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ml.chartshape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4.xml" ContentType="application/vnd.openxmlformats-officedocument.drawing+xml"/>
  <Override PartName="/xl/charts/chart23.xml" ContentType="application/vnd.openxmlformats-officedocument.drawingml.chart+xml"/>
  <Override PartName="/xl/drawings/drawing15.xml" ContentType="application/vnd.openxmlformats-officedocument.drawing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8.xml" ContentType="application/vnd.openxmlformats-officedocument.drawing+xml"/>
  <Override PartName="/xl/charts/chart32.xml" ContentType="application/vnd.openxmlformats-officedocument.drawingml.chart+xml"/>
  <Override PartName="/xl/drawings/drawing19.xml" ContentType="application/vnd.openxmlformats-officedocument.drawing+xml"/>
  <Override PartName="/xl/charts/chart33.xml" ContentType="application/vnd.openxmlformats-officedocument.drawingml.chart+xml"/>
  <Override PartName="/xl/drawings/drawing20.xml" ContentType="application/vnd.openxmlformats-officedocument.drawing+xml"/>
  <Override PartName="/xl/charts/chart34.xml" ContentType="application/vnd.openxmlformats-officedocument.drawingml.chart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22.xml" ContentType="application/vnd.openxmlformats-officedocument.drawing+xml"/>
  <Override PartName="/xl/charts/chart37.xml" ContentType="application/vnd.openxmlformats-officedocument.drawingml.chart+xml"/>
  <Override PartName="/xl/drawings/drawing23.xml" ContentType="application/vnd.openxmlformats-officedocument.drawing+xml"/>
  <Override PartName="/xl/charts/chart38.xml" ContentType="application/vnd.openxmlformats-officedocument.drawingml.chart+xml"/>
  <Override PartName="/xl/drawings/drawing24.xml" ContentType="application/vnd.openxmlformats-officedocument.drawing+xml"/>
  <Override PartName="/xl/charts/chart3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"/>
    </mc:Choice>
  </mc:AlternateContent>
  <bookViews>
    <workbookView xWindow="0" yWindow="0" windowWidth="28800" windowHeight="11835" tabRatio="774"/>
  </bookViews>
  <sheets>
    <sheet name="WIZY" sheetId="2" r:id="rId1"/>
    <sheet name="WIZY NAJLICZNIEJSZE" sheetId="3" r:id="rId2"/>
    <sheet name="WIZY WOJEWODA" sheetId="5" r:id="rId3"/>
    <sheet name="WN. OSIED i POB. ST." sheetId="7" r:id="rId4"/>
    <sheet name="WN OSIED I POB.ST NAJLICZ. WYK." sheetId="9" r:id="rId5"/>
    <sheet name="WNIOSKI OSIED i POB.ST WOJ." sheetId="6" r:id="rId6"/>
    <sheet name="DEC OSIED i POB. ST. DEC." sheetId="8" r:id="rId7"/>
    <sheet name="DEC. POB.ST. i OSIED NAJLICZN" sheetId="12" r:id="rId8"/>
    <sheet name="DEC_POBST_OSIED_NAJLICZ_WYKR" sheetId="13" r:id="rId9"/>
    <sheet name="DEC_OSIED_POBST_WOJ" sheetId="14" r:id="rId10"/>
    <sheet name="DEC OSIED_POBST_WYKRES" sheetId="15" r:id="rId11"/>
    <sheet name="rezydent_wn" sheetId="47" r:id="rId12"/>
    <sheet name="rezydent_wn_woj" sheetId="49" r:id="rId13"/>
    <sheet name="rezydent_wn_najl." sheetId="50" r:id="rId14"/>
    <sheet name="rezydent_dec" sheetId="52" r:id="rId15"/>
    <sheet name="rez_dec_najl." sheetId="53" r:id="rId16"/>
    <sheet name="rez_dec_naj._wykres" sheetId="55" r:id="rId17"/>
    <sheet name="rezydent_dec_woj" sheetId="56" r:id="rId18"/>
    <sheet name="rezydent_dec_wykres" sheetId="57" r:id="rId19"/>
    <sheet name="WNIOSKI ZAMIE I POBCZ" sheetId="17" r:id="rId20"/>
    <sheet name="WN. ZAMIE I POBCZ NAJLICZ" sheetId="19" r:id="rId21"/>
    <sheet name="WN. ZAMIE I POBCZ WOJ." sheetId="20" r:id="rId22"/>
    <sheet name="DEC. ZAMIE I POBCZ" sheetId="21" r:id="rId23"/>
    <sheet name="ZAMIE.POB.CZ.-DEC-NAJLICZ." sheetId="24" r:id="rId24"/>
    <sheet name="ZAMIE.POB.CZ.DEC.NAJLICZ.WYKRES" sheetId="25" r:id="rId25"/>
    <sheet name="ZAMIE.POB.CZ.-DEC.WOJEWODOWIE" sheetId="26" r:id="rId26"/>
    <sheet name="ZAMIE.POB.CZ.-DEC.WYKRES" sheetId="27" r:id="rId27"/>
    <sheet name="UE-ZAREJ.POB." sheetId="28" r:id="rId28"/>
    <sheet name="UE_rej_pob_najliczniejsze_wykre" sheetId="29" r:id="rId29"/>
    <sheet name="UE_rej_pob_woj" sheetId="30" r:id="rId30"/>
    <sheet name="UE_rej_pob_dec" sheetId="31" r:id="rId31"/>
    <sheet name="UE_rej_pob_dec_neg_i_umorz" sheetId="32" r:id="rId32"/>
    <sheet name="UE_prawo_stał._pob. _wn" sheetId="33" r:id="rId33"/>
    <sheet name="UE_prawo_stał._pob._najl._wykre" sheetId="34" r:id="rId34"/>
    <sheet name="UE_psp_woj" sheetId="35" r:id="rId35"/>
    <sheet name="UE_psp_dec" sheetId="36" r:id="rId36"/>
    <sheet name="UE_psp_dez_neg_i_umorz" sheetId="78" r:id="rId37"/>
    <sheet name="rodz UE_prawopobytu_wn" sheetId="37" r:id="rId38"/>
    <sheet name="rodz UE_prawopobytu_najl._wykre" sheetId="38" r:id="rId39"/>
    <sheet name="rodz UE_prawopobytu_woj" sheetId="41" r:id="rId40"/>
    <sheet name="rodz UE_prawopobytu_dec" sheetId="42" r:id="rId41"/>
    <sheet name="rodz UE_prawopobytu_dec N i U" sheetId="79" r:id="rId42"/>
    <sheet name="rodz UE_psp_wn" sheetId="44" r:id="rId43"/>
    <sheet name="rodz. UE_psp_dec" sheetId="46" r:id="rId44"/>
    <sheet name="rodz. UE_psp_dec N i U" sheetId="80" r:id="rId45"/>
    <sheet name="nsuch_wn" sheetId="58" r:id="rId46"/>
    <sheet name="nsuch_najliczniejsze" sheetId="60" r:id="rId47"/>
    <sheet name="nsuch_dec" sheetId="61" r:id="rId48"/>
    <sheet name="nsuch_dec_najliczniejsze" sheetId="62" r:id="rId49"/>
    <sheet name="nsuch_dec_najliczniejsze_wykres" sheetId="64" r:id="rId50"/>
    <sheet name="nsuch_odwol_RdU" sheetId="65" r:id="rId51"/>
    <sheet name="nsuch_decyzje_RdU" sheetId="81" r:id="rId52"/>
    <sheet name="AZYL" sheetId="82" r:id="rId53"/>
    <sheet name="wydal_ob" sheetId="68" r:id="rId54"/>
    <sheet name="wydal_woj" sheetId="69" r:id="rId55"/>
    <sheet name="zobowiazania_do_opuszczenia" sheetId="70" r:id="rId56"/>
    <sheet name="zobowiązania_do_powrotu" sheetId="83" r:id="rId57"/>
    <sheet name="odmowa_wjazdu" sheetId="84" r:id="rId58"/>
    <sheet name="pobto_wn" sheetId="74" r:id="rId59"/>
    <sheet name="pobto_dec" sheetId="85" r:id="rId60"/>
    <sheet name="DOKUMENTY" sheetId="76" r:id="rId61"/>
    <sheet name="ważne dok. wykres" sheetId="77" r:id="rId62"/>
  </sheets>
  <externalReferences>
    <externalReference r:id="rId63"/>
  </externalReferences>
  <definedNames>
    <definedName name="_xlnm._FilterDatabase" localSheetId="6" hidden="1">'DEC OSIED i POB. ST. DEC.'!$A$4:$BD$7</definedName>
    <definedName name="_xlnm._FilterDatabase" localSheetId="47" hidden="1">nsuch_dec!#REF!</definedName>
    <definedName name="_xlnm._FilterDatabase" localSheetId="51" hidden="1">nsuch_decyzje_RdU!#REF!</definedName>
    <definedName name="_xlnm._FilterDatabase" localSheetId="50" hidden="1">nsuch_odwol_RdU!$A$68:$B$94</definedName>
    <definedName name="_xlnm._FilterDatabase" localSheetId="45" hidden="1">nsuch_wn!#REF!</definedName>
    <definedName name="_xlnm._FilterDatabase" localSheetId="57" hidden="1">odmowa_wjazdu!#REF!</definedName>
    <definedName name="_xlnm._FilterDatabase" localSheetId="11" hidden="1">rezydent_wn!$A$109:$C$111</definedName>
    <definedName name="_xlnm._FilterDatabase" localSheetId="40" hidden="1">'rodz UE_prawopobytu_dec'!#REF!</definedName>
    <definedName name="_xlnm._FilterDatabase" localSheetId="37" hidden="1">'rodz UE_prawopobytu_wn'!$A$75:$C$97</definedName>
    <definedName name="_xlnm._FilterDatabase" localSheetId="32" hidden="1">'UE_prawo_stał._pob. _wn'!$A$5:$Q$35</definedName>
    <definedName name="_xlnm._FilterDatabase" localSheetId="36" hidden="1">UE_psp_dez_neg_i_umorz!#REF!</definedName>
    <definedName name="_xlnm._FilterDatabase" localSheetId="30" hidden="1">UE_rej_pob_dec!#REF!</definedName>
    <definedName name="_xlnm._FilterDatabase" localSheetId="31" hidden="1">UE_rej_pob_dec_neg_i_umorz!#REF!</definedName>
    <definedName name="_xlnm._FilterDatabase" localSheetId="27" hidden="1">'UE-ZAREJ.POB.'!#REF!</definedName>
    <definedName name="_xlnm._FilterDatabase" localSheetId="0" hidden="1">WIZY!$A$95:$C$128</definedName>
    <definedName name="_xlnm._FilterDatabase" localSheetId="3" hidden="1">'WN. OSIED i POB. ST.'!$A$147:$C$150</definedName>
    <definedName name="_xlnm.Print_Titles" localSheetId="6">'DEC OSIED i POB. ST. DEC.'!$A:$A,'DEC OSIED i POB. ST. DEC.'!$4:$7</definedName>
    <definedName name="_xlnm.Print_Titles" localSheetId="22">'DEC. ZAMIE I POBCZ'!$A:$A,'DEC. ZAMIE I POBCZ'!$4:$7</definedName>
    <definedName name="_xlnm.Print_Titles" localSheetId="60">DOKUMENTY!$4:$4</definedName>
    <definedName name="_xlnm.Print_Titles" localSheetId="47">nsuch_dec!$A:$A,nsuch_dec!$3:$5</definedName>
    <definedName name="_xlnm.Print_Titles" localSheetId="51">nsuch_decyzje_RdU!$4:$5</definedName>
    <definedName name="_xlnm.Print_Titles" localSheetId="50">nsuch_odwol_RdU!$4:$5</definedName>
    <definedName name="_xlnm.Print_Titles" localSheetId="45">nsuch_wn!$3:$4</definedName>
    <definedName name="_xlnm.Print_Titles" localSheetId="57">odmowa_wjazdu!$4:$5</definedName>
    <definedName name="_xlnm.Print_Titles" localSheetId="59">pobto_dec!$5:$6</definedName>
    <definedName name="_xlnm.Print_Titles" localSheetId="14">rezydent_dec!$4:$6</definedName>
    <definedName name="_xlnm.Print_Titles" localSheetId="11">rezydent_wn!$3:$4</definedName>
    <definedName name="_xlnm.Print_Titles" localSheetId="40">'rodz UE_prawopobytu_dec'!$4:$5</definedName>
    <definedName name="_xlnm.Print_Titles" localSheetId="37">'rodz UE_prawopobytu_wn'!$4:$5</definedName>
    <definedName name="_xlnm.Print_Titles" localSheetId="0">WIZY!$3:$4</definedName>
    <definedName name="_xlnm.Print_Titles" localSheetId="3">'WN. OSIED i POB. ST.'!$3:$5</definedName>
    <definedName name="_xlnm.Print_Titles" localSheetId="19">'WNIOSKI ZAMIE I POBCZ'!$3:$5</definedName>
    <definedName name="_xlnm.Print_Titles" localSheetId="53">wydal_ob!$4:$5</definedName>
    <definedName name="_xlnm.Print_Titles" localSheetId="55">zobowiazania_do_opuszczenia!$5:$5</definedName>
    <definedName name="_xlnm.Print_Titles" localSheetId="56">zobowiązania_do_powrotu!#REF!</definedName>
  </definedNames>
  <calcPr calcId="152511"/>
</workbook>
</file>

<file path=xl/calcChain.xml><?xml version="1.0" encoding="utf-8"?>
<calcChain xmlns="http://schemas.openxmlformats.org/spreadsheetml/2006/main">
  <c r="I12" i="80" l="1"/>
  <c r="B25" i="41" l="1"/>
  <c r="T131" i="8" l="1"/>
  <c r="V131" i="8" s="1"/>
  <c r="U131" i="8"/>
  <c r="K131" i="8"/>
  <c r="M131" i="8" s="1"/>
  <c r="L131" i="8"/>
  <c r="B131" i="8" l="1"/>
  <c r="C131" i="8"/>
  <c r="B31" i="12"/>
  <c r="C30" i="12"/>
  <c r="C28" i="12"/>
  <c r="C13" i="9"/>
  <c r="D13" i="9"/>
  <c r="B13" i="9"/>
  <c r="E14" i="9"/>
  <c r="V135" i="7"/>
  <c r="X135" i="7" s="1"/>
  <c r="W135" i="7"/>
  <c r="T135" i="7" l="1"/>
  <c r="H48" i="65"/>
  <c r="C17" i="29" l="1"/>
  <c r="D17" i="29"/>
  <c r="E17" i="29"/>
  <c r="B17" i="29"/>
  <c r="C161" i="21"/>
  <c r="B161" i="21"/>
  <c r="E101" i="84"/>
  <c r="F101" i="84"/>
  <c r="H101" i="84"/>
  <c r="I101" i="84"/>
  <c r="C101" i="84"/>
  <c r="B101" i="84"/>
  <c r="B98" i="83"/>
  <c r="C98" i="83"/>
  <c r="P60" i="81"/>
  <c r="O60" i="81"/>
  <c r="N60" i="81"/>
  <c r="M60" i="81"/>
  <c r="L60" i="81"/>
  <c r="K60" i="81"/>
  <c r="J60" i="81"/>
  <c r="I60" i="81"/>
  <c r="H60" i="81"/>
  <c r="G60" i="81"/>
  <c r="C60" i="81"/>
  <c r="D60" i="81"/>
  <c r="E60" i="81"/>
  <c r="F60" i="81"/>
  <c r="B60" i="81"/>
  <c r="BB102" i="8"/>
  <c r="BA102" i="8"/>
  <c r="BC102" i="8" s="1"/>
  <c r="AY102" i="8"/>
  <c r="AX102" i="8"/>
  <c r="AV102" i="8"/>
  <c r="AU102" i="8"/>
  <c r="AW102" i="8" s="1"/>
  <c r="BB18" i="8"/>
  <c r="BA18" i="8"/>
  <c r="AY18" i="8"/>
  <c r="AX18" i="8"/>
  <c r="AV18" i="8"/>
  <c r="AU18" i="8"/>
  <c r="AW18" i="8" l="1"/>
  <c r="BC18" i="8"/>
  <c r="AZ18" i="8"/>
  <c r="AZ102" i="8"/>
  <c r="BD102" i="8" s="1"/>
  <c r="J8" i="5"/>
  <c r="F24" i="5"/>
  <c r="E24" i="5"/>
  <c r="F15" i="3"/>
  <c r="D15" i="3"/>
  <c r="B15" i="3"/>
  <c r="BD18" i="8" l="1"/>
  <c r="G12" i="3"/>
  <c r="G13" i="3"/>
  <c r="G11" i="3"/>
  <c r="G10" i="3"/>
  <c r="G6" i="3"/>
  <c r="G5" i="3"/>
  <c r="C12" i="3"/>
  <c r="C13" i="3"/>
  <c r="C10" i="3"/>
  <c r="C9" i="3"/>
  <c r="C7" i="3"/>
  <c r="C5" i="3"/>
  <c r="C15" i="3"/>
  <c r="C14" i="3"/>
  <c r="B138" i="7"/>
  <c r="S138" i="7"/>
  <c r="R138" i="7"/>
  <c r="O138" i="7"/>
  <c r="N138" i="7"/>
  <c r="K138" i="7"/>
  <c r="J138" i="7"/>
  <c r="G138" i="7"/>
  <c r="F138" i="7"/>
  <c r="C138" i="7"/>
  <c r="G46" i="12"/>
  <c r="G45" i="12"/>
  <c r="G44" i="12"/>
  <c r="G43" i="12"/>
  <c r="G42" i="12"/>
  <c r="C46" i="12"/>
  <c r="C45" i="12"/>
  <c r="C44" i="12"/>
  <c r="C43" i="12"/>
  <c r="C42" i="12"/>
  <c r="G28" i="12"/>
  <c r="G27" i="12"/>
  <c r="G26" i="12"/>
  <c r="G25" i="12"/>
  <c r="G24" i="12"/>
  <c r="C29" i="12"/>
  <c r="C27" i="12"/>
  <c r="C26" i="12"/>
  <c r="C25" i="12"/>
  <c r="C24" i="12"/>
  <c r="G13" i="12"/>
  <c r="G12" i="12"/>
  <c r="G11" i="12"/>
  <c r="G10" i="12"/>
  <c r="G9" i="12"/>
  <c r="C13" i="12"/>
  <c r="C12" i="12"/>
  <c r="C11" i="12"/>
  <c r="C10" i="12"/>
  <c r="C9" i="12"/>
  <c r="C6" i="53"/>
  <c r="C9" i="53"/>
  <c r="C10" i="53"/>
  <c r="C11" i="53"/>
  <c r="C12" i="53"/>
  <c r="C13" i="53"/>
  <c r="G6" i="53"/>
  <c r="G9" i="53"/>
  <c r="G10" i="53"/>
  <c r="G11" i="53"/>
  <c r="G12" i="53"/>
  <c r="G13" i="53"/>
  <c r="C23" i="53"/>
  <c r="G23" i="53"/>
  <c r="C26" i="53"/>
  <c r="C27" i="53"/>
  <c r="C28" i="53"/>
  <c r="C29" i="53"/>
  <c r="C30" i="53"/>
  <c r="G26" i="53"/>
  <c r="G27" i="53"/>
  <c r="G28" i="53"/>
  <c r="G29" i="53"/>
  <c r="G30" i="53"/>
  <c r="C40" i="53"/>
  <c r="C43" i="53"/>
  <c r="C44" i="53"/>
  <c r="C45" i="53"/>
  <c r="C46" i="53"/>
  <c r="C47" i="53"/>
  <c r="G40" i="53"/>
  <c r="G43" i="53"/>
  <c r="G44" i="53"/>
  <c r="G45" i="53"/>
  <c r="G46" i="53"/>
  <c r="G47" i="53"/>
  <c r="L137" i="7"/>
  <c r="L136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H137" i="7"/>
  <c r="H136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24" i="5"/>
  <c r="D51" i="13"/>
  <c r="D53" i="13"/>
  <c r="D54" i="13"/>
  <c r="D55" i="13"/>
  <c r="D56" i="13"/>
  <c r="D52" i="13"/>
  <c r="C53" i="13"/>
  <c r="C54" i="13"/>
  <c r="C55" i="13"/>
  <c r="C56" i="13"/>
  <c r="C52" i="13"/>
  <c r="F20" i="69"/>
  <c r="H19" i="69"/>
  <c r="H18" i="69"/>
  <c r="H17" i="69"/>
  <c r="H16" i="69"/>
  <c r="H15" i="69"/>
  <c r="H14" i="69"/>
  <c r="H13" i="69"/>
  <c r="H12" i="69"/>
  <c r="H11" i="69"/>
  <c r="H10" i="69"/>
  <c r="C31" i="12" l="1"/>
  <c r="G14" i="12"/>
  <c r="D138" i="7"/>
  <c r="H138" i="7"/>
  <c r="I135" i="7" s="1"/>
  <c r="G7" i="3"/>
  <c r="G15" i="3"/>
  <c r="D58" i="13"/>
  <c r="D57" i="13" s="1"/>
  <c r="L138" i="7"/>
  <c r="M34" i="7" s="1"/>
  <c r="C14" i="12"/>
  <c r="C47" i="12"/>
  <c r="E15" i="3"/>
  <c r="E14" i="3"/>
  <c r="E9" i="3"/>
  <c r="E13" i="3"/>
  <c r="E8" i="3"/>
  <c r="E12" i="3"/>
  <c r="E6" i="3"/>
  <c r="E10" i="3"/>
  <c r="E5" i="3"/>
  <c r="C6" i="3"/>
  <c r="C11" i="3"/>
  <c r="G9" i="3"/>
  <c r="G14" i="3"/>
  <c r="G8" i="3"/>
  <c r="E7" i="3"/>
  <c r="E11" i="3"/>
  <c r="C8" i="3"/>
  <c r="E18" i="7"/>
  <c r="G47" i="12"/>
  <c r="G29" i="12"/>
  <c r="M63" i="7" l="1"/>
  <c r="M99" i="7"/>
  <c r="G16" i="3"/>
  <c r="E19" i="7"/>
  <c r="E135" i="7"/>
  <c r="M43" i="7"/>
  <c r="M135" i="7"/>
  <c r="M114" i="7"/>
  <c r="M81" i="7"/>
  <c r="M98" i="7"/>
  <c r="M65" i="7"/>
  <c r="M66" i="7"/>
  <c r="M129" i="7"/>
  <c r="M49" i="7"/>
  <c r="M130" i="7"/>
  <c r="M50" i="7"/>
  <c r="M113" i="7"/>
  <c r="M18" i="7"/>
  <c r="E17" i="7"/>
  <c r="M82" i="7"/>
  <c r="M19" i="7"/>
  <c r="M97" i="7"/>
  <c r="M33" i="7"/>
  <c r="E16" i="3"/>
  <c r="M126" i="7"/>
  <c r="M110" i="7"/>
  <c r="M94" i="7"/>
  <c r="M78" i="7"/>
  <c r="M62" i="7"/>
  <c r="M46" i="7"/>
  <c r="M30" i="7"/>
  <c r="M15" i="7"/>
  <c r="M119" i="7"/>
  <c r="M51" i="7"/>
  <c r="M125" i="7"/>
  <c r="M109" i="7"/>
  <c r="M93" i="7"/>
  <c r="M77" i="7"/>
  <c r="M61" i="7"/>
  <c r="M45" i="7"/>
  <c r="M14" i="7"/>
  <c r="M136" i="7"/>
  <c r="M79" i="7"/>
  <c r="M20" i="7"/>
  <c r="M128" i="7"/>
  <c r="M112" i="7"/>
  <c r="M96" i="7"/>
  <c r="M80" i="7"/>
  <c r="M64" i="7"/>
  <c r="M48" i="7"/>
  <c r="M32" i="7"/>
  <c r="M17" i="7"/>
  <c r="M6" i="7"/>
  <c r="M111" i="7"/>
  <c r="M47" i="7"/>
  <c r="M75" i="7"/>
  <c r="M12" i="7"/>
  <c r="M31" i="7"/>
  <c r="M132" i="7"/>
  <c r="M116" i="7"/>
  <c r="M100" i="7"/>
  <c r="M84" i="7"/>
  <c r="M68" i="7"/>
  <c r="M52" i="7"/>
  <c r="M36" i="7"/>
  <c r="M21" i="7"/>
  <c r="M131" i="7"/>
  <c r="M91" i="7"/>
  <c r="M28" i="7"/>
  <c r="M122" i="7"/>
  <c r="M106" i="7"/>
  <c r="M90" i="7"/>
  <c r="M74" i="7"/>
  <c r="M58" i="7"/>
  <c r="M42" i="7"/>
  <c r="M27" i="7"/>
  <c r="M11" i="7"/>
  <c r="M103" i="7"/>
  <c r="M39" i="7"/>
  <c r="M121" i="7"/>
  <c r="M105" i="7"/>
  <c r="M89" i="7"/>
  <c r="M73" i="7"/>
  <c r="M57" i="7"/>
  <c r="M41" i="7"/>
  <c r="M26" i="7"/>
  <c r="M10" i="7"/>
  <c r="M127" i="7"/>
  <c r="M67" i="7"/>
  <c r="M124" i="7"/>
  <c r="M108" i="7"/>
  <c r="M92" i="7"/>
  <c r="M76" i="7"/>
  <c r="M60" i="7"/>
  <c r="M44" i="7"/>
  <c r="M29" i="7"/>
  <c r="M13" i="7"/>
  <c r="M95" i="7"/>
  <c r="M35" i="7"/>
  <c r="M123" i="7"/>
  <c r="M59" i="7"/>
  <c r="M71" i="7"/>
  <c r="C16" i="3"/>
  <c r="M134" i="7"/>
  <c r="M118" i="7"/>
  <c r="M102" i="7"/>
  <c r="M86" i="7"/>
  <c r="M70" i="7"/>
  <c r="M54" i="7"/>
  <c r="M38" i="7"/>
  <c r="M23" i="7"/>
  <c r="M8" i="7"/>
  <c r="M87" i="7"/>
  <c r="M16" i="7"/>
  <c r="M133" i="7"/>
  <c r="M117" i="7"/>
  <c r="M101" i="7"/>
  <c r="M85" i="7"/>
  <c r="M69" i="7"/>
  <c r="M53" i="7"/>
  <c r="M37" i="7"/>
  <c r="M22" i="7"/>
  <c r="M7" i="7"/>
  <c r="M115" i="7"/>
  <c r="M55" i="7"/>
  <c r="M137" i="7"/>
  <c r="M120" i="7"/>
  <c r="M104" i="7"/>
  <c r="M88" i="7"/>
  <c r="M72" i="7"/>
  <c r="M56" i="7"/>
  <c r="M40" i="7"/>
  <c r="M25" i="7"/>
  <c r="M9" i="7"/>
  <c r="M83" i="7"/>
  <c r="M24" i="7"/>
  <c r="M107" i="7"/>
  <c r="H15" i="79"/>
  <c r="I15" i="79"/>
  <c r="H28" i="32"/>
  <c r="I28" i="32"/>
  <c r="AJ94" i="52"/>
  <c r="AJ95" i="52"/>
  <c r="AJ96" i="52"/>
  <c r="AJ41" i="52"/>
  <c r="AJ97" i="52"/>
  <c r="AJ98" i="52"/>
  <c r="AJ99" i="52"/>
  <c r="AJ42" i="52"/>
  <c r="AJ16" i="52"/>
  <c r="AJ13" i="52"/>
  <c r="AJ100" i="52"/>
  <c r="AJ7" i="52"/>
  <c r="AJ22" i="52"/>
  <c r="AJ101" i="52"/>
  <c r="AJ9" i="52"/>
  <c r="AJ102" i="52"/>
  <c r="AJ103" i="52"/>
  <c r="AI94" i="52"/>
  <c r="AI95" i="52"/>
  <c r="AI96" i="52"/>
  <c r="AI41" i="52"/>
  <c r="AI97" i="52"/>
  <c r="AI98" i="52"/>
  <c r="AI99" i="52"/>
  <c r="AI42" i="52"/>
  <c r="AI16" i="52"/>
  <c r="AI13" i="52"/>
  <c r="AI100" i="52"/>
  <c r="AI7" i="52"/>
  <c r="AI22" i="52"/>
  <c r="AI101" i="52"/>
  <c r="AI9" i="52"/>
  <c r="AI102" i="52"/>
  <c r="AI103" i="52"/>
  <c r="AG94" i="52"/>
  <c r="AG95" i="52"/>
  <c r="AG96" i="52"/>
  <c r="AG41" i="52"/>
  <c r="AG97" i="52"/>
  <c r="AG98" i="52"/>
  <c r="AG99" i="52"/>
  <c r="AG42" i="52"/>
  <c r="AG16" i="52"/>
  <c r="AG13" i="52"/>
  <c r="AG100" i="52"/>
  <c r="AG7" i="52"/>
  <c r="AG22" i="52"/>
  <c r="AG101" i="52"/>
  <c r="AG9" i="52"/>
  <c r="AG102" i="52"/>
  <c r="AG103" i="52"/>
  <c r="AF94" i="52"/>
  <c r="AF95" i="52"/>
  <c r="AF96" i="52"/>
  <c r="AF41" i="52"/>
  <c r="AF97" i="52"/>
  <c r="AF98" i="52"/>
  <c r="AF99" i="52"/>
  <c r="AF42" i="52"/>
  <c r="AF16" i="52"/>
  <c r="AF13" i="52"/>
  <c r="AF100" i="52"/>
  <c r="AF7" i="52"/>
  <c r="AF22" i="52"/>
  <c r="AF101" i="52"/>
  <c r="AF9" i="52"/>
  <c r="AF102" i="52"/>
  <c r="AF103" i="52"/>
  <c r="AD94" i="52"/>
  <c r="AD95" i="52"/>
  <c r="AD96" i="52"/>
  <c r="AD41" i="52"/>
  <c r="AD97" i="52"/>
  <c r="AD98" i="52"/>
  <c r="AD99" i="52"/>
  <c r="AD42" i="52"/>
  <c r="AD16" i="52"/>
  <c r="AD13" i="52"/>
  <c r="AD100" i="52"/>
  <c r="AD7" i="52"/>
  <c r="AD22" i="52"/>
  <c r="AD101" i="52"/>
  <c r="AD9" i="52"/>
  <c r="AD102" i="52"/>
  <c r="AD103" i="52"/>
  <c r="AC94" i="52"/>
  <c r="AC95" i="52"/>
  <c r="AC96" i="52"/>
  <c r="AC41" i="52"/>
  <c r="AC97" i="52"/>
  <c r="AC98" i="52"/>
  <c r="AC99" i="52"/>
  <c r="AC42" i="52"/>
  <c r="AC16" i="52"/>
  <c r="AC13" i="52"/>
  <c r="AC100" i="52"/>
  <c r="AC7" i="52"/>
  <c r="AC22" i="52"/>
  <c r="AC101" i="52"/>
  <c r="AC9" i="52"/>
  <c r="AC102" i="52"/>
  <c r="AC103" i="52"/>
  <c r="V95" i="52"/>
  <c r="S95" i="52"/>
  <c r="D95" i="52"/>
  <c r="D92" i="52"/>
  <c r="F93" i="70"/>
  <c r="F7" i="70"/>
  <c r="F8" i="70"/>
  <c r="F9" i="70"/>
  <c r="F10" i="70"/>
  <c r="F11" i="70"/>
  <c r="F12" i="70"/>
  <c r="F13" i="70"/>
  <c r="F14" i="70"/>
  <c r="F15" i="70"/>
  <c r="F16" i="70"/>
  <c r="F17" i="70"/>
  <c r="F18" i="70"/>
  <c r="F19" i="70"/>
  <c r="F20" i="70"/>
  <c r="F21" i="70"/>
  <c r="F22" i="70"/>
  <c r="F23" i="70"/>
  <c r="F24" i="70"/>
  <c r="F25" i="70"/>
  <c r="F26" i="70"/>
  <c r="F27" i="70"/>
  <c r="F28" i="70"/>
  <c r="F29" i="70"/>
  <c r="F30" i="70"/>
  <c r="F31" i="70"/>
  <c r="F32" i="70"/>
  <c r="F33" i="70"/>
  <c r="F34" i="70"/>
  <c r="F35" i="70"/>
  <c r="F36" i="70"/>
  <c r="F37" i="70"/>
  <c r="F38" i="70"/>
  <c r="F39" i="70"/>
  <c r="F40" i="70"/>
  <c r="F41" i="70"/>
  <c r="F42" i="70"/>
  <c r="F43" i="70"/>
  <c r="F44" i="70"/>
  <c r="F45" i="70"/>
  <c r="F46" i="70"/>
  <c r="F47" i="70"/>
  <c r="F48" i="70"/>
  <c r="F49" i="70"/>
  <c r="F50" i="70"/>
  <c r="F51" i="70"/>
  <c r="F52" i="70"/>
  <c r="F53" i="70"/>
  <c r="F54" i="70"/>
  <c r="F55" i="70"/>
  <c r="F56" i="70"/>
  <c r="F57" i="70"/>
  <c r="F58" i="70"/>
  <c r="F59" i="70"/>
  <c r="F60" i="70"/>
  <c r="F61" i="70"/>
  <c r="F62" i="70"/>
  <c r="F63" i="70"/>
  <c r="F64" i="70"/>
  <c r="F65" i="70"/>
  <c r="F66" i="70"/>
  <c r="F67" i="70"/>
  <c r="F68" i="70"/>
  <c r="F6" i="70"/>
  <c r="D91" i="64"/>
  <c r="D86" i="64"/>
  <c r="D87" i="64"/>
  <c r="D88" i="64"/>
  <c r="D89" i="64"/>
  <c r="D85" i="64"/>
  <c r="B92" i="64"/>
  <c r="A87" i="64"/>
  <c r="B87" i="64"/>
  <c r="A88" i="64"/>
  <c r="B88" i="64"/>
  <c r="A89" i="64"/>
  <c r="B89" i="64"/>
  <c r="A90" i="64"/>
  <c r="B90" i="64"/>
  <c r="B86" i="64"/>
  <c r="A86" i="64"/>
  <c r="E77" i="64"/>
  <c r="E71" i="64"/>
  <c r="E72" i="64"/>
  <c r="E73" i="64"/>
  <c r="E74" i="64"/>
  <c r="E70" i="64"/>
  <c r="D71" i="64"/>
  <c r="D72" i="64"/>
  <c r="D73" i="64"/>
  <c r="D74" i="64"/>
  <c r="D70" i="64"/>
  <c r="B78" i="64"/>
  <c r="A72" i="64"/>
  <c r="B72" i="64"/>
  <c r="A73" i="64"/>
  <c r="B73" i="64"/>
  <c r="A74" i="64"/>
  <c r="B74" i="64"/>
  <c r="A75" i="64"/>
  <c r="B75" i="64"/>
  <c r="B71" i="64"/>
  <c r="A71" i="64"/>
  <c r="D51" i="64"/>
  <c r="E51" i="64"/>
  <c r="D52" i="64"/>
  <c r="E52" i="64"/>
  <c r="D53" i="64"/>
  <c r="E53" i="64"/>
  <c r="D54" i="64"/>
  <c r="E54" i="64"/>
  <c r="E50" i="64"/>
  <c r="D50" i="64"/>
  <c r="E57" i="64"/>
  <c r="B56" i="64"/>
  <c r="A51" i="64"/>
  <c r="B51" i="64"/>
  <c r="A52" i="64"/>
  <c r="B52" i="64"/>
  <c r="A53" i="64"/>
  <c r="B53" i="64"/>
  <c r="A54" i="64"/>
  <c r="B54" i="64"/>
  <c r="B50" i="64"/>
  <c r="A50" i="64"/>
  <c r="E35" i="64"/>
  <c r="D29" i="64"/>
  <c r="E29" i="64"/>
  <c r="D30" i="64"/>
  <c r="E30" i="64"/>
  <c r="D31" i="64"/>
  <c r="E31" i="64"/>
  <c r="D32" i="64"/>
  <c r="E32" i="64"/>
  <c r="E28" i="64"/>
  <c r="D28" i="64"/>
  <c r="B35" i="64"/>
  <c r="A29" i="64"/>
  <c r="B29" i="64"/>
  <c r="A30" i="64"/>
  <c r="B30" i="64"/>
  <c r="A31" i="64"/>
  <c r="B31" i="64"/>
  <c r="A32" i="64"/>
  <c r="B32" i="64"/>
  <c r="B28" i="64"/>
  <c r="A28" i="64"/>
  <c r="E12" i="64"/>
  <c r="E6" i="64"/>
  <c r="E7" i="64"/>
  <c r="E8" i="64"/>
  <c r="E9" i="64"/>
  <c r="E5" i="64"/>
  <c r="D6" i="64"/>
  <c r="D7" i="64"/>
  <c r="D8" i="64"/>
  <c r="D9" i="64"/>
  <c r="D5" i="64"/>
  <c r="B11" i="64"/>
  <c r="B6" i="64"/>
  <c r="B7" i="64"/>
  <c r="B8" i="64"/>
  <c r="B9" i="64"/>
  <c r="B5" i="64"/>
  <c r="A6" i="64"/>
  <c r="A7" i="64"/>
  <c r="A8" i="64"/>
  <c r="A9" i="64"/>
  <c r="A5" i="64"/>
  <c r="AH99" i="52" l="1"/>
  <c r="AH22" i="52"/>
  <c r="AE101" i="52"/>
  <c r="AE13" i="52"/>
  <c r="AE41" i="52"/>
  <c r="AH102" i="52"/>
  <c r="AH7" i="52"/>
  <c r="AH98" i="52"/>
  <c r="AH95" i="52"/>
  <c r="AK101" i="52"/>
  <c r="AK13" i="52"/>
  <c r="AK41" i="52"/>
  <c r="AE102" i="52"/>
  <c r="AK103" i="52"/>
  <c r="AK16" i="52"/>
  <c r="AK96" i="52"/>
  <c r="AE7" i="52"/>
  <c r="AE98" i="52"/>
  <c r="AE95" i="52"/>
  <c r="AH101" i="52"/>
  <c r="AH13" i="52"/>
  <c r="AH41" i="52"/>
  <c r="AK102" i="52"/>
  <c r="AK7" i="52"/>
  <c r="AK98" i="52"/>
  <c r="AK95" i="52"/>
  <c r="AK22" i="52"/>
  <c r="AK99" i="52"/>
  <c r="E75" i="64"/>
  <c r="AE9" i="52"/>
  <c r="AE100" i="52"/>
  <c r="AE42" i="52"/>
  <c r="AE97" i="52"/>
  <c r="AE94" i="52"/>
  <c r="AH103" i="52"/>
  <c r="AH16" i="52"/>
  <c r="AH96" i="52"/>
  <c r="M138" i="7"/>
  <c r="AE103" i="52"/>
  <c r="AE22" i="52"/>
  <c r="AE16" i="52"/>
  <c r="AE99" i="52"/>
  <c r="AE96" i="52"/>
  <c r="AH9" i="52"/>
  <c r="AH100" i="52"/>
  <c r="AH42" i="52"/>
  <c r="AH97" i="52"/>
  <c r="AH94" i="52"/>
  <c r="AK9" i="52"/>
  <c r="AK100" i="52"/>
  <c r="AK42" i="52"/>
  <c r="AK97" i="52"/>
  <c r="AK94" i="52"/>
  <c r="B33" i="64"/>
  <c r="B31" i="60"/>
  <c r="C31" i="60"/>
  <c r="D31" i="60"/>
  <c r="B32" i="60"/>
  <c r="C32" i="60"/>
  <c r="D32" i="60"/>
  <c r="B33" i="60"/>
  <c r="C33" i="60"/>
  <c r="D33" i="60"/>
  <c r="B34" i="60"/>
  <c r="C34" i="60"/>
  <c r="D34" i="60"/>
  <c r="C30" i="60"/>
  <c r="D30" i="60"/>
  <c r="B30" i="60"/>
  <c r="A31" i="60"/>
  <c r="A32" i="60"/>
  <c r="A33" i="60"/>
  <c r="A34" i="60"/>
  <c r="A30" i="60"/>
  <c r="B31" i="38"/>
  <c r="C31" i="38"/>
  <c r="D31" i="38"/>
  <c r="B32" i="38"/>
  <c r="C32" i="38"/>
  <c r="D32" i="38"/>
  <c r="B33" i="38"/>
  <c r="C33" i="38"/>
  <c r="D33" i="38"/>
  <c r="B34" i="38"/>
  <c r="C34" i="38"/>
  <c r="D34" i="38"/>
  <c r="C30" i="38"/>
  <c r="D30" i="38"/>
  <c r="B30" i="38"/>
  <c r="A31" i="38"/>
  <c r="A32" i="38"/>
  <c r="A33" i="38"/>
  <c r="A34" i="38"/>
  <c r="A30" i="38"/>
  <c r="E7" i="38"/>
  <c r="H10" i="78"/>
  <c r="I10" i="78"/>
  <c r="H11" i="78"/>
  <c r="I11" i="78"/>
  <c r="H12" i="78"/>
  <c r="I12" i="78"/>
  <c r="H13" i="78"/>
  <c r="I13" i="78"/>
  <c r="H14" i="78"/>
  <c r="I14" i="78"/>
  <c r="H15" i="78"/>
  <c r="I15" i="78"/>
  <c r="H16" i="78"/>
  <c r="H17" i="78"/>
  <c r="H18" i="78"/>
  <c r="H19" i="78"/>
  <c r="I19" i="78"/>
  <c r="H20" i="78"/>
  <c r="I20" i="78"/>
  <c r="H21" i="78"/>
  <c r="H22" i="78"/>
  <c r="C32" i="34"/>
  <c r="D32" i="34"/>
  <c r="C33" i="34"/>
  <c r="D33" i="34"/>
  <c r="C34" i="34"/>
  <c r="D34" i="34"/>
  <c r="C35" i="34"/>
  <c r="D35" i="34"/>
  <c r="C31" i="34"/>
  <c r="D31" i="34"/>
  <c r="B32" i="34"/>
  <c r="B33" i="34"/>
  <c r="B34" i="34"/>
  <c r="B35" i="34"/>
  <c r="B31" i="34"/>
  <c r="A32" i="34"/>
  <c r="A33" i="34"/>
  <c r="A34" i="34"/>
  <c r="A35" i="34"/>
  <c r="A31" i="34"/>
  <c r="B37" i="29"/>
  <c r="C37" i="29"/>
  <c r="D37" i="29"/>
  <c r="B38" i="29"/>
  <c r="C38" i="29"/>
  <c r="D38" i="29"/>
  <c r="B39" i="29"/>
  <c r="C39" i="29"/>
  <c r="D39" i="29"/>
  <c r="B40" i="29"/>
  <c r="C40" i="29"/>
  <c r="D40" i="29"/>
  <c r="C36" i="29"/>
  <c r="D36" i="29"/>
  <c r="B36" i="29"/>
  <c r="I43" i="25"/>
  <c r="I45" i="25"/>
  <c r="I46" i="25"/>
  <c r="I47" i="25"/>
  <c r="I48" i="25"/>
  <c r="I44" i="25"/>
  <c r="H45" i="25"/>
  <c r="H46" i="25"/>
  <c r="H47" i="25"/>
  <c r="H48" i="25"/>
  <c r="H44" i="25"/>
  <c r="B46" i="25"/>
  <c r="B47" i="25"/>
  <c r="B48" i="25"/>
  <c r="B49" i="25"/>
  <c r="B45" i="25"/>
  <c r="A46" i="25"/>
  <c r="A47" i="25"/>
  <c r="A48" i="25"/>
  <c r="A49" i="25"/>
  <c r="A45" i="25"/>
  <c r="B44" i="25"/>
  <c r="I27" i="25"/>
  <c r="I28" i="25"/>
  <c r="I29" i="25"/>
  <c r="I30" i="25"/>
  <c r="I26" i="25"/>
  <c r="I25" i="25"/>
  <c r="H27" i="25"/>
  <c r="H28" i="25"/>
  <c r="H29" i="25"/>
  <c r="H30" i="25"/>
  <c r="H26" i="25"/>
  <c r="B27" i="25"/>
  <c r="B28" i="25"/>
  <c r="B29" i="25"/>
  <c r="B30" i="25"/>
  <c r="B26" i="25"/>
  <c r="A27" i="25"/>
  <c r="A28" i="25"/>
  <c r="A29" i="25"/>
  <c r="A30" i="25"/>
  <c r="A26" i="25"/>
  <c r="B25" i="25"/>
  <c r="I8" i="25"/>
  <c r="I9" i="25"/>
  <c r="I10" i="25"/>
  <c r="I11" i="25"/>
  <c r="I7" i="25"/>
  <c r="I6" i="25"/>
  <c r="H8" i="25"/>
  <c r="H9" i="25"/>
  <c r="H10" i="25"/>
  <c r="H11" i="25"/>
  <c r="H7" i="25"/>
  <c r="A8" i="25"/>
  <c r="A9" i="25"/>
  <c r="A10" i="25"/>
  <c r="A11" i="25"/>
  <c r="A7" i="25"/>
  <c r="B8" i="25"/>
  <c r="B9" i="25"/>
  <c r="B10" i="25"/>
  <c r="B11" i="25"/>
  <c r="B7" i="25"/>
  <c r="F15" i="24"/>
  <c r="B26" i="19"/>
  <c r="C26" i="19"/>
  <c r="D26" i="19"/>
  <c r="B27" i="19"/>
  <c r="C27" i="19"/>
  <c r="D27" i="19"/>
  <c r="B28" i="19"/>
  <c r="C28" i="19"/>
  <c r="D28" i="19"/>
  <c r="B29" i="19"/>
  <c r="C29" i="19"/>
  <c r="D29" i="19"/>
  <c r="D25" i="19"/>
  <c r="C25" i="19"/>
  <c r="B25" i="19"/>
  <c r="E9" i="19"/>
  <c r="E10" i="19"/>
  <c r="C24" i="19"/>
  <c r="D24" i="19"/>
  <c r="B24" i="19"/>
  <c r="B4" i="57"/>
  <c r="B3" i="57"/>
  <c r="B2" i="57"/>
  <c r="B51" i="25" l="1"/>
  <c r="I32" i="25"/>
  <c r="I50" i="25"/>
  <c r="I31" i="25"/>
  <c r="D35" i="60"/>
  <c r="C35" i="60"/>
  <c r="B35" i="60"/>
  <c r="B13" i="19"/>
  <c r="E11" i="19"/>
  <c r="B30" i="19"/>
  <c r="E12" i="19"/>
  <c r="C30" i="19"/>
  <c r="D30" i="19"/>
  <c r="E14" i="19"/>
  <c r="E8" i="19"/>
  <c r="E13" i="19" s="1"/>
  <c r="E54" i="55"/>
  <c r="D49" i="55"/>
  <c r="E49" i="55"/>
  <c r="D50" i="55"/>
  <c r="E50" i="55"/>
  <c r="D51" i="55"/>
  <c r="E51" i="55"/>
  <c r="D52" i="55"/>
  <c r="E52" i="55"/>
  <c r="E48" i="55"/>
  <c r="D48" i="55"/>
  <c r="B54" i="55"/>
  <c r="A49" i="55"/>
  <c r="B49" i="55"/>
  <c r="A50" i="55"/>
  <c r="B50" i="55"/>
  <c r="A51" i="55"/>
  <c r="B51" i="55"/>
  <c r="A52" i="55"/>
  <c r="B52" i="55"/>
  <c r="B48" i="55"/>
  <c r="A48" i="55"/>
  <c r="E35" i="55"/>
  <c r="D30" i="55"/>
  <c r="E30" i="55"/>
  <c r="D31" i="55"/>
  <c r="E31" i="55"/>
  <c r="D32" i="55"/>
  <c r="E32" i="55"/>
  <c r="D33" i="55"/>
  <c r="E33" i="55"/>
  <c r="E29" i="55"/>
  <c r="D29" i="55"/>
  <c r="B35" i="55"/>
  <c r="A30" i="55"/>
  <c r="B30" i="55"/>
  <c r="A31" i="55"/>
  <c r="B31" i="55"/>
  <c r="A32" i="55"/>
  <c r="B32" i="55"/>
  <c r="A33" i="55"/>
  <c r="B33" i="55"/>
  <c r="B29" i="55"/>
  <c r="A29" i="55"/>
  <c r="E11" i="55"/>
  <c r="D6" i="55"/>
  <c r="E6" i="55"/>
  <c r="D7" i="55"/>
  <c r="E7" i="55"/>
  <c r="D8" i="55"/>
  <c r="E8" i="55"/>
  <c r="D9" i="55"/>
  <c r="E9" i="55"/>
  <c r="E5" i="55"/>
  <c r="D5" i="55"/>
  <c r="B11" i="55"/>
  <c r="A6" i="55"/>
  <c r="B6" i="55"/>
  <c r="A7" i="55"/>
  <c r="B7" i="55"/>
  <c r="A8" i="55"/>
  <c r="B8" i="55"/>
  <c r="A9" i="55"/>
  <c r="B9" i="55"/>
  <c r="B5" i="55"/>
  <c r="A5" i="55"/>
  <c r="B10" i="55" l="1"/>
  <c r="B34" i="55"/>
  <c r="E34" i="55"/>
  <c r="Q50" i="81"/>
  <c r="R50" i="81"/>
  <c r="S50" i="81"/>
  <c r="T50" i="81"/>
  <c r="U50" i="81"/>
  <c r="F39" i="31" l="1"/>
  <c r="D22" i="31" l="1"/>
  <c r="B22" i="31"/>
  <c r="H22" i="31" l="1"/>
  <c r="B31" i="50"/>
  <c r="C31" i="50"/>
  <c r="D31" i="50"/>
  <c r="B32" i="50"/>
  <c r="C32" i="50"/>
  <c r="D32" i="50"/>
  <c r="B33" i="50"/>
  <c r="C33" i="50"/>
  <c r="D33" i="50"/>
  <c r="B34" i="50"/>
  <c r="C34" i="50"/>
  <c r="D34" i="50"/>
  <c r="C30" i="50"/>
  <c r="D30" i="50"/>
  <c r="B30" i="50"/>
  <c r="C26" i="50"/>
  <c r="D26" i="50"/>
  <c r="B26" i="50"/>
  <c r="A31" i="50"/>
  <c r="A32" i="50"/>
  <c r="A33" i="50"/>
  <c r="A34" i="50"/>
  <c r="A30" i="50"/>
  <c r="B16" i="50"/>
  <c r="E12" i="50"/>
  <c r="E13" i="50"/>
  <c r="E14" i="50"/>
  <c r="E15" i="50"/>
  <c r="E11" i="50"/>
  <c r="L50" i="13"/>
  <c r="L51" i="13"/>
  <c r="L52" i="13"/>
  <c r="L53" i="13"/>
  <c r="L49" i="13"/>
  <c r="L48" i="13"/>
  <c r="K50" i="13"/>
  <c r="K51" i="13"/>
  <c r="K52" i="13"/>
  <c r="K53" i="13"/>
  <c r="K49" i="13"/>
  <c r="K33" i="13"/>
  <c r="K28" i="13"/>
  <c r="K29" i="13"/>
  <c r="K30" i="13"/>
  <c r="K31" i="13"/>
  <c r="K27" i="13"/>
  <c r="J28" i="13"/>
  <c r="J29" i="13"/>
  <c r="J30" i="13"/>
  <c r="J31" i="13"/>
  <c r="J27" i="13"/>
  <c r="D35" i="13"/>
  <c r="D34" i="13" s="1"/>
  <c r="J7" i="13"/>
  <c r="J8" i="13"/>
  <c r="J9" i="13"/>
  <c r="J10" i="13"/>
  <c r="J6" i="13"/>
  <c r="K12" i="13"/>
  <c r="K7" i="13"/>
  <c r="K8" i="13"/>
  <c r="K9" i="13"/>
  <c r="K10" i="13"/>
  <c r="K6" i="13"/>
  <c r="C12" i="13"/>
  <c r="F47" i="12"/>
  <c r="F29" i="12"/>
  <c r="B14" i="12"/>
  <c r="F14" i="12"/>
  <c r="B28" i="9"/>
  <c r="C28" i="9"/>
  <c r="D28" i="9"/>
  <c r="B29" i="9"/>
  <c r="C29" i="9"/>
  <c r="D29" i="9"/>
  <c r="B30" i="9"/>
  <c r="C30" i="9"/>
  <c r="D30" i="9"/>
  <c r="B31" i="9"/>
  <c r="C31" i="9"/>
  <c r="D31" i="9"/>
  <c r="D27" i="9"/>
  <c r="C27" i="9"/>
  <c r="B27" i="9"/>
  <c r="D32" i="9"/>
  <c r="C32" i="9"/>
  <c r="B32" i="9"/>
  <c r="E12" i="9"/>
  <c r="E11" i="9"/>
  <c r="E10" i="9"/>
  <c r="E9" i="9"/>
  <c r="E8" i="9"/>
  <c r="E13" i="9" s="1"/>
  <c r="I24" i="5" l="1"/>
  <c r="H6" i="3"/>
  <c r="H7" i="3"/>
  <c r="H8" i="3"/>
  <c r="H9" i="3"/>
  <c r="H10" i="3"/>
  <c r="H11" i="3"/>
  <c r="H12" i="3"/>
  <c r="H13" i="3"/>
  <c r="H14" i="3"/>
  <c r="H5" i="3"/>
  <c r="H16" i="3"/>
  <c r="B25" i="3" l="1"/>
  <c r="C25" i="3" s="1"/>
  <c r="H15" i="3"/>
  <c r="I15" i="3"/>
  <c r="I11" i="3"/>
  <c r="I7" i="3"/>
  <c r="I14" i="3"/>
  <c r="I10" i="3"/>
  <c r="I6" i="3"/>
  <c r="I13" i="3"/>
  <c r="I9" i="3"/>
  <c r="I5" i="3"/>
  <c r="I12" i="3"/>
  <c r="I8" i="3"/>
  <c r="H32" i="69"/>
  <c r="H33" i="69"/>
  <c r="H34" i="69"/>
  <c r="H35" i="69"/>
  <c r="H36" i="69"/>
  <c r="H37" i="69"/>
  <c r="H38" i="69"/>
  <c r="H39" i="69"/>
  <c r="H40" i="69"/>
  <c r="H41" i="69"/>
  <c r="H42" i="69"/>
  <c r="H43" i="69"/>
  <c r="H44" i="69"/>
  <c r="H45" i="69"/>
  <c r="H46" i="69"/>
  <c r="H31" i="69"/>
  <c r="F47" i="69"/>
  <c r="G33" i="69" s="1"/>
  <c r="Q54" i="81"/>
  <c r="R54" i="81"/>
  <c r="S54" i="81"/>
  <c r="T54" i="81"/>
  <c r="U54" i="81"/>
  <c r="I16" i="3" l="1"/>
  <c r="G44" i="69"/>
  <c r="G40" i="69"/>
  <c r="G36" i="69"/>
  <c r="G32" i="69"/>
  <c r="G31" i="69"/>
  <c r="G43" i="69"/>
  <c r="G39" i="69"/>
  <c r="G35" i="69"/>
  <c r="G46" i="69"/>
  <c r="G42" i="69"/>
  <c r="G38" i="69"/>
  <c r="G34" i="69"/>
  <c r="G45" i="69"/>
  <c r="G41" i="69"/>
  <c r="G37" i="69"/>
  <c r="G47" i="69" l="1"/>
  <c r="F65" i="65" l="1"/>
  <c r="H50" i="65"/>
  <c r="H55" i="65"/>
  <c r="H58" i="65"/>
  <c r="H45" i="65"/>
  <c r="G88" i="85"/>
  <c r="H85" i="85" s="1"/>
  <c r="F88" i="85"/>
  <c r="E88" i="85"/>
  <c r="I88" i="85" s="1"/>
  <c r="J86" i="85" s="1"/>
  <c r="I87" i="85"/>
  <c r="H87" i="85"/>
  <c r="I86" i="85"/>
  <c r="I85" i="85"/>
  <c r="J85" i="85" s="1"/>
  <c r="E84" i="85"/>
  <c r="F82" i="85" s="1"/>
  <c r="C84" i="85"/>
  <c r="D81" i="85" s="1"/>
  <c r="I83" i="85"/>
  <c r="I82" i="85"/>
  <c r="I81" i="85"/>
  <c r="I80" i="85"/>
  <c r="I79" i="85"/>
  <c r="F79" i="85"/>
  <c r="I78" i="85"/>
  <c r="I77" i="85"/>
  <c r="I76" i="85"/>
  <c r="D76" i="85"/>
  <c r="I75" i="85"/>
  <c r="F75" i="85"/>
  <c r="I74" i="85"/>
  <c r="D74" i="85"/>
  <c r="I73" i="85"/>
  <c r="I72" i="85"/>
  <c r="F72" i="85"/>
  <c r="I71" i="85"/>
  <c r="D71" i="85"/>
  <c r="I70" i="85"/>
  <c r="F70" i="85"/>
  <c r="I69" i="85"/>
  <c r="I68" i="85"/>
  <c r="F68" i="85"/>
  <c r="D68" i="85"/>
  <c r="I67" i="85"/>
  <c r="F67" i="85"/>
  <c r="I66" i="85"/>
  <c r="D66" i="85"/>
  <c r="I65" i="85"/>
  <c r="F65" i="85"/>
  <c r="I64" i="85"/>
  <c r="F64" i="85"/>
  <c r="I63" i="85"/>
  <c r="F63" i="85"/>
  <c r="D63" i="85"/>
  <c r="I62" i="85"/>
  <c r="F62" i="85"/>
  <c r="I61" i="85"/>
  <c r="F61" i="85"/>
  <c r="I60" i="85"/>
  <c r="F60" i="85"/>
  <c r="D60" i="85"/>
  <c r="I59" i="85"/>
  <c r="F59" i="85"/>
  <c r="I58" i="85"/>
  <c r="F58" i="85"/>
  <c r="D58" i="85"/>
  <c r="I57" i="85"/>
  <c r="F57" i="85"/>
  <c r="I56" i="85"/>
  <c r="F56" i="85"/>
  <c r="I55" i="85"/>
  <c r="F55" i="85"/>
  <c r="I54" i="85"/>
  <c r="F54" i="85"/>
  <c r="I53" i="85"/>
  <c r="F53" i="85"/>
  <c r="I52" i="85"/>
  <c r="F52" i="85"/>
  <c r="G51" i="85"/>
  <c r="F48" i="85" s="1"/>
  <c r="E51" i="85"/>
  <c r="C51" i="85"/>
  <c r="D43" i="85" s="1"/>
  <c r="I50" i="85"/>
  <c r="I49" i="85"/>
  <c r="I48" i="85"/>
  <c r="I47" i="85"/>
  <c r="I46" i="85"/>
  <c r="I45" i="85"/>
  <c r="I44" i="85"/>
  <c r="I43" i="85"/>
  <c r="I42" i="85"/>
  <c r="D42" i="85"/>
  <c r="G41" i="85"/>
  <c r="H27" i="85" s="1"/>
  <c r="E41" i="85"/>
  <c r="C41" i="85"/>
  <c r="D29" i="85" s="1"/>
  <c r="I40" i="85"/>
  <c r="I39" i="85"/>
  <c r="F39" i="85"/>
  <c r="I38" i="85"/>
  <c r="I37" i="85"/>
  <c r="F37" i="85"/>
  <c r="I36" i="85"/>
  <c r="I35" i="85"/>
  <c r="F35" i="85"/>
  <c r="I34" i="85"/>
  <c r="I33" i="85"/>
  <c r="F33" i="85"/>
  <c r="I32" i="85"/>
  <c r="I31" i="85"/>
  <c r="F31" i="85"/>
  <c r="I30" i="85"/>
  <c r="I29" i="85"/>
  <c r="F29" i="85"/>
  <c r="I28" i="85"/>
  <c r="I27" i="85"/>
  <c r="F27" i="85"/>
  <c r="I26" i="85"/>
  <c r="F26" i="85"/>
  <c r="I25" i="85"/>
  <c r="F25" i="85"/>
  <c r="I24" i="85"/>
  <c r="F24" i="85"/>
  <c r="I23" i="85"/>
  <c r="F23" i="85"/>
  <c r="I22" i="85"/>
  <c r="F22" i="85"/>
  <c r="I21" i="85"/>
  <c r="F21" i="85"/>
  <c r="I20" i="85"/>
  <c r="F20" i="85"/>
  <c r="I19" i="85"/>
  <c r="F19" i="85"/>
  <c r="I18" i="85"/>
  <c r="F18" i="85"/>
  <c r="I17" i="85"/>
  <c r="F17" i="85"/>
  <c r="I16" i="85"/>
  <c r="F16" i="85"/>
  <c r="I15" i="85"/>
  <c r="F15" i="85"/>
  <c r="I14" i="85"/>
  <c r="F14" i="85"/>
  <c r="I13" i="85"/>
  <c r="F13" i="85"/>
  <c r="I12" i="85"/>
  <c r="F12" i="85"/>
  <c r="I11" i="85"/>
  <c r="F11" i="85"/>
  <c r="I10" i="85"/>
  <c r="F10" i="85"/>
  <c r="D10" i="85"/>
  <c r="I9" i="85"/>
  <c r="F9" i="85"/>
  <c r="I8" i="85"/>
  <c r="F8" i="85"/>
  <c r="I7" i="85"/>
  <c r="F7" i="85"/>
  <c r="L100" i="84"/>
  <c r="K100" i="84"/>
  <c r="J100" i="84"/>
  <c r="G100" i="84"/>
  <c r="D100" i="84"/>
  <c r="L99" i="84"/>
  <c r="K99" i="84"/>
  <c r="J99" i="84"/>
  <c r="G99" i="84"/>
  <c r="D99" i="84"/>
  <c r="L98" i="84"/>
  <c r="K98" i="84"/>
  <c r="J98" i="84"/>
  <c r="G98" i="84"/>
  <c r="D98" i="84"/>
  <c r="L97" i="84"/>
  <c r="K97" i="84"/>
  <c r="J97" i="84"/>
  <c r="G97" i="84"/>
  <c r="D97" i="84"/>
  <c r="L96" i="84"/>
  <c r="K96" i="84"/>
  <c r="J96" i="84"/>
  <c r="G96" i="84"/>
  <c r="D96" i="84"/>
  <c r="L95" i="84"/>
  <c r="K95" i="84"/>
  <c r="J95" i="84"/>
  <c r="G95" i="84"/>
  <c r="D95" i="84"/>
  <c r="L94" i="84"/>
  <c r="K94" i="84"/>
  <c r="J94" i="84"/>
  <c r="G94" i="84"/>
  <c r="D94" i="84"/>
  <c r="L93" i="84"/>
  <c r="K93" i="84"/>
  <c r="J93" i="84"/>
  <c r="G93" i="84"/>
  <c r="D93" i="84"/>
  <c r="L92" i="84"/>
  <c r="K92" i="84"/>
  <c r="J92" i="84"/>
  <c r="G92" i="84"/>
  <c r="D92" i="84"/>
  <c r="L91" i="84"/>
  <c r="K91" i="84"/>
  <c r="J91" i="84"/>
  <c r="G91" i="84"/>
  <c r="D91" i="84"/>
  <c r="L90" i="84"/>
  <c r="K90" i="84"/>
  <c r="J90" i="84"/>
  <c r="G90" i="84"/>
  <c r="D90" i="84"/>
  <c r="L89" i="84"/>
  <c r="K89" i="84"/>
  <c r="J89" i="84"/>
  <c r="G89" i="84"/>
  <c r="D89" i="84"/>
  <c r="L88" i="84"/>
  <c r="K88" i="84"/>
  <c r="J88" i="84"/>
  <c r="G88" i="84"/>
  <c r="D88" i="84"/>
  <c r="L87" i="84"/>
  <c r="K87" i="84"/>
  <c r="J87" i="84"/>
  <c r="G87" i="84"/>
  <c r="D87" i="84"/>
  <c r="L86" i="84"/>
  <c r="K86" i="84"/>
  <c r="J86" i="84"/>
  <c r="G86" i="84"/>
  <c r="D86" i="84"/>
  <c r="L85" i="84"/>
  <c r="K85" i="84"/>
  <c r="J85" i="84"/>
  <c r="G85" i="84"/>
  <c r="D85" i="84"/>
  <c r="L84" i="84"/>
  <c r="K84" i="84"/>
  <c r="J84" i="84"/>
  <c r="G84" i="84"/>
  <c r="D84" i="84"/>
  <c r="L83" i="84"/>
  <c r="K83" i="84"/>
  <c r="J83" i="84"/>
  <c r="G83" i="84"/>
  <c r="D83" i="84"/>
  <c r="L82" i="84"/>
  <c r="K82" i="84"/>
  <c r="J82" i="84"/>
  <c r="G82" i="84"/>
  <c r="D82" i="84"/>
  <c r="L81" i="84"/>
  <c r="K81" i="84"/>
  <c r="J81" i="84"/>
  <c r="G81" i="84"/>
  <c r="D81" i="84"/>
  <c r="L80" i="84"/>
  <c r="K80" i="84"/>
  <c r="J80" i="84"/>
  <c r="G80" i="84"/>
  <c r="D80" i="84"/>
  <c r="L79" i="84"/>
  <c r="K79" i="84"/>
  <c r="J79" i="84"/>
  <c r="G79" i="84"/>
  <c r="D79" i="84"/>
  <c r="L78" i="84"/>
  <c r="K78" i="84"/>
  <c r="M78" i="84" s="1"/>
  <c r="J78" i="84"/>
  <c r="G78" i="84"/>
  <c r="D78" i="84"/>
  <c r="L77" i="84"/>
  <c r="K77" i="84"/>
  <c r="J77" i="84"/>
  <c r="G77" i="84"/>
  <c r="D77" i="84"/>
  <c r="L76" i="84"/>
  <c r="K76" i="84"/>
  <c r="J76" i="84"/>
  <c r="G76" i="84"/>
  <c r="D76" i="84"/>
  <c r="L75" i="84"/>
  <c r="K75" i="84"/>
  <c r="J75" i="84"/>
  <c r="G75" i="84"/>
  <c r="D75" i="84"/>
  <c r="L74" i="84"/>
  <c r="K74" i="84"/>
  <c r="M74" i="84" s="1"/>
  <c r="J74" i="84"/>
  <c r="G74" i="84"/>
  <c r="D74" i="84"/>
  <c r="L73" i="84"/>
  <c r="K73" i="84"/>
  <c r="J73" i="84"/>
  <c r="G73" i="84"/>
  <c r="D73" i="84"/>
  <c r="L72" i="84"/>
  <c r="K72" i="84"/>
  <c r="J72" i="84"/>
  <c r="G72" i="84"/>
  <c r="D72" i="84"/>
  <c r="L71" i="84"/>
  <c r="K71" i="84"/>
  <c r="J71" i="84"/>
  <c r="G71" i="84"/>
  <c r="D71" i="84"/>
  <c r="L70" i="84"/>
  <c r="K70" i="84"/>
  <c r="M70" i="84" s="1"/>
  <c r="J70" i="84"/>
  <c r="G70" i="84"/>
  <c r="D70" i="84"/>
  <c r="L69" i="84"/>
  <c r="K69" i="84"/>
  <c r="J69" i="84"/>
  <c r="G69" i="84"/>
  <c r="D69" i="84"/>
  <c r="L68" i="84"/>
  <c r="K68" i="84"/>
  <c r="J68" i="84"/>
  <c r="G68" i="84"/>
  <c r="D68" i="84"/>
  <c r="L67" i="84"/>
  <c r="K67" i="84"/>
  <c r="J67" i="84"/>
  <c r="G67" i="84"/>
  <c r="D67" i="84"/>
  <c r="L66" i="84"/>
  <c r="K66" i="84"/>
  <c r="M66" i="84" s="1"/>
  <c r="J66" i="84"/>
  <c r="G66" i="84"/>
  <c r="D66" i="84"/>
  <c r="L65" i="84"/>
  <c r="K65" i="84"/>
  <c r="J65" i="84"/>
  <c r="G65" i="84"/>
  <c r="D65" i="84"/>
  <c r="L64" i="84"/>
  <c r="K64" i="84"/>
  <c r="J64" i="84"/>
  <c r="G64" i="84"/>
  <c r="D64" i="84"/>
  <c r="L63" i="84"/>
  <c r="M63" i="84" s="1"/>
  <c r="K63" i="84"/>
  <c r="J63" i="84"/>
  <c r="G63" i="84"/>
  <c r="D63" i="84"/>
  <c r="L62" i="84"/>
  <c r="K62" i="84"/>
  <c r="M62" i="84" s="1"/>
  <c r="J62" i="84"/>
  <c r="G62" i="84"/>
  <c r="D62" i="84"/>
  <c r="L61" i="84"/>
  <c r="K61" i="84"/>
  <c r="J61" i="84"/>
  <c r="G61" i="84"/>
  <c r="D61" i="84"/>
  <c r="L60" i="84"/>
  <c r="K60" i="84"/>
  <c r="J60" i="84"/>
  <c r="G60" i="84"/>
  <c r="D60" i="84"/>
  <c r="L59" i="84"/>
  <c r="K59" i="84"/>
  <c r="J59" i="84"/>
  <c r="G59" i="84"/>
  <c r="D59" i="84"/>
  <c r="L58" i="84"/>
  <c r="K58" i="84"/>
  <c r="M58" i="84" s="1"/>
  <c r="J58" i="84"/>
  <c r="G58" i="84"/>
  <c r="D58" i="84"/>
  <c r="L57" i="84"/>
  <c r="K57" i="84"/>
  <c r="J57" i="84"/>
  <c r="G57" i="84"/>
  <c r="D57" i="84"/>
  <c r="L56" i="84"/>
  <c r="K56" i="84"/>
  <c r="J56" i="84"/>
  <c r="G56" i="84"/>
  <c r="D56" i="84"/>
  <c r="L55" i="84"/>
  <c r="K55" i="84"/>
  <c r="J55" i="84"/>
  <c r="G55" i="84"/>
  <c r="D55" i="84"/>
  <c r="L54" i="84"/>
  <c r="K54" i="84"/>
  <c r="M54" i="84" s="1"/>
  <c r="J54" i="84"/>
  <c r="G54" i="84"/>
  <c r="D54" i="84"/>
  <c r="L53" i="84"/>
  <c r="K53" i="84"/>
  <c r="J53" i="84"/>
  <c r="G53" i="84"/>
  <c r="D53" i="84"/>
  <c r="L52" i="84"/>
  <c r="K52" i="84"/>
  <c r="J52" i="84"/>
  <c r="G52" i="84"/>
  <c r="D52" i="84"/>
  <c r="L51" i="84"/>
  <c r="K51" i="84"/>
  <c r="J51" i="84"/>
  <c r="G51" i="84"/>
  <c r="D51" i="84"/>
  <c r="L50" i="84"/>
  <c r="K50" i="84"/>
  <c r="M50" i="84" s="1"/>
  <c r="J50" i="84"/>
  <c r="G50" i="84"/>
  <c r="D50" i="84"/>
  <c r="L49" i="84"/>
  <c r="K49" i="84"/>
  <c r="J49" i="84"/>
  <c r="G49" i="84"/>
  <c r="D49" i="84"/>
  <c r="L48" i="84"/>
  <c r="K48" i="84"/>
  <c r="J48" i="84"/>
  <c r="G48" i="84"/>
  <c r="D48" i="84"/>
  <c r="L47" i="84"/>
  <c r="K47" i="84"/>
  <c r="J47" i="84"/>
  <c r="G47" i="84"/>
  <c r="D47" i="84"/>
  <c r="L46" i="84"/>
  <c r="K46" i="84"/>
  <c r="M46" i="84" s="1"/>
  <c r="J46" i="84"/>
  <c r="G46" i="84"/>
  <c r="D46" i="84"/>
  <c r="L45" i="84"/>
  <c r="K45" i="84"/>
  <c r="J45" i="84"/>
  <c r="G45" i="84"/>
  <c r="D45" i="84"/>
  <c r="L44" i="84"/>
  <c r="K44" i="84"/>
  <c r="J44" i="84"/>
  <c r="G44" i="84"/>
  <c r="D44" i="84"/>
  <c r="L43" i="84"/>
  <c r="K43" i="84"/>
  <c r="J43" i="84"/>
  <c r="G43" i="84"/>
  <c r="D43" i="84"/>
  <c r="L42" i="84"/>
  <c r="K42" i="84"/>
  <c r="M42" i="84" s="1"/>
  <c r="J42" i="84"/>
  <c r="G42" i="84"/>
  <c r="D42" i="84"/>
  <c r="L41" i="84"/>
  <c r="K41" i="84"/>
  <c r="J41" i="84"/>
  <c r="G41" i="84"/>
  <c r="D41" i="84"/>
  <c r="L40" i="84"/>
  <c r="K40" i="84"/>
  <c r="J40" i="84"/>
  <c r="G40" i="84"/>
  <c r="D40" i="84"/>
  <c r="L39" i="84"/>
  <c r="K39" i="84"/>
  <c r="J39" i="84"/>
  <c r="G39" i="84"/>
  <c r="D39" i="84"/>
  <c r="L38" i="84"/>
  <c r="K38" i="84"/>
  <c r="M38" i="84" s="1"/>
  <c r="J38" i="84"/>
  <c r="G38" i="84"/>
  <c r="D38" i="84"/>
  <c r="L37" i="84"/>
  <c r="K37" i="84"/>
  <c r="J37" i="84"/>
  <c r="G37" i="84"/>
  <c r="D37" i="84"/>
  <c r="L36" i="84"/>
  <c r="K36" i="84"/>
  <c r="J36" i="84"/>
  <c r="G36" i="84"/>
  <c r="D36" i="84"/>
  <c r="L35" i="84"/>
  <c r="K35" i="84"/>
  <c r="J35" i="84"/>
  <c r="G35" i="84"/>
  <c r="D35" i="84"/>
  <c r="L34" i="84"/>
  <c r="K34" i="84"/>
  <c r="M34" i="84" s="1"/>
  <c r="J34" i="84"/>
  <c r="G34" i="84"/>
  <c r="D34" i="84"/>
  <c r="L33" i="84"/>
  <c r="K33" i="84"/>
  <c r="J33" i="84"/>
  <c r="G33" i="84"/>
  <c r="D33" i="84"/>
  <c r="L32" i="84"/>
  <c r="K32" i="84"/>
  <c r="J32" i="84"/>
  <c r="G32" i="84"/>
  <c r="D32" i="84"/>
  <c r="L31" i="84"/>
  <c r="K31" i="84"/>
  <c r="J31" i="84"/>
  <c r="G31" i="84"/>
  <c r="D31" i="84"/>
  <c r="L30" i="84"/>
  <c r="K30" i="84"/>
  <c r="M30" i="84" s="1"/>
  <c r="J30" i="84"/>
  <c r="G30" i="84"/>
  <c r="D30" i="84"/>
  <c r="L29" i="84"/>
  <c r="K29" i="84"/>
  <c r="J29" i="84"/>
  <c r="G29" i="84"/>
  <c r="D29" i="84"/>
  <c r="L28" i="84"/>
  <c r="K28" i="84"/>
  <c r="J28" i="84"/>
  <c r="G28" i="84"/>
  <c r="D28" i="84"/>
  <c r="L27" i="84"/>
  <c r="K27" i="84"/>
  <c r="J27" i="84"/>
  <c r="G27" i="84"/>
  <c r="D27" i="84"/>
  <c r="L26" i="84"/>
  <c r="K26" i="84"/>
  <c r="M26" i="84" s="1"/>
  <c r="J26" i="84"/>
  <c r="G26" i="84"/>
  <c r="D26" i="84"/>
  <c r="L25" i="84"/>
  <c r="K25" i="84"/>
  <c r="J25" i="84"/>
  <c r="G25" i="84"/>
  <c r="D25" i="84"/>
  <c r="L24" i="84"/>
  <c r="K24" i="84"/>
  <c r="J24" i="84"/>
  <c r="G24" i="84"/>
  <c r="D24" i="84"/>
  <c r="L23" i="84"/>
  <c r="K23" i="84"/>
  <c r="J23" i="84"/>
  <c r="G23" i="84"/>
  <c r="D23" i="84"/>
  <c r="L22" i="84"/>
  <c r="K22" i="84"/>
  <c r="M22" i="84" s="1"/>
  <c r="J22" i="84"/>
  <c r="G22" i="84"/>
  <c r="D22" i="84"/>
  <c r="L21" i="84"/>
  <c r="K21" i="84"/>
  <c r="J21" i="84"/>
  <c r="G21" i="84"/>
  <c r="D21" i="84"/>
  <c r="L20" i="84"/>
  <c r="K20" i="84"/>
  <c r="J20" i="84"/>
  <c r="G20" i="84"/>
  <c r="D20" i="84"/>
  <c r="L19" i="84"/>
  <c r="K19" i="84"/>
  <c r="J19" i="84"/>
  <c r="G19" i="84"/>
  <c r="D19" i="84"/>
  <c r="L18" i="84"/>
  <c r="K18" i="84"/>
  <c r="M18" i="84" s="1"/>
  <c r="J18" i="84"/>
  <c r="L17" i="84"/>
  <c r="K17" i="84"/>
  <c r="J17" i="84"/>
  <c r="G17" i="84"/>
  <c r="D17" i="84"/>
  <c r="L16" i="84"/>
  <c r="K16" i="84"/>
  <c r="J16" i="84"/>
  <c r="G16" i="84"/>
  <c r="D16" i="84"/>
  <c r="L15" i="84"/>
  <c r="K15" i="84"/>
  <c r="J15" i="84"/>
  <c r="G15" i="84"/>
  <c r="D15" i="84"/>
  <c r="L14" i="84"/>
  <c r="K14" i="84"/>
  <c r="J14" i="84"/>
  <c r="G14" i="84"/>
  <c r="D14" i="84"/>
  <c r="L13" i="84"/>
  <c r="K13" i="84"/>
  <c r="J13" i="84"/>
  <c r="G13" i="84"/>
  <c r="D13" i="84"/>
  <c r="L12" i="84"/>
  <c r="K12" i="84"/>
  <c r="J12" i="84"/>
  <c r="G12" i="84"/>
  <c r="D12" i="84"/>
  <c r="L11" i="84"/>
  <c r="K11" i="84"/>
  <c r="J11" i="84"/>
  <c r="G11" i="84"/>
  <c r="D11" i="84"/>
  <c r="L10" i="84"/>
  <c r="K10" i="84"/>
  <c r="J10" i="84"/>
  <c r="G10" i="84"/>
  <c r="D10" i="84"/>
  <c r="L9" i="84"/>
  <c r="K9" i="84"/>
  <c r="J9" i="84"/>
  <c r="G9" i="84"/>
  <c r="D9" i="84"/>
  <c r="L8" i="84"/>
  <c r="K8" i="84"/>
  <c r="J8" i="84"/>
  <c r="G8" i="84"/>
  <c r="D8" i="84"/>
  <c r="L7" i="84"/>
  <c r="K7" i="84"/>
  <c r="J7" i="84"/>
  <c r="G7" i="84"/>
  <c r="D7" i="84"/>
  <c r="L6" i="84"/>
  <c r="K6" i="84"/>
  <c r="J6" i="84"/>
  <c r="G6" i="84"/>
  <c r="G101" i="84" s="1"/>
  <c r="D6" i="84"/>
  <c r="H4" i="84"/>
  <c r="F98" i="83"/>
  <c r="E98" i="83"/>
  <c r="G97" i="83"/>
  <c r="D97" i="83"/>
  <c r="G96" i="83"/>
  <c r="D96" i="83"/>
  <c r="G95" i="83"/>
  <c r="D95" i="83"/>
  <c r="G94" i="83"/>
  <c r="D94" i="83"/>
  <c r="G93" i="83"/>
  <c r="D93" i="83"/>
  <c r="G92" i="83"/>
  <c r="D92" i="83"/>
  <c r="G91" i="83"/>
  <c r="D91" i="83"/>
  <c r="G90" i="83"/>
  <c r="D90" i="83"/>
  <c r="G89" i="83"/>
  <c r="D89" i="83"/>
  <c r="G88" i="83"/>
  <c r="D88" i="83"/>
  <c r="G87" i="83"/>
  <c r="D87" i="83"/>
  <c r="G86" i="83"/>
  <c r="D86" i="83"/>
  <c r="G85" i="83"/>
  <c r="D85" i="83"/>
  <c r="G84" i="83"/>
  <c r="D84" i="83"/>
  <c r="G83" i="83"/>
  <c r="D83" i="83"/>
  <c r="G82" i="83"/>
  <c r="D82" i="83"/>
  <c r="G81" i="83"/>
  <c r="D81" i="83"/>
  <c r="G80" i="83"/>
  <c r="D80" i="83"/>
  <c r="G79" i="83"/>
  <c r="D79" i="83"/>
  <c r="G78" i="83"/>
  <c r="D78" i="83"/>
  <c r="G77" i="83"/>
  <c r="D77" i="83"/>
  <c r="G76" i="83"/>
  <c r="D76" i="83"/>
  <c r="G75" i="83"/>
  <c r="D75" i="83"/>
  <c r="G74" i="83"/>
  <c r="D74" i="83"/>
  <c r="G73" i="83"/>
  <c r="D73" i="83"/>
  <c r="G72" i="83"/>
  <c r="D72" i="83"/>
  <c r="G71" i="83"/>
  <c r="D71" i="83"/>
  <c r="G70" i="83"/>
  <c r="D70" i="83"/>
  <c r="G69" i="83"/>
  <c r="D69" i="83"/>
  <c r="G68" i="83"/>
  <c r="D68" i="83"/>
  <c r="G67" i="83"/>
  <c r="D67" i="83"/>
  <c r="G66" i="83"/>
  <c r="D66" i="83"/>
  <c r="G65" i="83"/>
  <c r="D65" i="83"/>
  <c r="G64" i="83"/>
  <c r="D64" i="83"/>
  <c r="G63" i="83"/>
  <c r="D63" i="83"/>
  <c r="G62" i="83"/>
  <c r="D62" i="83"/>
  <c r="G61" i="83"/>
  <c r="D61" i="83"/>
  <c r="G60" i="83"/>
  <c r="D60" i="83"/>
  <c r="G59" i="83"/>
  <c r="D59" i="83"/>
  <c r="G58" i="83"/>
  <c r="D58" i="83"/>
  <c r="G57" i="83"/>
  <c r="D57" i="83"/>
  <c r="G56" i="83"/>
  <c r="D56" i="83"/>
  <c r="G55" i="83"/>
  <c r="D55" i="83"/>
  <c r="G54" i="83"/>
  <c r="D54" i="83"/>
  <c r="G53" i="83"/>
  <c r="D53" i="83"/>
  <c r="G52" i="83"/>
  <c r="D52" i="83"/>
  <c r="G51" i="83"/>
  <c r="D51" i="83"/>
  <c r="G50" i="83"/>
  <c r="D50" i="83"/>
  <c r="G49" i="83"/>
  <c r="D49" i="83"/>
  <c r="G48" i="83"/>
  <c r="D48" i="83"/>
  <c r="G47" i="83"/>
  <c r="D47" i="83"/>
  <c r="G46" i="83"/>
  <c r="D46" i="83"/>
  <c r="G45" i="83"/>
  <c r="D45" i="83"/>
  <c r="G44" i="83"/>
  <c r="D44" i="83"/>
  <c r="G43" i="83"/>
  <c r="D43" i="83"/>
  <c r="G42" i="83"/>
  <c r="D42" i="83"/>
  <c r="G41" i="83"/>
  <c r="D41" i="83"/>
  <c r="G40" i="83"/>
  <c r="D40" i="83"/>
  <c r="G39" i="83"/>
  <c r="D39" i="83"/>
  <c r="G38" i="83"/>
  <c r="D38" i="83"/>
  <c r="G37" i="83"/>
  <c r="D37" i="83"/>
  <c r="G36" i="83"/>
  <c r="D36" i="83"/>
  <c r="G35" i="83"/>
  <c r="D35" i="83"/>
  <c r="G34" i="83"/>
  <c r="D34" i="83"/>
  <c r="G33" i="83"/>
  <c r="D33" i="83"/>
  <c r="G32" i="83"/>
  <c r="D32" i="83"/>
  <c r="G31" i="83"/>
  <c r="D31" i="83"/>
  <c r="G30" i="83"/>
  <c r="D30" i="83"/>
  <c r="G29" i="83"/>
  <c r="D29" i="83"/>
  <c r="G28" i="83"/>
  <c r="D28" i="83"/>
  <c r="G27" i="83"/>
  <c r="D27" i="83"/>
  <c r="G26" i="83"/>
  <c r="D26" i="83"/>
  <c r="G25" i="83"/>
  <c r="D25" i="83"/>
  <c r="G24" i="83"/>
  <c r="D24" i="83"/>
  <c r="G23" i="83"/>
  <c r="D23" i="83"/>
  <c r="G22" i="83"/>
  <c r="D22" i="83"/>
  <c r="G21" i="83"/>
  <c r="D21" i="83"/>
  <c r="G20" i="83"/>
  <c r="D20" i="83"/>
  <c r="G19" i="83"/>
  <c r="D19" i="83"/>
  <c r="G18" i="83"/>
  <c r="D18" i="83"/>
  <c r="G17" i="83"/>
  <c r="D17" i="83"/>
  <c r="G16" i="83"/>
  <c r="D16" i="83"/>
  <c r="G15" i="83"/>
  <c r="D15" i="83"/>
  <c r="G14" i="83"/>
  <c r="D14" i="83"/>
  <c r="G13" i="83"/>
  <c r="D13" i="83"/>
  <c r="G12" i="83"/>
  <c r="D12" i="83"/>
  <c r="G11" i="83"/>
  <c r="D11" i="83"/>
  <c r="G10" i="83"/>
  <c r="D10" i="83"/>
  <c r="G9" i="83"/>
  <c r="D9" i="83"/>
  <c r="G8" i="83"/>
  <c r="D8" i="83"/>
  <c r="G7" i="83"/>
  <c r="D7" i="83"/>
  <c r="G6" i="83"/>
  <c r="D6" i="83"/>
  <c r="H3" i="82"/>
  <c r="D5" i="82"/>
  <c r="G5" i="82"/>
  <c r="L5" i="82"/>
  <c r="D6" i="82"/>
  <c r="G6" i="82"/>
  <c r="J6" i="82"/>
  <c r="K6" i="82"/>
  <c r="D7" i="82"/>
  <c r="G7" i="82"/>
  <c r="J7" i="82"/>
  <c r="K7" i="82"/>
  <c r="D8" i="82"/>
  <c r="G8" i="82"/>
  <c r="L8" i="82"/>
  <c r="D9" i="82"/>
  <c r="G9" i="82"/>
  <c r="K9" i="82"/>
  <c r="L9" i="82"/>
  <c r="D10" i="82"/>
  <c r="G10" i="82"/>
  <c r="K10" i="82"/>
  <c r="D11" i="82"/>
  <c r="G11" i="82"/>
  <c r="J11" i="82"/>
  <c r="K11" i="82"/>
  <c r="D12" i="82"/>
  <c r="G12" i="82"/>
  <c r="K12" i="82"/>
  <c r="L12" i="82"/>
  <c r="D13" i="82"/>
  <c r="G13" i="82"/>
  <c r="J13" i="82"/>
  <c r="L13" i="82"/>
  <c r="B14" i="82"/>
  <c r="C14" i="82"/>
  <c r="E14" i="82"/>
  <c r="F14" i="82"/>
  <c r="T20" i="82"/>
  <c r="D23" i="82"/>
  <c r="G23" i="82"/>
  <c r="J23" i="82"/>
  <c r="P23" i="82"/>
  <c r="S23" i="82"/>
  <c r="V23" i="82"/>
  <c r="Y23" i="82"/>
  <c r="AB23" i="82"/>
  <c r="AC23" i="82"/>
  <c r="AD23" i="82"/>
  <c r="AF23" i="82"/>
  <c r="AG23" i="82"/>
  <c r="AI23" i="82"/>
  <c r="AJ23" i="82"/>
  <c r="D24" i="82"/>
  <c r="G24" i="82"/>
  <c r="J24" i="82"/>
  <c r="P24" i="82"/>
  <c r="S24" i="82"/>
  <c r="V24" i="82"/>
  <c r="AE24" i="82" s="1"/>
  <c r="Y24" i="82"/>
  <c r="AB24" i="82"/>
  <c r="AC24" i="82"/>
  <c r="AD24" i="82"/>
  <c r="AF24" i="82"/>
  <c r="AG24" i="82"/>
  <c r="AI24" i="82"/>
  <c r="AJ24" i="82"/>
  <c r="D25" i="82"/>
  <c r="G25" i="82"/>
  <c r="J25" i="82"/>
  <c r="P25" i="82"/>
  <c r="S25" i="82"/>
  <c r="V25" i="82"/>
  <c r="Y25" i="82"/>
  <c r="AB25" i="82"/>
  <c r="AC25" i="82"/>
  <c r="AD25" i="82"/>
  <c r="AF25" i="82"/>
  <c r="AG25" i="82"/>
  <c r="AI25" i="82"/>
  <c r="AJ25" i="82"/>
  <c r="D26" i="82"/>
  <c r="G26" i="82"/>
  <c r="J26" i="82"/>
  <c r="P26" i="82"/>
  <c r="S26" i="82"/>
  <c r="V26" i="82"/>
  <c r="Y26" i="82"/>
  <c r="AB26" i="82"/>
  <c r="AC26" i="82"/>
  <c r="AD26" i="82"/>
  <c r="AF26" i="82"/>
  <c r="AG26" i="82"/>
  <c r="AI26" i="82"/>
  <c r="AJ26" i="82"/>
  <c r="D27" i="82"/>
  <c r="G27" i="82"/>
  <c r="J27" i="82"/>
  <c r="P27" i="82"/>
  <c r="S27" i="82"/>
  <c r="V27" i="82"/>
  <c r="Y27" i="82"/>
  <c r="AB27" i="82"/>
  <c r="AC27" i="82"/>
  <c r="AD27" i="82"/>
  <c r="AF27" i="82"/>
  <c r="AG27" i="82"/>
  <c r="AI27" i="82"/>
  <c r="AJ27" i="82"/>
  <c r="D28" i="82"/>
  <c r="G28" i="82"/>
  <c r="J28" i="82"/>
  <c r="P28" i="82"/>
  <c r="S28" i="82"/>
  <c r="V28" i="82"/>
  <c r="AE28" i="82" s="1"/>
  <c r="Y28" i="82"/>
  <c r="AB28" i="82"/>
  <c r="AC28" i="82"/>
  <c r="AD28" i="82"/>
  <c r="AF28" i="82"/>
  <c r="AG28" i="82"/>
  <c r="AI28" i="82"/>
  <c r="AJ28" i="82"/>
  <c r="D29" i="82"/>
  <c r="G29" i="82"/>
  <c r="J29" i="82"/>
  <c r="P29" i="82"/>
  <c r="S29" i="82"/>
  <c r="V29" i="82"/>
  <c r="Y29" i="82"/>
  <c r="AB29" i="82"/>
  <c r="AC29" i="82"/>
  <c r="AD29" i="82"/>
  <c r="AF29" i="82"/>
  <c r="AG29" i="82"/>
  <c r="AI29" i="82"/>
  <c r="AJ29" i="82"/>
  <c r="D30" i="82"/>
  <c r="G30" i="82"/>
  <c r="J30" i="82"/>
  <c r="P30" i="82"/>
  <c r="S30" i="82"/>
  <c r="V30" i="82"/>
  <c r="Y30" i="82"/>
  <c r="AB30" i="82"/>
  <c r="AC30" i="82"/>
  <c r="AD30" i="82"/>
  <c r="AF30" i="82"/>
  <c r="AG30" i="82"/>
  <c r="AI30" i="82"/>
  <c r="AJ30" i="82"/>
  <c r="D31" i="82"/>
  <c r="G31" i="82"/>
  <c r="J31" i="82"/>
  <c r="P31" i="82"/>
  <c r="S31" i="82"/>
  <c r="V31" i="82"/>
  <c r="Y31" i="82"/>
  <c r="AB31" i="82"/>
  <c r="AC31" i="82"/>
  <c r="AD31" i="82"/>
  <c r="AF31" i="82"/>
  <c r="AG31" i="82"/>
  <c r="AI31" i="82"/>
  <c r="AJ31" i="82"/>
  <c r="B32" i="82"/>
  <c r="C32" i="82"/>
  <c r="E32" i="82"/>
  <c r="F32" i="82"/>
  <c r="H32" i="82"/>
  <c r="I32" i="82"/>
  <c r="K32" i="82"/>
  <c r="L32" i="82"/>
  <c r="M32" i="82"/>
  <c r="N32" i="82"/>
  <c r="O32" i="82"/>
  <c r="Q32" i="82"/>
  <c r="R32" i="82"/>
  <c r="T32" i="82"/>
  <c r="U32" i="82"/>
  <c r="W32" i="82"/>
  <c r="X32" i="82"/>
  <c r="Z32" i="82"/>
  <c r="AA32" i="82"/>
  <c r="U59" i="81"/>
  <c r="T59" i="81"/>
  <c r="S59" i="81"/>
  <c r="R59" i="81"/>
  <c r="Q59" i="81"/>
  <c r="T58" i="81"/>
  <c r="U58" i="81"/>
  <c r="S58" i="81"/>
  <c r="R58" i="81"/>
  <c r="Q58" i="81"/>
  <c r="T57" i="81"/>
  <c r="U57" i="81"/>
  <c r="S57" i="81"/>
  <c r="R57" i="81"/>
  <c r="Q57" i="81"/>
  <c r="T56" i="81"/>
  <c r="U56" i="81"/>
  <c r="S56" i="81"/>
  <c r="R56" i="81"/>
  <c r="Q56" i="81"/>
  <c r="T55" i="81"/>
  <c r="U55" i="81"/>
  <c r="S55" i="81"/>
  <c r="R55" i="81"/>
  <c r="Q55" i="81"/>
  <c r="T53" i="81"/>
  <c r="U53" i="81"/>
  <c r="S53" i="81"/>
  <c r="R53" i="81"/>
  <c r="Q53" i="81"/>
  <c r="U52" i="81"/>
  <c r="T52" i="81"/>
  <c r="S52" i="81"/>
  <c r="R52" i="81"/>
  <c r="Q52" i="81"/>
  <c r="U51" i="81"/>
  <c r="T51" i="81"/>
  <c r="S51" i="81"/>
  <c r="R51" i="81"/>
  <c r="Q51" i="81"/>
  <c r="T49" i="81"/>
  <c r="U49" i="81"/>
  <c r="S49" i="81"/>
  <c r="R49" i="81"/>
  <c r="Q49" i="81"/>
  <c r="T48" i="81"/>
  <c r="U48" i="81"/>
  <c r="S48" i="81"/>
  <c r="R48" i="81"/>
  <c r="Q48" i="81"/>
  <c r="T47" i="81"/>
  <c r="U47" i="81"/>
  <c r="S47" i="81"/>
  <c r="R47" i="81"/>
  <c r="Q47" i="81"/>
  <c r="U46" i="81"/>
  <c r="T46" i="81"/>
  <c r="S46" i="81"/>
  <c r="R46" i="81"/>
  <c r="Q46" i="81"/>
  <c r="U45" i="81"/>
  <c r="T45" i="81"/>
  <c r="S45" i="81"/>
  <c r="R45" i="81"/>
  <c r="Q45" i="81"/>
  <c r="T44" i="81"/>
  <c r="U44" i="81"/>
  <c r="S44" i="81"/>
  <c r="R44" i="81"/>
  <c r="Q44" i="81"/>
  <c r="T43" i="81"/>
  <c r="U43" i="81"/>
  <c r="S43" i="81"/>
  <c r="R43" i="81"/>
  <c r="Q43" i="81"/>
  <c r="T42" i="81"/>
  <c r="U42" i="81"/>
  <c r="S42" i="81"/>
  <c r="R42" i="81"/>
  <c r="Q42" i="81"/>
  <c r="T41" i="81"/>
  <c r="U41" i="81"/>
  <c r="S41" i="81"/>
  <c r="R41" i="81"/>
  <c r="Q41" i="81"/>
  <c r="T40" i="81"/>
  <c r="U40" i="81"/>
  <c r="S40" i="81"/>
  <c r="R40" i="81"/>
  <c r="Q40" i="81"/>
  <c r="T39" i="81"/>
  <c r="U39" i="81"/>
  <c r="S39" i="81"/>
  <c r="R39" i="81"/>
  <c r="Q39" i="81"/>
  <c r="T38" i="81"/>
  <c r="U38" i="81"/>
  <c r="S38" i="81"/>
  <c r="R38" i="81"/>
  <c r="Q38" i="81"/>
  <c r="T37" i="81"/>
  <c r="U37" i="81"/>
  <c r="S37" i="81"/>
  <c r="R37" i="81"/>
  <c r="Q37" i="81"/>
  <c r="T36" i="81"/>
  <c r="U36" i="81"/>
  <c r="S36" i="81"/>
  <c r="R36" i="81"/>
  <c r="Q36" i="81"/>
  <c r="T35" i="81"/>
  <c r="U35" i="81"/>
  <c r="S35" i="81"/>
  <c r="R35" i="81"/>
  <c r="Q35" i="81"/>
  <c r="T34" i="81"/>
  <c r="U34" i="81"/>
  <c r="S34" i="81"/>
  <c r="R34" i="81"/>
  <c r="Q34" i="81"/>
  <c r="T33" i="81"/>
  <c r="U33" i="81"/>
  <c r="S33" i="81"/>
  <c r="R33" i="81"/>
  <c r="Q33" i="81"/>
  <c r="T32" i="81"/>
  <c r="U32" i="81"/>
  <c r="S32" i="81"/>
  <c r="R32" i="81"/>
  <c r="Q32" i="81"/>
  <c r="T31" i="81"/>
  <c r="U31" i="81"/>
  <c r="S31" i="81"/>
  <c r="R31" i="81"/>
  <c r="Q31" i="81"/>
  <c r="U30" i="81"/>
  <c r="T30" i="81"/>
  <c r="S30" i="81"/>
  <c r="R30" i="81"/>
  <c r="Q30" i="81"/>
  <c r="T29" i="81"/>
  <c r="U29" i="81"/>
  <c r="S29" i="81"/>
  <c r="R29" i="81"/>
  <c r="Q29" i="81"/>
  <c r="T28" i="81"/>
  <c r="U28" i="81"/>
  <c r="S28" i="81"/>
  <c r="R28" i="81"/>
  <c r="Q28" i="81"/>
  <c r="T27" i="81"/>
  <c r="U27" i="81"/>
  <c r="S27" i="81"/>
  <c r="R27" i="81"/>
  <c r="Q27" i="81"/>
  <c r="T26" i="81"/>
  <c r="U26" i="81"/>
  <c r="S26" i="81"/>
  <c r="R26" i="81"/>
  <c r="Q26" i="81"/>
  <c r="T25" i="81"/>
  <c r="R25" i="81"/>
  <c r="U25" i="81"/>
  <c r="S25" i="81"/>
  <c r="Q25" i="81"/>
  <c r="T24" i="81"/>
  <c r="U24" i="81"/>
  <c r="S24" i="81"/>
  <c r="R24" i="81"/>
  <c r="Q24" i="81"/>
  <c r="U23" i="81"/>
  <c r="T23" i="81"/>
  <c r="S23" i="81"/>
  <c r="R23" i="81"/>
  <c r="Q23" i="81"/>
  <c r="T22" i="81"/>
  <c r="U22" i="81"/>
  <c r="S22" i="81"/>
  <c r="R22" i="81"/>
  <c r="Q22" i="81"/>
  <c r="T21" i="81"/>
  <c r="U21" i="81"/>
  <c r="S21" i="81"/>
  <c r="R21" i="81"/>
  <c r="Q21" i="81"/>
  <c r="T20" i="81"/>
  <c r="U20" i="81"/>
  <c r="S20" i="81"/>
  <c r="R20" i="81"/>
  <c r="Q20" i="81"/>
  <c r="T19" i="81"/>
  <c r="U19" i="81"/>
  <c r="S19" i="81"/>
  <c r="R19" i="81"/>
  <c r="Q19" i="81"/>
  <c r="T18" i="81"/>
  <c r="U18" i="81"/>
  <c r="S18" i="81"/>
  <c r="R18" i="81"/>
  <c r="Q18" i="81"/>
  <c r="T17" i="81"/>
  <c r="U17" i="81"/>
  <c r="S17" i="81"/>
  <c r="R17" i="81"/>
  <c r="Q17" i="81"/>
  <c r="T16" i="81"/>
  <c r="U16" i="81"/>
  <c r="S16" i="81"/>
  <c r="R16" i="81"/>
  <c r="Q16" i="81"/>
  <c r="T15" i="81"/>
  <c r="U15" i="81"/>
  <c r="S15" i="81"/>
  <c r="R15" i="81"/>
  <c r="Q15" i="81"/>
  <c r="T14" i="81"/>
  <c r="U14" i="81"/>
  <c r="S14" i="81"/>
  <c r="R14" i="81"/>
  <c r="Q14" i="81"/>
  <c r="T13" i="81"/>
  <c r="U13" i="81"/>
  <c r="S13" i="81"/>
  <c r="R13" i="81"/>
  <c r="Q13" i="81"/>
  <c r="T12" i="81"/>
  <c r="U12" i="81"/>
  <c r="S12" i="81"/>
  <c r="R12" i="81"/>
  <c r="Q12" i="81"/>
  <c r="T11" i="81"/>
  <c r="U11" i="81"/>
  <c r="S11" i="81"/>
  <c r="R11" i="81"/>
  <c r="Q11" i="81"/>
  <c r="T10" i="81"/>
  <c r="U10" i="81"/>
  <c r="S10" i="81"/>
  <c r="R10" i="81"/>
  <c r="Q10" i="81"/>
  <c r="T9" i="81"/>
  <c r="U9" i="81"/>
  <c r="S9" i="81"/>
  <c r="R9" i="81"/>
  <c r="Q9" i="81"/>
  <c r="T8" i="81"/>
  <c r="U8" i="81"/>
  <c r="S8" i="81"/>
  <c r="R8" i="81"/>
  <c r="Q8" i="81"/>
  <c r="T7" i="81"/>
  <c r="U7" i="81"/>
  <c r="S7" i="81"/>
  <c r="R7" i="81"/>
  <c r="Q7" i="81"/>
  <c r="T6" i="81"/>
  <c r="S6" i="81"/>
  <c r="R6" i="81"/>
  <c r="L4" i="81"/>
  <c r="H11" i="85" l="1"/>
  <c r="R60" i="81"/>
  <c r="F45" i="85"/>
  <c r="F77" i="85"/>
  <c r="H20" i="83"/>
  <c r="H28" i="83"/>
  <c r="H36" i="83"/>
  <c r="H40" i="83"/>
  <c r="H48" i="83"/>
  <c r="H54" i="83"/>
  <c r="H58" i="83"/>
  <c r="H60" i="83"/>
  <c r="H64" i="83"/>
  <c r="H68" i="83"/>
  <c r="H72" i="83"/>
  <c r="H78" i="83"/>
  <c r="H82" i="83"/>
  <c r="H86" i="83"/>
  <c r="H92" i="83"/>
  <c r="H16" i="83"/>
  <c r="H24" i="83"/>
  <c r="H32" i="83"/>
  <c r="H44" i="83"/>
  <c r="H52" i="83"/>
  <c r="H56" i="83"/>
  <c r="H62" i="83"/>
  <c r="H66" i="83"/>
  <c r="H70" i="83"/>
  <c r="H74" i="83"/>
  <c r="H76" i="83"/>
  <c r="H80" i="83"/>
  <c r="H84" i="83"/>
  <c r="H88" i="83"/>
  <c r="H90" i="83"/>
  <c r="H94" i="83"/>
  <c r="H96" i="83"/>
  <c r="J101" i="84"/>
  <c r="AH31" i="82"/>
  <c r="F46" i="85"/>
  <c r="H49" i="85"/>
  <c r="AH23" i="82"/>
  <c r="D14" i="82"/>
  <c r="D98" i="83"/>
  <c r="K101" i="84"/>
  <c r="M19" i="84"/>
  <c r="M23" i="84"/>
  <c r="M27" i="84"/>
  <c r="M31" i="84"/>
  <c r="M35" i="84"/>
  <c r="M39" i="84"/>
  <c r="M43" i="84"/>
  <c r="M47" i="84"/>
  <c r="M51" i="84"/>
  <c r="M55" i="84"/>
  <c r="M59" i="84"/>
  <c r="M67" i="84"/>
  <c r="M71" i="84"/>
  <c r="M75" i="84"/>
  <c r="M79" i="84"/>
  <c r="M83" i="84"/>
  <c r="M87" i="84"/>
  <c r="M91" i="84"/>
  <c r="M95" i="84"/>
  <c r="F83" i="85"/>
  <c r="D101" i="84"/>
  <c r="M6" i="84"/>
  <c r="L101" i="84"/>
  <c r="M10" i="84"/>
  <c r="F51" i="85"/>
  <c r="F81" i="85"/>
  <c r="AD32" i="82"/>
  <c r="T60" i="81"/>
  <c r="M82" i="84"/>
  <c r="M86" i="84"/>
  <c r="M90" i="84"/>
  <c r="M94" i="84"/>
  <c r="M98" i="84"/>
  <c r="S60" i="81"/>
  <c r="G10" i="65"/>
  <c r="G48" i="65"/>
  <c r="G63" i="65"/>
  <c r="G53" i="65"/>
  <c r="G35" i="65"/>
  <c r="G13" i="65"/>
  <c r="AH24" i="82"/>
  <c r="M13" i="82"/>
  <c r="M11" i="82"/>
  <c r="H15" i="83"/>
  <c r="H17" i="83"/>
  <c r="H19" i="83"/>
  <c r="H21" i="83"/>
  <c r="H23" i="83"/>
  <c r="H25" i="83"/>
  <c r="H27" i="83"/>
  <c r="H29" i="83"/>
  <c r="H31" i="83"/>
  <c r="H33" i="83"/>
  <c r="H35" i="83"/>
  <c r="H37" i="83"/>
  <c r="H39" i="83"/>
  <c r="H41" i="83"/>
  <c r="H43" i="83"/>
  <c r="H45" i="83"/>
  <c r="H47" i="83"/>
  <c r="H49" i="83"/>
  <c r="H51" i="83"/>
  <c r="H53" i="83"/>
  <c r="H55" i="83"/>
  <c r="H57" i="83"/>
  <c r="H59" i="83"/>
  <c r="H61" i="83"/>
  <c r="H63" i="83"/>
  <c r="H65" i="83"/>
  <c r="H67" i="83"/>
  <c r="H69" i="83"/>
  <c r="H71" i="83"/>
  <c r="H73" i="83"/>
  <c r="H75" i="83"/>
  <c r="H77" i="83"/>
  <c r="H79" i="83"/>
  <c r="H81" i="83"/>
  <c r="H83" i="83"/>
  <c r="H85" i="83"/>
  <c r="H87" i="83"/>
  <c r="H89" i="83"/>
  <c r="H91" i="83"/>
  <c r="H93" i="83"/>
  <c r="H95" i="83"/>
  <c r="H97" i="83"/>
  <c r="E89" i="85"/>
  <c r="D50" i="85"/>
  <c r="F69" i="85"/>
  <c r="F74" i="85"/>
  <c r="G6" i="65"/>
  <c r="G61" i="65"/>
  <c r="G51" i="65"/>
  <c r="G41" i="65"/>
  <c r="G33" i="65"/>
  <c r="G27" i="65"/>
  <c r="G19" i="65"/>
  <c r="G11" i="65"/>
  <c r="G43" i="65"/>
  <c r="G21" i="65"/>
  <c r="AH27" i="82"/>
  <c r="D13" i="85"/>
  <c r="F28" i="85"/>
  <c r="F30" i="85"/>
  <c r="F32" i="85"/>
  <c r="F34" i="85"/>
  <c r="F36" i="85"/>
  <c r="F38" i="85"/>
  <c r="F40" i="85"/>
  <c r="F41" i="85"/>
  <c r="F66" i="85"/>
  <c r="F71" i="85"/>
  <c r="F73" i="85"/>
  <c r="F76" i="85"/>
  <c r="F78" i="85"/>
  <c r="F80" i="85"/>
  <c r="G58" i="65"/>
  <c r="G59" i="65"/>
  <c r="G47" i="65"/>
  <c r="G39" i="65"/>
  <c r="G31" i="65"/>
  <c r="G25" i="65"/>
  <c r="G17" i="65"/>
  <c r="G9" i="65"/>
  <c r="AK28" i="82"/>
  <c r="AK24" i="82"/>
  <c r="M7" i="84"/>
  <c r="M11" i="84"/>
  <c r="M14" i="84"/>
  <c r="M15" i="84"/>
  <c r="G50" i="65"/>
  <c r="G56" i="65"/>
  <c r="G45" i="65"/>
  <c r="G37" i="65"/>
  <c r="G23" i="65"/>
  <c r="G15" i="65"/>
  <c r="G7" i="65"/>
  <c r="D25" i="85"/>
  <c r="F42" i="85"/>
  <c r="H45" i="85"/>
  <c r="H48" i="85"/>
  <c r="I51" i="85"/>
  <c r="J47" i="85" s="1"/>
  <c r="D64" i="85"/>
  <c r="D67" i="85"/>
  <c r="D70" i="85"/>
  <c r="D80" i="85"/>
  <c r="D83" i="85"/>
  <c r="H44" i="85"/>
  <c r="D79" i="85"/>
  <c r="D82" i="85"/>
  <c r="I84" i="85"/>
  <c r="J54" i="85" s="1"/>
  <c r="D7" i="85"/>
  <c r="D46" i="85"/>
  <c r="D47" i="85"/>
  <c r="F49" i="85"/>
  <c r="F50" i="85"/>
  <c r="D56" i="85"/>
  <c r="D59" i="85"/>
  <c r="D62" i="85"/>
  <c r="D72" i="85"/>
  <c r="D75" i="85"/>
  <c r="D78" i="85"/>
  <c r="M21" i="84"/>
  <c r="M25" i="84"/>
  <c r="M41" i="84"/>
  <c r="M49" i="84"/>
  <c r="M57" i="84"/>
  <c r="M61" i="84"/>
  <c r="M69" i="84"/>
  <c r="M77" i="84"/>
  <c r="M85" i="84"/>
  <c r="M97" i="84"/>
  <c r="M8" i="84"/>
  <c r="M9" i="84"/>
  <c r="M12" i="84"/>
  <c r="M13" i="84"/>
  <c r="M16" i="84"/>
  <c r="M17" i="84"/>
  <c r="M29" i="84"/>
  <c r="M33" i="84"/>
  <c r="M37" i="84"/>
  <c r="M45" i="84"/>
  <c r="M53" i="84"/>
  <c r="M65" i="84"/>
  <c r="M73" i="84"/>
  <c r="M81" i="84"/>
  <c r="M89" i="84"/>
  <c r="M93" i="84"/>
  <c r="M20" i="84"/>
  <c r="M24" i="84"/>
  <c r="M28" i="84"/>
  <c r="M32" i="84"/>
  <c r="M36" i="84"/>
  <c r="M40" i="84"/>
  <c r="M44" i="84"/>
  <c r="M48" i="84"/>
  <c r="M52" i="84"/>
  <c r="M56" i="84"/>
  <c r="M60" i="84"/>
  <c r="M64" i="84"/>
  <c r="M68" i="84"/>
  <c r="M72" i="84"/>
  <c r="M76" i="84"/>
  <c r="M80" i="84"/>
  <c r="M84" i="84"/>
  <c r="M88" i="84"/>
  <c r="M92" i="84"/>
  <c r="M96" i="84"/>
  <c r="M99" i="84"/>
  <c r="M100" i="84"/>
  <c r="AH28" i="82"/>
  <c r="J32" i="82"/>
  <c r="AK30" i="82"/>
  <c r="AE29" i="82"/>
  <c r="AE26" i="82"/>
  <c r="AK25" i="82"/>
  <c r="AE30" i="82"/>
  <c r="AK29" i="82"/>
  <c r="AK26" i="82"/>
  <c r="AE25" i="82"/>
  <c r="AH29" i="82"/>
  <c r="AI32" i="82"/>
  <c r="AH25" i="82"/>
  <c r="AG32" i="82"/>
  <c r="M7" i="82"/>
  <c r="M6" i="82"/>
  <c r="AE31" i="82"/>
  <c r="AE27" i="82"/>
  <c r="AF32" i="82"/>
  <c r="AE23" i="82"/>
  <c r="G32" i="82"/>
  <c r="G14" i="82"/>
  <c r="AJ32" i="82"/>
  <c r="V32" i="82"/>
  <c r="AK31" i="82"/>
  <c r="AH30" i="82"/>
  <c r="AK27" i="82"/>
  <c r="AH26" i="82"/>
  <c r="AC32" i="82"/>
  <c r="S32" i="82"/>
  <c r="D32" i="82"/>
  <c r="AK23" i="82"/>
  <c r="G55" i="65"/>
  <c r="G62" i="65"/>
  <c r="G57" i="65"/>
  <c r="G52" i="65"/>
  <c r="G46" i="65"/>
  <c r="G42" i="65"/>
  <c r="G38" i="65"/>
  <c r="G34" i="65"/>
  <c r="G30" i="65"/>
  <c r="G28" i="65"/>
  <c r="G24" i="65"/>
  <c r="G20" i="65"/>
  <c r="G16" i="65"/>
  <c r="G12" i="65"/>
  <c r="G8" i="65"/>
  <c r="G64" i="65"/>
  <c r="G49" i="65"/>
  <c r="G60" i="65"/>
  <c r="G54" i="65"/>
  <c r="G44" i="65"/>
  <c r="G40" i="65"/>
  <c r="G36" i="65"/>
  <c r="G32" i="65"/>
  <c r="G29" i="65"/>
  <c r="G26" i="65"/>
  <c r="G22" i="65"/>
  <c r="G18" i="65"/>
  <c r="G14" i="65"/>
  <c r="J10" i="82"/>
  <c r="M10" i="82" s="1"/>
  <c r="J9" i="82"/>
  <c r="M9" i="82" s="1"/>
  <c r="J8" i="82"/>
  <c r="M8" i="82" s="1"/>
  <c r="J5" i="82"/>
  <c r="M5" i="82" s="1"/>
  <c r="H38" i="83"/>
  <c r="H18" i="83"/>
  <c r="H34" i="83"/>
  <c r="G98" i="83"/>
  <c r="H50" i="83"/>
  <c r="H7" i="83"/>
  <c r="H11" i="83"/>
  <c r="H13" i="83"/>
  <c r="H22" i="83"/>
  <c r="H8" i="83"/>
  <c r="H10" i="83"/>
  <c r="H12" i="83"/>
  <c r="H14" i="83"/>
  <c r="H30" i="83"/>
  <c r="H46" i="83"/>
  <c r="H26" i="83"/>
  <c r="H42" i="83"/>
  <c r="H6" i="83"/>
  <c r="L10" i="82"/>
  <c r="J12" i="82"/>
  <c r="M12" i="82" s="1"/>
  <c r="L7" i="82"/>
  <c r="H14" i="82"/>
  <c r="L11" i="82"/>
  <c r="K8" i="82"/>
  <c r="H49" i="65"/>
  <c r="H38" i="85"/>
  <c r="H34" i="85"/>
  <c r="H30" i="85"/>
  <c r="H26" i="85"/>
  <c r="H22" i="85"/>
  <c r="H18" i="85"/>
  <c r="H14" i="85"/>
  <c r="H7" i="85"/>
  <c r="H40" i="85"/>
  <c r="H36" i="85"/>
  <c r="H32" i="85"/>
  <c r="H24" i="85"/>
  <c r="H16" i="85"/>
  <c r="H12" i="85"/>
  <c r="H9" i="85"/>
  <c r="G89" i="85"/>
  <c r="H37" i="85"/>
  <c r="H33" i="85"/>
  <c r="H29" i="85"/>
  <c r="H25" i="85"/>
  <c r="H21" i="85"/>
  <c r="H17" i="85"/>
  <c r="H13" i="85"/>
  <c r="H10" i="85"/>
  <c r="H41" i="85"/>
  <c r="H28" i="85"/>
  <c r="H20" i="85"/>
  <c r="H8" i="85"/>
  <c r="H23" i="85"/>
  <c r="H39" i="85"/>
  <c r="D40" i="85"/>
  <c r="D36" i="85"/>
  <c r="D32" i="85"/>
  <c r="D28" i="85"/>
  <c r="D24" i="85"/>
  <c r="D20" i="85"/>
  <c r="D16" i="85"/>
  <c r="D12" i="85"/>
  <c r="D9" i="85"/>
  <c r="D38" i="85"/>
  <c r="D26" i="85"/>
  <c r="D18" i="85"/>
  <c r="I41" i="85"/>
  <c r="J27" i="85" s="1"/>
  <c r="D39" i="85"/>
  <c r="D35" i="85"/>
  <c r="D31" i="85"/>
  <c r="D27" i="85"/>
  <c r="D23" i="85"/>
  <c r="D19" i="85"/>
  <c r="D15" i="85"/>
  <c r="D11" i="85"/>
  <c r="D8" i="85"/>
  <c r="D41" i="85"/>
  <c r="D34" i="85"/>
  <c r="D30" i="85"/>
  <c r="D22" i="85"/>
  <c r="D14" i="85"/>
  <c r="J82" i="85"/>
  <c r="J81" i="85"/>
  <c r="J78" i="85"/>
  <c r="J77" i="85"/>
  <c r="J74" i="85"/>
  <c r="J73" i="85"/>
  <c r="J70" i="85"/>
  <c r="J69" i="85"/>
  <c r="J66" i="85"/>
  <c r="J65" i="85"/>
  <c r="J62" i="85"/>
  <c r="J61" i="85"/>
  <c r="J58" i="85"/>
  <c r="J57" i="85"/>
  <c r="J8" i="85"/>
  <c r="H19" i="85"/>
  <c r="D21" i="85"/>
  <c r="J23" i="85"/>
  <c r="J26" i="85"/>
  <c r="H35" i="85"/>
  <c r="D37" i="85"/>
  <c r="J39" i="85"/>
  <c r="J43" i="85"/>
  <c r="D57" i="85"/>
  <c r="D61" i="85"/>
  <c r="D65" i="85"/>
  <c r="D69" i="85"/>
  <c r="D73" i="85"/>
  <c r="D77" i="85"/>
  <c r="J87" i="85"/>
  <c r="J88" i="85" s="1"/>
  <c r="C89" i="85"/>
  <c r="J18" i="85"/>
  <c r="H15" i="85"/>
  <c r="D17" i="85"/>
  <c r="J19" i="85"/>
  <c r="H31" i="85"/>
  <c r="D33" i="85"/>
  <c r="J35" i="85"/>
  <c r="J49" i="85"/>
  <c r="D53" i="85"/>
  <c r="D84" i="85"/>
  <c r="D54" i="85"/>
  <c r="D52" i="85"/>
  <c r="H86" i="85"/>
  <c r="H42" i="85"/>
  <c r="F43" i="85"/>
  <c r="D44" i="85"/>
  <c r="H46" i="85"/>
  <c r="F47" i="85"/>
  <c r="D48" i="85"/>
  <c r="H50" i="85"/>
  <c r="D51" i="85"/>
  <c r="H51" i="85"/>
  <c r="H43" i="85"/>
  <c r="F44" i="85"/>
  <c r="D45" i="85"/>
  <c r="H47" i="85"/>
  <c r="D49" i="85"/>
  <c r="H9" i="83"/>
  <c r="Y32" i="82"/>
  <c r="K13" i="82"/>
  <c r="L6" i="82"/>
  <c r="K5" i="82"/>
  <c r="AB32" i="82"/>
  <c r="P32" i="82"/>
  <c r="I14" i="82"/>
  <c r="Q6" i="81"/>
  <c r="Q60" i="81" s="1"/>
  <c r="U6" i="81"/>
  <c r="U60" i="81" s="1"/>
  <c r="F84" i="85" l="1"/>
  <c r="H98" i="83"/>
  <c r="M101" i="84"/>
  <c r="AH32" i="82"/>
  <c r="J11" i="85"/>
  <c r="G65" i="65"/>
  <c r="J30" i="85"/>
  <c r="J38" i="85"/>
  <c r="J22" i="85"/>
  <c r="J34" i="85"/>
  <c r="J48" i="85"/>
  <c r="J55" i="85"/>
  <c r="J59" i="85"/>
  <c r="J63" i="85"/>
  <c r="J67" i="85"/>
  <c r="J71" i="85"/>
  <c r="J75" i="85"/>
  <c r="J79" i="85"/>
  <c r="J83" i="85"/>
  <c r="J53" i="85"/>
  <c r="J50" i="85"/>
  <c r="J46" i="85"/>
  <c r="J45" i="85"/>
  <c r="J52" i="85"/>
  <c r="J56" i="85"/>
  <c r="J60" i="85"/>
  <c r="J64" i="85"/>
  <c r="J68" i="85"/>
  <c r="J72" i="85"/>
  <c r="J76" i="85"/>
  <c r="J80" i="85"/>
  <c r="J44" i="85"/>
  <c r="J42" i="85"/>
  <c r="AK32" i="82"/>
  <c r="AE32" i="82"/>
  <c r="L14" i="82"/>
  <c r="K14" i="82"/>
  <c r="J14" i="82"/>
  <c r="M14" i="82"/>
  <c r="J40" i="85"/>
  <c r="J36" i="85"/>
  <c r="J32" i="85"/>
  <c r="J28" i="85"/>
  <c r="J24" i="85"/>
  <c r="J20" i="85"/>
  <c r="J16" i="85"/>
  <c r="J12" i="85"/>
  <c r="J9" i="85"/>
  <c r="J29" i="85"/>
  <c r="J13" i="85"/>
  <c r="J7" i="85"/>
  <c r="J33" i="85"/>
  <c r="J17" i="85"/>
  <c r="J37" i="85"/>
  <c r="J21" i="85"/>
  <c r="J25" i="85"/>
  <c r="J10" i="85"/>
  <c r="J31" i="85"/>
  <c r="I89" i="85"/>
  <c r="J14" i="85"/>
  <c r="J15" i="85"/>
  <c r="I9" i="83"/>
  <c r="J51" i="85" l="1"/>
  <c r="J84" i="85"/>
  <c r="J41" i="85"/>
  <c r="I98" i="83"/>
  <c r="I8" i="83"/>
  <c r="I28" i="83"/>
  <c r="I51" i="83"/>
  <c r="I67" i="83"/>
  <c r="I83" i="83"/>
  <c r="I16" i="83"/>
  <c r="I34" i="83"/>
  <c r="I7" i="83"/>
  <c r="I22" i="83"/>
  <c r="I43" i="83"/>
  <c r="I63" i="83"/>
  <c r="I79" i="83"/>
  <c r="I95" i="83"/>
  <c r="I24" i="83"/>
  <c r="I42" i="83"/>
  <c r="I53" i="83"/>
  <c r="I77" i="83"/>
  <c r="I93" i="83"/>
  <c r="I33" i="83"/>
  <c r="I57" i="83"/>
  <c r="I54" i="83"/>
  <c r="I70" i="83"/>
  <c r="I86" i="83"/>
  <c r="I12" i="83"/>
  <c r="I30" i="83"/>
  <c r="I56" i="83"/>
  <c r="I72" i="83"/>
  <c r="I88" i="83"/>
  <c r="I18" i="83"/>
  <c r="I39" i="83"/>
  <c r="I11" i="83"/>
  <c r="I27" i="83"/>
  <c r="I52" i="83"/>
  <c r="I68" i="83"/>
  <c r="I84" i="83"/>
  <c r="I10" i="83"/>
  <c r="I26" i="83"/>
  <c r="I47" i="83"/>
  <c r="I61" i="83"/>
  <c r="I81" i="83"/>
  <c r="I17" i="83"/>
  <c r="I37" i="83"/>
  <c r="I69" i="83"/>
  <c r="I58" i="83"/>
  <c r="I74" i="83"/>
  <c r="I90" i="83"/>
  <c r="I14" i="83"/>
  <c r="I35" i="83"/>
  <c r="I59" i="83"/>
  <c r="I75" i="83"/>
  <c r="I91" i="83"/>
  <c r="I23" i="83"/>
  <c r="I48" i="83"/>
  <c r="I13" i="83"/>
  <c r="I36" i="83"/>
  <c r="I55" i="83"/>
  <c r="I71" i="83"/>
  <c r="I87" i="83"/>
  <c r="I44" i="83"/>
  <c r="I31" i="83"/>
  <c r="I25" i="83"/>
  <c r="I65" i="83"/>
  <c r="I85" i="83"/>
  <c r="I21" i="83"/>
  <c r="I45" i="83"/>
  <c r="I97" i="83"/>
  <c r="I62" i="83"/>
  <c r="I78" i="83"/>
  <c r="I94" i="83"/>
  <c r="I6" i="83"/>
  <c r="I19" i="83"/>
  <c r="I46" i="83"/>
  <c r="I64" i="83"/>
  <c r="I80" i="83"/>
  <c r="I96" i="83"/>
  <c r="I32" i="83"/>
  <c r="I50" i="83"/>
  <c r="I20" i="83"/>
  <c r="I38" i="83"/>
  <c r="I60" i="83"/>
  <c r="I76" i="83"/>
  <c r="I92" i="83"/>
  <c r="I15" i="83"/>
  <c r="I40" i="83"/>
  <c r="I41" i="83"/>
  <c r="I73" i="83"/>
  <c r="I89" i="83"/>
  <c r="I66" i="83"/>
  <c r="I29" i="83"/>
  <c r="I82" i="83"/>
  <c r="I49" i="83"/>
  <c r="AD10" i="44" l="1"/>
  <c r="AD11" i="44"/>
  <c r="AD12" i="44"/>
  <c r="AD13" i="44"/>
  <c r="AD14" i="44"/>
  <c r="AD15" i="44"/>
  <c r="AD16" i="44"/>
  <c r="AD17" i="44"/>
  <c r="AD18" i="44"/>
  <c r="AD19" i="44"/>
  <c r="AD20" i="44"/>
  <c r="AD21" i="44"/>
  <c r="AD22" i="44"/>
  <c r="AD23" i="44"/>
  <c r="AD9" i="44"/>
  <c r="AB24" i="44"/>
  <c r="AC13" i="44" s="1"/>
  <c r="L6" i="37"/>
  <c r="L7" i="37"/>
  <c r="L8" i="37"/>
  <c r="L9" i="37"/>
  <c r="L10" i="37"/>
  <c r="L11" i="37"/>
  <c r="L12" i="37"/>
  <c r="L13" i="37"/>
  <c r="L14" i="37"/>
  <c r="L15" i="37"/>
  <c r="L16" i="37"/>
  <c r="L17" i="37"/>
  <c r="L18" i="37"/>
  <c r="L19" i="37"/>
  <c r="L20" i="37"/>
  <c r="L21" i="37"/>
  <c r="L22" i="37"/>
  <c r="L23" i="37"/>
  <c r="L24" i="37"/>
  <c r="L25" i="37"/>
  <c r="L26" i="37"/>
  <c r="L27" i="37"/>
  <c r="L28" i="37"/>
  <c r="L29" i="37"/>
  <c r="L30" i="37"/>
  <c r="L31" i="37"/>
  <c r="L32" i="37"/>
  <c r="L33" i="37"/>
  <c r="L34" i="37"/>
  <c r="L35" i="37"/>
  <c r="L36" i="37"/>
  <c r="L37" i="37"/>
  <c r="L38" i="37"/>
  <c r="L39" i="37"/>
  <c r="L40" i="37"/>
  <c r="L41" i="37"/>
  <c r="L42" i="37"/>
  <c r="L43" i="37"/>
  <c r="L44" i="37"/>
  <c r="L45" i="37"/>
  <c r="L46" i="37"/>
  <c r="L47" i="37"/>
  <c r="L48" i="37"/>
  <c r="L49" i="37"/>
  <c r="L50" i="37"/>
  <c r="L51" i="37"/>
  <c r="L52" i="37"/>
  <c r="L53" i="37"/>
  <c r="L54" i="37"/>
  <c r="L55" i="37"/>
  <c r="L56" i="37"/>
  <c r="L57" i="37"/>
  <c r="L58" i="37"/>
  <c r="L59" i="37"/>
  <c r="L60" i="37"/>
  <c r="L61" i="37"/>
  <c r="L62" i="37"/>
  <c r="L63" i="37"/>
  <c r="L64" i="37"/>
  <c r="L65" i="37"/>
  <c r="L66" i="37"/>
  <c r="L67" i="37"/>
  <c r="O10" i="44"/>
  <c r="O13" i="44"/>
  <c r="O18" i="44"/>
  <c r="O22" i="44"/>
  <c r="O24" i="44"/>
  <c r="N10" i="44"/>
  <c r="N13" i="44"/>
  <c r="L17" i="44"/>
  <c r="N18" i="44"/>
  <c r="N22" i="44"/>
  <c r="N24" i="44"/>
  <c r="O17" i="44"/>
  <c r="H10" i="44"/>
  <c r="H13" i="44"/>
  <c r="H17" i="44"/>
  <c r="H18" i="44"/>
  <c r="H22" i="44"/>
  <c r="H24" i="44"/>
  <c r="D10" i="44"/>
  <c r="D13" i="44"/>
  <c r="D17" i="44"/>
  <c r="D18" i="44"/>
  <c r="D22" i="44"/>
  <c r="D24" i="44"/>
  <c r="J68" i="37"/>
  <c r="O7" i="37"/>
  <c r="O9" i="37"/>
  <c r="O11" i="37"/>
  <c r="O14" i="37"/>
  <c r="O15" i="37"/>
  <c r="O19" i="37"/>
  <c r="O22" i="37"/>
  <c r="O24" i="37"/>
  <c r="O26" i="37"/>
  <c r="O28" i="37"/>
  <c r="O30" i="37"/>
  <c r="O34" i="37"/>
  <c r="O36" i="37"/>
  <c r="O37" i="37"/>
  <c r="O39" i="37"/>
  <c r="O41" i="37"/>
  <c r="O43" i="37"/>
  <c r="O45" i="37"/>
  <c r="O48" i="37"/>
  <c r="O50" i="37"/>
  <c r="O52" i="37"/>
  <c r="O54" i="37"/>
  <c r="O56" i="37"/>
  <c r="O58" i="37"/>
  <c r="O60" i="37"/>
  <c r="N7" i="37"/>
  <c r="N8" i="37"/>
  <c r="N11" i="37"/>
  <c r="N12" i="37"/>
  <c r="N13" i="37"/>
  <c r="N14" i="37"/>
  <c r="N15" i="37"/>
  <c r="N17" i="37"/>
  <c r="N19" i="37"/>
  <c r="N20" i="37"/>
  <c r="N22" i="37"/>
  <c r="N23" i="37"/>
  <c r="N24" i="37"/>
  <c r="N25" i="37"/>
  <c r="N26" i="37"/>
  <c r="N27" i="37"/>
  <c r="N30" i="37"/>
  <c r="N32" i="37"/>
  <c r="N34" i="37"/>
  <c r="N35" i="37"/>
  <c r="N36" i="37"/>
  <c r="N37" i="37"/>
  <c r="N38" i="37"/>
  <c r="N39" i="37"/>
  <c r="N40" i="37"/>
  <c r="N41" i="37"/>
  <c r="N42" i="37"/>
  <c r="N43" i="37"/>
  <c r="N48" i="37"/>
  <c r="N49" i="37"/>
  <c r="N50" i="37"/>
  <c r="N52" i="37"/>
  <c r="N53" i="37"/>
  <c r="N54" i="37"/>
  <c r="N55" i="37"/>
  <c r="N56" i="37"/>
  <c r="N57" i="37"/>
  <c r="N58" i="37"/>
  <c r="N60" i="37"/>
  <c r="O6" i="37"/>
  <c r="O8" i="37"/>
  <c r="O10" i="37"/>
  <c r="O12" i="37"/>
  <c r="O13" i="37"/>
  <c r="N16" i="37"/>
  <c r="O16" i="37"/>
  <c r="O17" i="37"/>
  <c r="O18" i="37"/>
  <c r="O20" i="37"/>
  <c r="O21" i="37"/>
  <c r="O23" i="37"/>
  <c r="O25" i="37"/>
  <c r="O27" i="37"/>
  <c r="N29" i="37"/>
  <c r="O29" i="37"/>
  <c r="N31" i="37"/>
  <c r="O31" i="37"/>
  <c r="O32" i="37"/>
  <c r="O33" i="37"/>
  <c r="O35" i="37"/>
  <c r="O38" i="37"/>
  <c r="O40" i="37"/>
  <c r="O42" i="37"/>
  <c r="N44" i="37"/>
  <c r="O44" i="37"/>
  <c r="N46" i="37"/>
  <c r="O46" i="37"/>
  <c r="O47" i="37"/>
  <c r="O49" i="37"/>
  <c r="O51" i="37"/>
  <c r="O53" i="37"/>
  <c r="O55" i="37"/>
  <c r="O57" i="37"/>
  <c r="N59" i="37"/>
  <c r="O59" i="37"/>
  <c r="H10" i="36"/>
  <c r="H11" i="36"/>
  <c r="H12" i="36"/>
  <c r="H13" i="36"/>
  <c r="H14" i="36"/>
  <c r="H15" i="36"/>
  <c r="H16" i="36"/>
  <c r="H17" i="36"/>
  <c r="H19" i="36"/>
  <c r="H20" i="36"/>
  <c r="H21" i="36"/>
  <c r="H22" i="36"/>
  <c r="H23" i="36"/>
  <c r="H24" i="36"/>
  <c r="H25" i="36"/>
  <c r="H26" i="36"/>
  <c r="H27" i="36"/>
  <c r="H28" i="36"/>
  <c r="H29" i="36"/>
  <c r="H31" i="36"/>
  <c r="H32" i="36"/>
  <c r="H33" i="36"/>
  <c r="H34" i="36"/>
  <c r="H35" i="36"/>
  <c r="H36" i="36"/>
  <c r="H37" i="36"/>
  <c r="N8" i="33"/>
  <c r="O8" i="33"/>
  <c r="N9" i="33"/>
  <c r="O9" i="33"/>
  <c r="N10" i="33"/>
  <c r="O10" i="33"/>
  <c r="N11" i="33"/>
  <c r="N12" i="33"/>
  <c r="O12" i="33"/>
  <c r="N13" i="33"/>
  <c r="O13" i="33"/>
  <c r="N14" i="33"/>
  <c r="O14" i="33"/>
  <c r="O16" i="33"/>
  <c r="N17" i="33"/>
  <c r="O17" i="33"/>
  <c r="O18" i="33"/>
  <c r="N19" i="33"/>
  <c r="N20" i="33"/>
  <c r="O20" i="33"/>
  <c r="N21" i="33"/>
  <c r="O22" i="33"/>
  <c r="N23" i="33"/>
  <c r="O23" i="33"/>
  <c r="N24" i="33"/>
  <c r="L24" i="33"/>
  <c r="N25" i="33"/>
  <c r="N26" i="33"/>
  <c r="O26" i="33"/>
  <c r="N27" i="33"/>
  <c r="N28" i="33"/>
  <c r="O28" i="33"/>
  <c r="N29" i="33"/>
  <c r="N30" i="33"/>
  <c r="O30" i="33"/>
  <c r="N31" i="33"/>
  <c r="O31" i="33"/>
  <c r="O32" i="33"/>
  <c r="N33" i="33"/>
  <c r="O34" i="33"/>
  <c r="O6" i="33"/>
  <c r="N6" i="33"/>
  <c r="N7" i="33"/>
  <c r="N15" i="33"/>
  <c r="L22" i="28"/>
  <c r="N22" i="28"/>
  <c r="O22" i="28"/>
  <c r="AQ76" i="21"/>
  <c r="AQ77" i="21"/>
  <c r="AQ78" i="21"/>
  <c r="AQ79" i="21"/>
  <c r="AQ80" i="21"/>
  <c r="AQ81" i="21"/>
  <c r="AQ82" i="21"/>
  <c r="AQ83" i="21"/>
  <c r="AQ84" i="21"/>
  <c r="AQ85" i="21"/>
  <c r="AQ86" i="21"/>
  <c r="AQ87" i="21"/>
  <c r="AQ88" i="21"/>
  <c r="AQ89" i="21"/>
  <c r="AQ90" i="21"/>
  <c r="AQ91" i="21"/>
  <c r="AQ92" i="21"/>
  <c r="AQ93" i="21"/>
  <c r="AQ94" i="21"/>
  <c r="AQ95" i="21"/>
  <c r="AQ96" i="21"/>
  <c r="AQ97" i="21"/>
  <c r="AQ98" i="21"/>
  <c r="AQ99" i="21"/>
  <c r="AQ100" i="21"/>
  <c r="AQ101" i="21"/>
  <c r="AQ102" i="21"/>
  <c r="AQ103" i="21"/>
  <c r="AQ104" i="21"/>
  <c r="AQ105" i="21"/>
  <c r="AQ106" i="21"/>
  <c r="AQ107" i="21"/>
  <c r="AQ108" i="21"/>
  <c r="AQ109" i="21"/>
  <c r="AQ110" i="21"/>
  <c r="AQ111" i="21"/>
  <c r="AQ112" i="21"/>
  <c r="AQ113" i="21"/>
  <c r="AQ114" i="21"/>
  <c r="AQ115" i="21"/>
  <c r="AQ116" i="21"/>
  <c r="AQ117" i="21"/>
  <c r="AQ118" i="21"/>
  <c r="AQ119" i="21"/>
  <c r="AQ120" i="21"/>
  <c r="AQ121" i="21"/>
  <c r="AQ122" i="21"/>
  <c r="AQ123" i="21"/>
  <c r="AQ124" i="21"/>
  <c r="AQ125" i="21"/>
  <c r="AQ126" i="21"/>
  <c r="AQ127" i="21"/>
  <c r="AQ128" i="21"/>
  <c r="AQ129" i="21"/>
  <c r="AQ130" i="21"/>
  <c r="AQ131" i="21"/>
  <c r="AQ132" i="21"/>
  <c r="AQ133" i="21"/>
  <c r="AQ134" i="21"/>
  <c r="AQ135" i="21"/>
  <c r="AQ136" i="21"/>
  <c r="AQ137" i="21"/>
  <c r="AQ138" i="21"/>
  <c r="AQ139" i="21"/>
  <c r="AQ140" i="21"/>
  <c r="AQ141" i="21"/>
  <c r="AQ142" i="21"/>
  <c r="AQ143" i="21"/>
  <c r="AQ144" i="21"/>
  <c r="AQ145" i="21"/>
  <c r="AQ146" i="21"/>
  <c r="AQ147" i="21"/>
  <c r="AQ148" i="21"/>
  <c r="AQ149" i="21"/>
  <c r="AQ150" i="21"/>
  <c r="AQ151" i="21"/>
  <c r="AQ152" i="21"/>
  <c r="AQ153" i="21"/>
  <c r="AQ154" i="21"/>
  <c r="AQ155" i="21"/>
  <c r="AQ156" i="21"/>
  <c r="AQ157" i="21"/>
  <c r="AQ158" i="21"/>
  <c r="AN9" i="21"/>
  <c r="AN10" i="21"/>
  <c r="AN11" i="21"/>
  <c r="AN12" i="21"/>
  <c r="AN13" i="21"/>
  <c r="AN14" i="21"/>
  <c r="AN15" i="21"/>
  <c r="AN16" i="21"/>
  <c r="AN17" i="21"/>
  <c r="AN18" i="21"/>
  <c r="AN19" i="21"/>
  <c r="AN20" i="21"/>
  <c r="AN21" i="21"/>
  <c r="AN22" i="21"/>
  <c r="AN23" i="21"/>
  <c r="AN24" i="21"/>
  <c r="AN25" i="21"/>
  <c r="AN26" i="21"/>
  <c r="AN27" i="21"/>
  <c r="AN28" i="21"/>
  <c r="AN29" i="21"/>
  <c r="AN30" i="21"/>
  <c r="AN31" i="21"/>
  <c r="AN32" i="21"/>
  <c r="AN33" i="21"/>
  <c r="AN34" i="21"/>
  <c r="AN35" i="21"/>
  <c r="AN36" i="21"/>
  <c r="AN37" i="21"/>
  <c r="AN38" i="21"/>
  <c r="AN39" i="21"/>
  <c r="AN40" i="21"/>
  <c r="AN41" i="21"/>
  <c r="AN42" i="21"/>
  <c r="AN43" i="21"/>
  <c r="AN44" i="21"/>
  <c r="AN45" i="21"/>
  <c r="AN46" i="21"/>
  <c r="AN47" i="21"/>
  <c r="AN48" i="21"/>
  <c r="AN49" i="21"/>
  <c r="AN50" i="21"/>
  <c r="AN51" i="21"/>
  <c r="AN52" i="21"/>
  <c r="AN53" i="21"/>
  <c r="AN54" i="21"/>
  <c r="AN55" i="21"/>
  <c r="AN56" i="21"/>
  <c r="AN57" i="21"/>
  <c r="AN58" i="21"/>
  <c r="AN59" i="21"/>
  <c r="AN60" i="21"/>
  <c r="AN61" i="21"/>
  <c r="AN62" i="21"/>
  <c r="AN63" i="21"/>
  <c r="AN64" i="21"/>
  <c r="AN65" i="21"/>
  <c r="AN66" i="21"/>
  <c r="AN67" i="21"/>
  <c r="AN68" i="21"/>
  <c r="AN69" i="21"/>
  <c r="AN70" i="21"/>
  <c r="AN71" i="21"/>
  <c r="AN72" i="21"/>
  <c r="AN73" i="21"/>
  <c r="AN74" i="21"/>
  <c r="AN75" i="21"/>
  <c r="AN76" i="21"/>
  <c r="AN77" i="21"/>
  <c r="AN78" i="21"/>
  <c r="AN79" i="21"/>
  <c r="AN80" i="21"/>
  <c r="AN81" i="21"/>
  <c r="AN82" i="21"/>
  <c r="AN83" i="21"/>
  <c r="AN84" i="21"/>
  <c r="AN85" i="21"/>
  <c r="AN86" i="21"/>
  <c r="AN87" i="21"/>
  <c r="AN88" i="21"/>
  <c r="AN89" i="21"/>
  <c r="AN90" i="21"/>
  <c r="AN91" i="21"/>
  <c r="AN92" i="21"/>
  <c r="AN93" i="21"/>
  <c r="AN94" i="21"/>
  <c r="AN95" i="21"/>
  <c r="AN96" i="21"/>
  <c r="AN97" i="21"/>
  <c r="AN98" i="21"/>
  <c r="AN99" i="21"/>
  <c r="AN100" i="21"/>
  <c r="AN101" i="21"/>
  <c r="AN102" i="21"/>
  <c r="AN103" i="21"/>
  <c r="AN104" i="21"/>
  <c r="AN105" i="21"/>
  <c r="AN106" i="21"/>
  <c r="AN107" i="21"/>
  <c r="AN108" i="21"/>
  <c r="AN109" i="21"/>
  <c r="AN110" i="21"/>
  <c r="AN111" i="21"/>
  <c r="AN112" i="21"/>
  <c r="AN113" i="21"/>
  <c r="AN114" i="21"/>
  <c r="AN115" i="21"/>
  <c r="AN116" i="21"/>
  <c r="AN117" i="21"/>
  <c r="AN118" i="21"/>
  <c r="AN119" i="21"/>
  <c r="AN120" i="21"/>
  <c r="AN121" i="21"/>
  <c r="AN122" i="21"/>
  <c r="AN123" i="21"/>
  <c r="AN124" i="21"/>
  <c r="AN125" i="21"/>
  <c r="AN126" i="21"/>
  <c r="AN127" i="21"/>
  <c r="AN128" i="21"/>
  <c r="AN129" i="21"/>
  <c r="AN130" i="21"/>
  <c r="AN131" i="21"/>
  <c r="AN132" i="21"/>
  <c r="AN133" i="21"/>
  <c r="AN134" i="21"/>
  <c r="AN135" i="21"/>
  <c r="AN136" i="21"/>
  <c r="AN137" i="21"/>
  <c r="AN138" i="21"/>
  <c r="AN139" i="21"/>
  <c r="AN140" i="21"/>
  <c r="AN141" i="21"/>
  <c r="AN142" i="21"/>
  <c r="AN143" i="21"/>
  <c r="AN144" i="21"/>
  <c r="AN145" i="21"/>
  <c r="AN146" i="21"/>
  <c r="AN147" i="21"/>
  <c r="AN148" i="21"/>
  <c r="AN149" i="21"/>
  <c r="AN150" i="21"/>
  <c r="AN151" i="21"/>
  <c r="AN152" i="21"/>
  <c r="AN153" i="21"/>
  <c r="AN154" i="21"/>
  <c r="AN155" i="21"/>
  <c r="AN156" i="21"/>
  <c r="AN157" i="21"/>
  <c r="AN158" i="21"/>
  <c r="AN8" i="21"/>
  <c r="P31" i="37" l="1"/>
  <c r="AC14" i="44"/>
  <c r="P53" i="37"/>
  <c r="AC22" i="44"/>
  <c r="AC18" i="44"/>
  <c r="AC10" i="44"/>
  <c r="AC23" i="44"/>
  <c r="AC15" i="44"/>
  <c r="AC19" i="44"/>
  <c r="AC11" i="44"/>
  <c r="AD24" i="44"/>
  <c r="AE9" i="44" s="1"/>
  <c r="P57" i="37"/>
  <c r="P27" i="37"/>
  <c r="P23" i="37"/>
  <c r="H9" i="36"/>
  <c r="H30" i="36"/>
  <c r="H18" i="36"/>
  <c r="AC9" i="44"/>
  <c r="AC20" i="44"/>
  <c r="AC16" i="44"/>
  <c r="AC12" i="44"/>
  <c r="AC21" i="44"/>
  <c r="AC17" i="44"/>
  <c r="L22" i="44"/>
  <c r="L10" i="44"/>
  <c r="N17" i="44"/>
  <c r="P17" i="44" s="1"/>
  <c r="J29" i="44"/>
  <c r="P18" i="44"/>
  <c r="P24" i="44"/>
  <c r="P13" i="44"/>
  <c r="P22" i="44"/>
  <c r="P10" i="44"/>
  <c r="L18" i="44"/>
  <c r="L24" i="44"/>
  <c r="L13" i="44"/>
  <c r="P42" i="37"/>
  <c r="P38" i="37"/>
  <c r="P16" i="37"/>
  <c r="P12" i="37"/>
  <c r="P46" i="37"/>
  <c r="N51" i="37"/>
  <c r="P51" i="37" s="1"/>
  <c r="N21" i="37"/>
  <c r="P21" i="37" s="1"/>
  <c r="P49" i="37"/>
  <c r="P35" i="37"/>
  <c r="P20" i="37"/>
  <c r="P8" i="37"/>
  <c r="N10" i="37"/>
  <c r="P10" i="37" s="1"/>
  <c r="N47" i="37"/>
  <c r="P47" i="37" s="1"/>
  <c r="N33" i="37"/>
  <c r="P33" i="37" s="1"/>
  <c r="N18" i="37"/>
  <c r="P18" i="37" s="1"/>
  <c r="N6" i="37"/>
  <c r="P6" i="37" s="1"/>
  <c r="P55" i="37"/>
  <c r="P40" i="37"/>
  <c r="P25" i="37"/>
  <c r="P13" i="37"/>
  <c r="P59" i="37"/>
  <c r="P44" i="37"/>
  <c r="P29" i="37"/>
  <c r="P52" i="37"/>
  <c r="P34" i="37"/>
  <c r="P30" i="37"/>
  <c r="P60" i="37"/>
  <c r="P58" i="37"/>
  <c r="P56" i="37"/>
  <c r="P54" i="37"/>
  <c r="P50" i="37"/>
  <c r="P48" i="37"/>
  <c r="P43" i="37"/>
  <c r="P41" i="37"/>
  <c r="P39" i="37"/>
  <c r="P37" i="37"/>
  <c r="P36" i="37"/>
  <c r="P32" i="37"/>
  <c r="P26" i="37"/>
  <c r="P24" i="37"/>
  <c r="P22" i="37"/>
  <c r="P19" i="37"/>
  <c r="P17" i="37"/>
  <c r="P15" i="37"/>
  <c r="P14" i="37"/>
  <c r="P11" i="37"/>
  <c r="P7" i="37"/>
  <c r="N45" i="37"/>
  <c r="P45" i="37" s="1"/>
  <c r="N28" i="37"/>
  <c r="P28" i="37" s="1"/>
  <c r="N9" i="37"/>
  <c r="P9" i="37" s="1"/>
  <c r="F24" i="30"/>
  <c r="L23" i="33"/>
  <c r="L9" i="33"/>
  <c r="L33" i="33"/>
  <c r="L29" i="33"/>
  <c r="L27" i="33"/>
  <c r="L25" i="33"/>
  <c r="L21" i="33"/>
  <c r="L19" i="33"/>
  <c r="L15" i="33"/>
  <c r="L11" i="33"/>
  <c r="L7" i="33"/>
  <c r="L31" i="33"/>
  <c r="L17" i="33"/>
  <c r="J35" i="33"/>
  <c r="L20" i="33"/>
  <c r="O27" i="33"/>
  <c r="P27" i="33" s="1"/>
  <c r="O19" i="33"/>
  <c r="P19" i="33" s="1"/>
  <c r="O15" i="33"/>
  <c r="P15" i="33" s="1"/>
  <c r="O11" i="33"/>
  <c r="P11" i="33" s="1"/>
  <c r="O7" i="33"/>
  <c r="P7" i="33" s="1"/>
  <c r="L30" i="33"/>
  <c r="L13" i="33"/>
  <c r="O33" i="33"/>
  <c r="P33" i="33" s="1"/>
  <c r="O29" i="33"/>
  <c r="P29" i="33" s="1"/>
  <c r="O25" i="33"/>
  <c r="P25" i="33" s="1"/>
  <c r="O21" i="33"/>
  <c r="P21" i="33" s="1"/>
  <c r="L14" i="33"/>
  <c r="L34" i="33"/>
  <c r="L32" i="33"/>
  <c r="L22" i="33"/>
  <c r="L18" i="33"/>
  <c r="L16" i="33"/>
  <c r="L8" i="33"/>
  <c r="O24" i="33"/>
  <c r="P24" i="33" s="1"/>
  <c r="L26" i="33"/>
  <c r="L10" i="33"/>
  <c r="L28" i="33"/>
  <c r="L12" i="33"/>
  <c r="N34" i="33"/>
  <c r="P34" i="33" s="1"/>
  <c r="N32" i="33"/>
  <c r="P32" i="33" s="1"/>
  <c r="N22" i="33"/>
  <c r="P22" i="33" s="1"/>
  <c r="N18" i="33"/>
  <c r="P18" i="33" s="1"/>
  <c r="N16" i="33"/>
  <c r="P16" i="33" s="1"/>
  <c r="K35" i="33"/>
  <c r="P6" i="33"/>
  <c r="L6" i="33"/>
  <c r="P31" i="33"/>
  <c r="P23" i="33"/>
  <c r="P17" i="33"/>
  <c r="P13" i="33"/>
  <c r="P9" i="33"/>
  <c r="P30" i="33"/>
  <c r="P28" i="33"/>
  <c r="P26" i="33"/>
  <c r="P20" i="33"/>
  <c r="P14" i="33"/>
  <c r="P12" i="33"/>
  <c r="P10" i="33"/>
  <c r="P8" i="33"/>
  <c r="J38" i="28"/>
  <c r="K38" i="28"/>
  <c r="P22" i="28"/>
  <c r="H38" i="36" l="1"/>
  <c r="L35" i="33"/>
  <c r="M10" i="33" l="1"/>
  <c r="M14" i="33"/>
  <c r="M22" i="33"/>
  <c r="M26" i="33"/>
  <c r="M30" i="33"/>
  <c r="M34" i="33"/>
  <c r="M7" i="33"/>
  <c r="M11" i="33"/>
  <c r="M15" i="33"/>
  <c r="M19" i="33"/>
  <c r="M23" i="33"/>
  <c r="M27" i="33"/>
  <c r="M31" i="33"/>
  <c r="M35" i="33"/>
  <c r="M8" i="33"/>
  <c r="M12" i="33"/>
  <c r="M16" i="33"/>
  <c r="M20" i="33"/>
  <c r="M24" i="33"/>
  <c r="M28" i="33"/>
  <c r="M32" i="33"/>
  <c r="M6" i="33"/>
  <c r="M9" i="33"/>
  <c r="M13" i="33"/>
  <c r="M17" i="33"/>
  <c r="M21" i="33"/>
  <c r="M25" i="33"/>
  <c r="M29" i="33"/>
  <c r="M33" i="33"/>
  <c r="M18" i="33"/>
  <c r="L68" i="37"/>
  <c r="M8" i="37" l="1"/>
  <c r="M12" i="37"/>
  <c r="M16" i="37"/>
  <c r="M20" i="37"/>
  <c r="M27" i="37"/>
  <c r="M31" i="37"/>
  <c r="M35" i="37"/>
  <c r="M38" i="37"/>
  <c r="M42" i="37"/>
  <c r="M46" i="37"/>
  <c r="M49" i="37"/>
  <c r="M61" i="37"/>
  <c r="M65" i="37"/>
  <c r="M30" i="37"/>
  <c r="M48" i="37"/>
  <c r="M68" i="37"/>
  <c r="M9" i="37"/>
  <c r="M15" i="37"/>
  <c r="M17" i="37"/>
  <c r="M24" i="37"/>
  <c r="M28" i="37"/>
  <c r="M39" i="37"/>
  <c r="M62" i="37"/>
  <c r="M14" i="37"/>
  <c r="M22" i="37"/>
  <c r="M34" i="37"/>
  <c r="M45" i="37"/>
  <c r="M56" i="37"/>
  <c r="M67" i="37"/>
  <c r="M6" i="37"/>
  <c r="M10" i="37"/>
  <c r="M29" i="37"/>
  <c r="M33" i="37"/>
  <c r="M40" i="37"/>
  <c r="M51" i="37"/>
  <c r="M59" i="37"/>
  <c r="M63" i="37"/>
  <c r="M26" i="37"/>
  <c r="M52" i="37"/>
  <c r="M64" i="37"/>
  <c r="M57" i="37"/>
  <c r="M41" i="37"/>
  <c r="M7" i="37"/>
  <c r="M25" i="37"/>
  <c r="M66" i="37"/>
  <c r="M43" i="37"/>
  <c r="M53" i="37"/>
  <c r="M37" i="37"/>
  <c r="M55" i="37"/>
  <c r="M21" i="37"/>
  <c r="M58" i="37"/>
  <c r="M36" i="37"/>
  <c r="M23" i="37"/>
  <c r="M19" i="37"/>
  <c r="M47" i="37"/>
  <c r="M18" i="37"/>
  <c r="M54" i="37"/>
  <c r="M32" i="37"/>
  <c r="M60" i="37"/>
  <c r="M11" i="37"/>
  <c r="M44" i="37"/>
  <c r="M13" i="37"/>
  <c r="M50" i="37"/>
  <c r="BB18" i="21"/>
  <c r="AQ160" i="21"/>
  <c r="AP161" i="21"/>
  <c r="AQ18" i="21"/>
  <c r="AB160" i="21"/>
  <c r="AB159" i="21"/>
  <c r="AB158" i="21"/>
  <c r="AB157" i="21"/>
  <c r="AB156" i="21"/>
  <c r="AB155" i="21"/>
  <c r="AB154" i="21"/>
  <c r="AB153" i="21"/>
  <c r="AB152" i="21"/>
  <c r="AB151" i="21"/>
  <c r="AB150" i="21"/>
  <c r="AB149" i="21"/>
  <c r="AB148" i="21"/>
  <c r="AB147" i="21"/>
  <c r="AB146" i="21"/>
  <c r="AB145" i="21"/>
  <c r="AB144" i="21"/>
  <c r="AB143" i="21"/>
  <c r="AB142" i="21"/>
  <c r="AB141" i="21"/>
  <c r="AB140" i="21"/>
  <c r="AB139" i="21"/>
  <c r="AB138" i="21"/>
  <c r="AB137" i="21"/>
  <c r="AB136" i="21"/>
  <c r="AB135" i="21"/>
  <c r="AB134" i="21"/>
  <c r="AB133" i="21"/>
  <c r="AB132" i="21"/>
  <c r="AB131" i="21"/>
  <c r="AB130" i="21"/>
  <c r="AB129" i="21"/>
  <c r="AB128" i="21"/>
  <c r="AB127" i="21"/>
  <c r="AB126" i="21"/>
  <c r="AB125" i="21"/>
  <c r="AB124" i="21"/>
  <c r="AB123" i="21"/>
  <c r="AB122" i="21"/>
  <c r="AB121" i="21"/>
  <c r="AB120" i="21"/>
  <c r="AB119" i="21"/>
  <c r="AB118" i="21"/>
  <c r="AB117" i="21"/>
  <c r="AB116" i="21"/>
  <c r="AB115" i="21"/>
  <c r="AB114" i="21"/>
  <c r="AB113" i="21"/>
  <c r="AB112" i="21"/>
  <c r="AB111" i="21"/>
  <c r="AB110" i="21"/>
  <c r="AB109" i="21"/>
  <c r="AB108" i="21"/>
  <c r="AB107" i="21"/>
  <c r="AB106" i="21"/>
  <c r="AB105" i="21"/>
  <c r="AB104" i="21"/>
  <c r="AB103" i="21"/>
  <c r="AB102" i="21"/>
  <c r="AB101" i="21"/>
  <c r="AB100" i="21"/>
  <c r="AB99" i="21"/>
  <c r="AB98" i="21"/>
  <c r="AB97" i="21"/>
  <c r="AB96" i="21"/>
  <c r="AB95" i="21"/>
  <c r="AB94" i="21"/>
  <c r="AB93" i="21"/>
  <c r="AB92" i="21"/>
  <c r="AB91" i="21"/>
  <c r="AB90" i="21"/>
  <c r="AB89" i="21"/>
  <c r="AB88" i="21"/>
  <c r="AB87" i="21"/>
  <c r="AB86" i="21"/>
  <c r="AB85" i="21"/>
  <c r="AB84" i="21"/>
  <c r="AB83" i="21"/>
  <c r="AB82" i="21"/>
  <c r="AB81" i="21"/>
  <c r="AB80" i="21"/>
  <c r="AB79" i="21"/>
  <c r="AB78" i="21"/>
  <c r="AB77" i="21"/>
  <c r="AB76" i="21"/>
  <c r="AB75" i="21"/>
  <c r="AB74" i="21"/>
  <c r="AB73" i="21"/>
  <c r="AB72" i="21"/>
  <c r="AB71" i="21"/>
  <c r="AB70" i="21"/>
  <c r="AB69" i="21"/>
  <c r="AB68" i="21"/>
  <c r="AB67" i="21"/>
  <c r="AB66" i="21"/>
  <c r="AB65" i="21"/>
  <c r="AB64" i="21"/>
  <c r="AB63" i="21"/>
  <c r="AB62" i="21"/>
  <c r="AB61" i="21"/>
  <c r="AB60" i="21"/>
  <c r="AB59" i="21"/>
  <c r="AB58" i="21"/>
  <c r="AB57" i="21"/>
  <c r="AB56" i="21"/>
  <c r="AB55" i="21"/>
  <c r="AB54" i="21"/>
  <c r="AB53" i="21"/>
  <c r="AB52" i="21"/>
  <c r="AB51" i="21"/>
  <c r="AB50" i="21"/>
  <c r="AB49" i="21"/>
  <c r="AB48" i="21"/>
  <c r="AB47" i="21"/>
  <c r="AB46" i="21"/>
  <c r="AB45" i="21"/>
  <c r="AB44" i="21"/>
  <c r="AB43" i="21"/>
  <c r="AB42" i="21"/>
  <c r="AB41" i="21"/>
  <c r="AB40" i="21"/>
  <c r="AB39" i="21"/>
  <c r="AB38" i="21"/>
  <c r="AB37" i="21"/>
  <c r="AB36" i="21"/>
  <c r="AB35" i="21"/>
  <c r="AB34" i="21"/>
  <c r="AB33" i="21"/>
  <c r="AB32" i="21"/>
  <c r="AB31" i="21"/>
  <c r="AB30" i="21"/>
  <c r="AB29" i="21"/>
  <c r="AB28" i="21"/>
  <c r="AB27" i="21"/>
  <c r="AB26" i="21"/>
  <c r="AB25" i="21"/>
  <c r="AB24" i="21"/>
  <c r="AB23" i="21"/>
  <c r="AB22" i="21"/>
  <c r="AB21" i="21"/>
  <c r="AB20" i="21"/>
  <c r="AB19" i="21"/>
  <c r="AB18" i="21"/>
  <c r="AB17" i="21"/>
  <c r="AB16" i="21"/>
  <c r="AB15" i="21"/>
  <c r="AB14" i="21"/>
  <c r="AB13" i="21"/>
  <c r="AB12" i="21"/>
  <c r="AB11" i="21"/>
  <c r="AB10" i="21"/>
  <c r="AB9" i="21"/>
  <c r="AB8" i="21"/>
  <c r="Y160" i="21"/>
  <c r="Y159" i="21"/>
  <c r="Y158" i="21"/>
  <c r="Y157" i="21"/>
  <c r="Y156" i="21"/>
  <c r="Y155" i="21"/>
  <c r="Y154" i="21"/>
  <c r="Y153" i="21"/>
  <c r="Y152" i="21"/>
  <c r="Y151" i="21"/>
  <c r="Y150" i="21"/>
  <c r="Y149" i="21"/>
  <c r="Y148" i="21"/>
  <c r="Y147" i="21"/>
  <c r="Y146" i="21"/>
  <c r="Y145" i="21"/>
  <c r="Y144" i="21"/>
  <c r="Y143" i="21"/>
  <c r="Y142" i="21"/>
  <c r="Y141" i="21"/>
  <c r="Y140" i="21"/>
  <c r="Y139" i="21"/>
  <c r="Y138" i="21"/>
  <c r="Y137" i="21"/>
  <c r="Y136" i="21"/>
  <c r="Y135" i="21"/>
  <c r="Y134" i="21"/>
  <c r="Y133" i="21"/>
  <c r="Y132" i="21"/>
  <c r="Y131" i="21"/>
  <c r="Y130" i="21"/>
  <c r="Y129" i="21"/>
  <c r="Y128" i="21"/>
  <c r="Y127" i="21"/>
  <c r="Y126" i="21"/>
  <c r="Y125" i="21"/>
  <c r="Y124" i="21"/>
  <c r="Y123" i="21"/>
  <c r="Y122" i="21"/>
  <c r="Y121" i="21"/>
  <c r="Y120" i="21"/>
  <c r="Y119" i="21"/>
  <c r="Y118" i="21"/>
  <c r="Y117" i="21"/>
  <c r="Y116" i="21"/>
  <c r="Y115" i="21"/>
  <c r="Y114" i="21"/>
  <c r="Y113" i="21"/>
  <c r="Y112" i="21"/>
  <c r="Y111" i="21"/>
  <c r="Y110" i="21"/>
  <c r="Y109" i="21"/>
  <c r="Y108" i="21"/>
  <c r="Y107" i="21"/>
  <c r="Y106" i="21"/>
  <c r="Y105" i="21"/>
  <c r="Y104" i="21"/>
  <c r="Y103" i="21"/>
  <c r="Y102" i="21"/>
  <c r="Y101" i="21"/>
  <c r="Y100" i="21"/>
  <c r="Y99" i="21"/>
  <c r="Y98" i="21"/>
  <c r="Y97" i="21"/>
  <c r="Y96" i="21"/>
  <c r="Y95" i="21"/>
  <c r="Y94" i="21"/>
  <c r="Y93" i="21"/>
  <c r="Y92" i="21"/>
  <c r="Y91" i="21"/>
  <c r="Y90" i="21"/>
  <c r="Y89" i="21"/>
  <c r="Y88" i="21"/>
  <c r="Y87" i="21"/>
  <c r="Y86" i="21"/>
  <c r="Y85" i="21"/>
  <c r="Y84" i="21"/>
  <c r="Y83" i="21"/>
  <c r="Y82" i="21"/>
  <c r="Y81" i="21"/>
  <c r="Y80" i="21"/>
  <c r="Y79" i="21"/>
  <c r="Y78" i="21"/>
  <c r="Y77" i="21"/>
  <c r="Y76" i="21"/>
  <c r="Y75" i="21"/>
  <c r="Y74" i="21"/>
  <c r="Y73" i="21"/>
  <c r="Y72" i="21"/>
  <c r="Y71" i="21"/>
  <c r="Y70" i="21"/>
  <c r="Y69" i="21"/>
  <c r="Y68" i="21"/>
  <c r="Y67" i="21"/>
  <c r="Y66" i="21"/>
  <c r="Y65" i="21"/>
  <c r="Y64" i="21"/>
  <c r="Y63" i="21"/>
  <c r="Y62" i="21"/>
  <c r="Y61" i="21"/>
  <c r="Y60" i="21"/>
  <c r="Y59" i="21"/>
  <c r="Y58" i="21"/>
  <c r="Y57" i="21"/>
  <c r="Y56" i="21"/>
  <c r="Y55" i="21"/>
  <c r="Y54" i="21"/>
  <c r="Y53" i="21"/>
  <c r="Y52" i="21"/>
  <c r="Y51" i="21"/>
  <c r="Y50" i="21"/>
  <c r="Y49" i="21"/>
  <c r="Y48" i="21"/>
  <c r="Y47" i="21"/>
  <c r="Y46" i="21"/>
  <c r="Y45" i="21"/>
  <c r="Y44" i="21"/>
  <c r="Y43" i="21"/>
  <c r="Y42" i="21"/>
  <c r="Y41" i="21"/>
  <c r="Y40" i="21"/>
  <c r="Y39" i="21"/>
  <c r="Y38" i="21"/>
  <c r="Y37" i="21"/>
  <c r="Y36" i="21"/>
  <c r="Y35" i="21"/>
  <c r="Y34" i="21"/>
  <c r="Y33" i="21"/>
  <c r="Y32" i="21"/>
  <c r="Y31" i="21"/>
  <c r="Y30" i="21"/>
  <c r="Y29" i="21"/>
  <c r="Y28" i="21"/>
  <c r="Y27" i="21"/>
  <c r="Y26" i="21"/>
  <c r="Y25" i="21"/>
  <c r="Y24" i="21"/>
  <c r="Y23" i="21"/>
  <c r="Y22" i="21"/>
  <c r="Y21" i="21"/>
  <c r="Y20" i="21"/>
  <c r="Y19" i="21"/>
  <c r="Y18" i="21"/>
  <c r="Y17" i="21"/>
  <c r="Y16" i="21"/>
  <c r="Y15" i="21"/>
  <c r="Y14" i="21"/>
  <c r="Y13" i="21"/>
  <c r="Y12" i="21"/>
  <c r="Y11" i="21"/>
  <c r="Y10" i="21"/>
  <c r="Y9" i="21"/>
  <c r="Y8" i="21"/>
  <c r="V160" i="21"/>
  <c r="V159" i="21"/>
  <c r="V158" i="21"/>
  <c r="V157" i="21"/>
  <c r="V156" i="21"/>
  <c r="V155" i="21"/>
  <c r="V154" i="21"/>
  <c r="V153" i="21"/>
  <c r="V152" i="21"/>
  <c r="V151" i="21"/>
  <c r="V150" i="21"/>
  <c r="V149" i="21"/>
  <c r="V148" i="21"/>
  <c r="V147" i="21"/>
  <c r="V146" i="21"/>
  <c r="V145" i="21"/>
  <c r="V144" i="21"/>
  <c r="V143" i="21"/>
  <c r="V142" i="21"/>
  <c r="V141" i="21"/>
  <c r="V140" i="21"/>
  <c r="V139" i="21"/>
  <c r="V138" i="21"/>
  <c r="V137" i="21"/>
  <c r="V136" i="21"/>
  <c r="V135" i="21"/>
  <c r="V134" i="21"/>
  <c r="V133" i="21"/>
  <c r="V132" i="21"/>
  <c r="V131" i="21"/>
  <c r="V130" i="21"/>
  <c r="V129" i="21"/>
  <c r="V128" i="21"/>
  <c r="V127" i="21"/>
  <c r="V126" i="21"/>
  <c r="V125" i="21"/>
  <c r="V124" i="21"/>
  <c r="V123" i="21"/>
  <c r="V122" i="21"/>
  <c r="V121" i="21"/>
  <c r="V120" i="21"/>
  <c r="V119" i="21"/>
  <c r="V118" i="21"/>
  <c r="V117" i="21"/>
  <c r="V116" i="21"/>
  <c r="V115" i="21"/>
  <c r="V114" i="21"/>
  <c r="V113" i="21"/>
  <c r="V112" i="21"/>
  <c r="V111" i="21"/>
  <c r="V110" i="21"/>
  <c r="V109" i="21"/>
  <c r="V108" i="21"/>
  <c r="V107" i="21"/>
  <c r="V106" i="21"/>
  <c r="V105" i="21"/>
  <c r="V104" i="21"/>
  <c r="V103" i="21"/>
  <c r="V102" i="21"/>
  <c r="V101" i="21"/>
  <c r="V100" i="21"/>
  <c r="V99" i="21"/>
  <c r="V98" i="21"/>
  <c r="V97" i="21"/>
  <c r="V96" i="21"/>
  <c r="V95" i="21"/>
  <c r="V94" i="21"/>
  <c r="V93" i="21"/>
  <c r="V92" i="21"/>
  <c r="V91" i="21"/>
  <c r="V90" i="21"/>
  <c r="V89" i="21"/>
  <c r="V88" i="21"/>
  <c r="V87" i="21"/>
  <c r="V86" i="21"/>
  <c r="V85" i="21"/>
  <c r="V84" i="21"/>
  <c r="V83" i="21"/>
  <c r="V82" i="21"/>
  <c r="V81" i="21"/>
  <c r="V80" i="21"/>
  <c r="V79" i="21"/>
  <c r="V78" i="21"/>
  <c r="V77" i="21"/>
  <c r="V76" i="21"/>
  <c r="V75" i="21"/>
  <c r="V74" i="21"/>
  <c r="V73" i="21"/>
  <c r="V72" i="21"/>
  <c r="V71" i="21"/>
  <c r="V70" i="21"/>
  <c r="V69" i="21"/>
  <c r="V68" i="21"/>
  <c r="V67" i="21"/>
  <c r="V66" i="21"/>
  <c r="V65" i="21"/>
  <c r="V64" i="21"/>
  <c r="V63" i="21"/>
  <c r="V62" i="21"/>
  <c r="V61" i="21"/>
  <c r="V60" i="21"/>
  <c r="V59" i="21"/>
  <c r="V58" i="21"/>
  <c r="V57" i="21"/>
  <c r="V56" i="21"/>
  <c r="V55" i="21"/>
  <c r="V54" i="21"/>
  <c r="V53" i="21"/>
  <c r="V52" i="21"/>
  <c r="V51" i="21"/>
  <c r="V50" i="21"/>
  <c r="V49" i="21"/>
  <c r="V48" i="21"/>
  <c r="V47" i="21"/>
  <c r="V46" i="21"/>
  <c r="V45" i="21"/>
  <c r="V44" i="21"/>
  <c r="V43" i="21"/>
  <c r="V42" i="21"/>
  <c r="V41" i="21"/>
  <c r="V40" i="21"/>
  <c r="V39" i="21"/>
  <c r="V38" i="21"/>
  <c r="V37" i="21"/>
  <c r="V36" i="21"/>
  <c r="V35" i="21"/>
  <c r="V34" i="21"/>
  <c r="V33" i="21"/>
  <c r="V32" i="21"/>
  <c r="V31" i="21"/>
  <c r="V30" i="21"/>
  <c r="V29" i="21"/>
  <c r="V28" i="21"/>
  <c r="V27" i="21"/>
  <c r="V26" i="21"/>
  <c r="V25" i="21"/>
  <c r="V24" i="21"/>
  <c r="V23" i="21"/>
  <c r="V22" i="21"/>
  <c r="V21" i="21"/>
  <c r="V20" i="21"/>
  <c r="V19" i="21"/>
  <c r="V18" i="21"/>
  <c r="V17" i="21"/>
  <c r="V16" i="21"/>
  <c r="V15" i="21"/>
  <c r="V14" i="21"/>
  <c r="V13" i="21"/>
  <c r="V12" i="21"/>
  <c r="V11" i="21"/>
  <c r="V10" i="21"/>
  <c r="V9" i="21"/>
  <c r="V8" i="21"/>
  <c r="S160" i="21"/>
  <c r="S159" i="21"/>
  <c r="S158" i="21"/>
  <c r="S157" i="21"/>
  <c r="S156" i="21"/>
  <c r="S155" i="21"/>
  <c r="S154" i="21"/>
  <c r="S153" i="21"/>
  <c r="S152" i="21"/>
  <c r="S151" i="21"/>
  <c r="S150" i="21"/>
  <c r="S149" i="21"/>
  <c r="S148" i="21"/>
  <c r="S147" i="21"/>
  <c r="S146" i="21"/>
  <c r="S145" i="21"/>
  <c r="S144" i="21"/>
  <c r="S143" i="21"/>
  <c r="S142" i="21"/>
  <c r="S141" i="21"/>
  <c r="S140" i="21"/>
  <c r="S139" i="21"/>
  <c r="S138" i="21"/>
  <c r="S137" i="21"/>
  <c r="S136" i="21"/>
  <c r="S135" i="21"/>
  <c r="S134" i="21"/>
  <c r="S133" i="21"/>
  <c r="S132" i="21"/>
  <c r="S131" i="21"/>
  <c r="S130" i="21"/>
  <c r="S129" i="21"/>
  <c r="S128" i="21"/>
  <c r="S127" i="21"/>
  <c r="S126" i="21"/>
  <c r="S125" i="21"/>
  <c r="S124" i="21"/>
  <c r="S123" i="21"/>
  <c r="S122" i="21"/>
  <c r="S121" i="21"/>
  <c r="S120" i="21"/>
  <c r="S119" i="21"/>
  <c r="S118" i="21"/>
  <c r="S117" i="21"/>
  <c r="S116" i="21"/>
  <c r="S115" i="21"/>
  <c r="S114" i="21"/>
  <c r="S113" i="21"/>
  <c r="S112" i="21"/>
  <c r="S111" i="21"/>
  <c r="S110" i="21"/>
  <c r="S109" i="21"/>
  <c r="S108" i="21"/>
  <c r="S107" i="21"/>
  <c r="S106" i="21"/>
  <c r="S105" i="21"/>
  <c r="S104" i="21"/>
  <c r="S103" i="21"/>
  <c r="S102" i="21"/>
  <c r="S101" i="21"/>
  <c r="S100" i="21"/>
  <c r="S99" i="21"/>
  <c r="S98" i="21"/>
  <c r="S97" i="21"/>
  <c r="S96" i="21"/>
  <c r="S95" i="21"/>
  <c r="S94" i="21"/>
  <c r="S93" i="21"/>
  <c r="S92" i="21"/>
  <c r="S91" i="21"/>
  <c r="S90" i="21"/>
  <c r="S89" i="21"/>
  <c r="S88" i="21"/>
  <c r="S87" i="21"/>
  <c r="S86" i="21"/>
  <c r="S85" i="21"/>
  <c r="S84" i="21"/>
  <c r="S83" i="21"/>
  <c r="S82" i="21"/>
  <c r="S81" i="21"/>
  <c r="S80" i="21"/>
  <c r="S79" i="21"/>
  <c r="S78" i="21"/>
  <c r="S77" i="21"/>
  <c r="S76" i="21"/>
  <c r="S75" i="21"/>
  <c r="S74" i="21"/>
  <c r="S73" i="21"/>
  <c r="S72" i="21"/>
  <c r="S71" i="21"/>
  <c r="S70" i="21"/>
  <c r="S69" i="21"/>
  <c r="S68" i="21"/>
  <c r="S67" i="21"/>
  <c r="S66" i="21"/>
  <c r="S65" i="21"/>
  <c r="S64" i="21"/>
  <c r="S63" i="21"/>
  <c r="S62" i="21"/>
  <c r="S61" i="21"/>
  <c r="S60" i="21"/>
  <c r="S59" i="21"/>
  <c r="S58" i="21"/>
  <c r="S57" i="21"/>
  <c r="S56" i="21"/>
  <c r="S55" i="21"/>
  <c r="S54" i="21"/>
  <c r="S53" i="21"/>
  <c r="S52" i="21"/>
  <c r="S51" i="21"/>
  <c r="S50" i="21"/>
  <c r="S49" i="21"/>
  <c r="S48" i="21"/>
  <c r="S47" i="21"/>
  <c r="S46" i="21"/>
  <c r="S45" i="21"/>
  <c r="S44" i="21"/>
  <c r="S43" i="21"/>
  <c r="S42" i="21"/>
  <c r="S41" i="21"/>
  <c r="S40" i="21"/>
  <c r="S39" i="21"/>
  <c r="S38" i="21"/>
  <c r="S37" i="21"/>
  <c r="S36" i="21"/>
  <c r="S35" i="21"/>
  <c r="S34" i="21"/>
  <c r="S33" i="21"/>
  <c r="S32" i="21"/>
  <c r="S31" i="21"/>
  <c r="S30" i="21"/>
  <c r="S29" i="21"/>
  <c r="S28" i="21"/>
  <c r="S27" i="21"/>
  <c r="S26" i="21"/>
  <c r="S25" i="21"/>
  <c r="S24" i="21"/>
  <c r="S23" i="21"/>
  <c r="S22" i="21"/>
  <c r="S21" i="21"/>
  <c r="S20" i="21"/>
  <c r="S19" i="21"/>
  <c r="S18" i="21"/>
  <c r="S17" i="21"/>
  <c r="S16" i="21"/>
  <c r="S15" i="21"/>
  <c r="S14" i="21"/>
  <c r="S13" i="21"/>
  <c r="S12" i="21"/>
  <c r="S11" i="21"/>
  <c r="S10" i="21"/>
  <c r="S9" i="21"/>
  <c r="S8" i="21"/>
  <c r="P160" i="21"/>
  <c r="P159" i="21"/>
  <c r="P158" i="21"/>
  <c r="P157" i="21"/>
  <c r="P156" i="21"/>
  <c r="P155" i="21"/>
  <c r="P154" i="21"/>
  <c r="P153" i="21"/>
  <c r="P152" i="21"/>
  <c r="P151" i="21"/>
  <c r="P150" i="21"/>
  <c r="P149" i="21"/>
  <c r="P148" i="21"/>
  <c r="P147" i="21"/>
  <c r="P146" i="21"/>
  <c r="P145" i="21"/>
  <c r="P144" i="21"/>
  <c r="P143" i="21"/>
  <c r="P142" i="21"/>
  <c r="P141" i="21"/>
  <c r="P140" i="21"/>
  <c r="P139" i="21"/>
  <c r="P138" i="21"/>
  <c r="P137" i="21"/>
  <c r="P136" i="21"/>
  <c r="P135" i="21"/>
  <c r="P134" i="21"/>
  <c r="P133" i="21"/>
  <c r="P132" i="21"/>
  <c r="P131" i="21"/>
  <c r="P130" i="21"/>
  <c r="P129" i="21"/>
  <c r="P128" i="21"/>
  <c r="P127" i="21"/>
  <c r="P126" i="21"/>
  <c r="P125" i="21"/>
  <c r="P124" i="21"/>
  <c r="AH124" i="21" s="1"/>
  <c r="P123" i="21"/>
  <c r="P122" i="21"/>
  <c r="P121" i="21"/>
  <c r="P120" i="21"/>
  <c r="AH120" i="21" s="1"/>
  <c r="P119" i="21"/>
  <c r="P118" i="21"/>
  <c r="P117" i="21"/>
  <c r="P116" i="21"/>
  <c r="AH116" i="21" s="1"/>
  <c r="P115" i="21"/>
  <c r="P114" i="21"/>
  <c r="P113" i="21"/>
  <c r="P112" i="21"/>
  <c r="AH112" i="21" s="1"/>
  <c r="P111" i="21"/>
  <c r="P110" i="21"/>
  <c r="P109" i="21"/>
  <c r="P108" i="21"/>
  <c r="P107" i="21"/>
  <c r="P106" i="21"/>
  <c r="P105" i="21"/>
  <c r="P104" i="21"/>
  <c r="P103" i="21"/>
  <c r="P102" i="21"/>
  <c r="P101" i="21"/>
  <c r="P100" i="21"/>
  <c r="P99" i="21"/>
  <c r="P98" i="21"/>
  <c r="P97" i="21"/>
  <c r="P96" i="21"/>
  <c r="P95" i="21"/>
  <c r="P94" i="21"/>
  <c r="P93" i="21"/>
  <c r="P92" i="21"/>
  <c r="P91" i="21"/>
  <c r="P90" i="21"/>
  <c r="P89" i="21"/>
  <c r="P88" i="21"/>
  <c r="P87" i="21"/>
  <c r="P86" i="21"/>
  <c r="P85" i="21"/>
  <c r="P84" i="21"/>
  <c r="P83" i="21"/>
  <c r="P82" i="21"/>
  <c r="P81" i="21"/>
  <c r="P80" i="21"/>
  <c r="P79" i="21"/>
  <c r="P78" i="21"/>
  <c r="P77" i="21"/>
  <c r="P76" i="21"/>
  <c r="P75" i="21"/>
  <c r="P74" i="21"/>
  <c r="P73" i="21"/>
  <c r="P72" i="21"/>
  <c r="P71" i="21"/>
  <c r="P70" i="21"/>
  <c r="P69" i="21"/>
  <c r="P68" i="21"/>
  <c r="P67" i="21"/>
  <c r="P66" i="21"/>
  <c r="P65" i="21"/>
  <c r="P64" i="21"/>
  <c r="P63" i="21"/>
  <c r="P62" i="21"/>
  <c r="P61" i="21"/>
  <c r="P60" i="21"/>
  <c r="P59" i="21"/>
  <c r="P58" i="21"/>
  <c r="P57" i="21"/>
  <c r="P56" i="21"/>
  <c r="P55" i="21"/>
  <c r="P54" i="21"/>
  <c r="P53" i="21"/>
  <c r="P52" i="21"/>
  <c r="P51" i="21"/>
  <c r="P50" i="21"/>
  <c r="P49" i="21"/>
  <c r="P48" i="21"/>
  <c r="P47" i="21"/>
  <c r="P46" i="21"/>
  <c r="P45" i="21"/>
  <c r="P44" i="21"/>
  <c r="P43" i="21"/>
  <c r="P42" i="21"/>
  <c r="P41" i="21"/>
  <c r="P40" i="21"/>
  <c r="P39" i="21"/>
  <c r="P38" i="21"/>
  <c r="P37" i="21"/>
  <c r="P36" i="21"/>
  <c r="P35" i="21"/>
  <c r="P34" i="21"/>
  <c r="P33" i="21"/>
  <c r="P32" i="21"/>
  <c r="P31" i="21"/>
  <c r="P30" i="21"/>
  <c r="P29" i="21"/>
  <c r="P28" i="21"/>
  <c r="P27" i="21"/>
  <c r="P26" i="21"/>
  <c r="P25" i="21"/>
  <c r="P24" i="21"/>
  <c r="P23" i="21"/>
  <c r="P22" i="21"/>
  <c r="P21" i="21"/>
  <c r="P20" i="21"/>
  <c r="P19" i="21"/>
  <c r="P18" i="21"/>
  <c r="P17" i="21"/>
  <c r="P16" i="21"/>
  <c r="P15" i="21"/>
  <c r="P14" i="21"/>
  <c r="P13" i="21"/>
  <c r="P12" i="21"/>
  <c r="P11" i="21"/>
  <c r="P10" i="21"/>
  <c r="P9" i="21"/>
  <c r="P8" i="21"/>
  <c r="M160" i="21"/>
  <c r="M159" i="21"/>
  <c r="M158" i="21"/>
  <c r="M157" i="21"/>
  <c r="M156" i="21"/>
  <c r="M155" i="21"/>
  <c r="M154" i="21"/>
  <c r="M153" i="21"/>
  <c r="M152" i="21"/>
  <c r="M151" i="21"/>
  <c r="M150" i="21"/>
  <c r="M149" i="21"/>
  <c r="M148" i="21"/>
  <c r="M147" i="21"/>
  <c r="M146" i="21"/>
  <c r="M145" i="21"/>
  <c r="M144" i="21"/>
  <c r="M143" i="21"/>
  <c r="M142" i="21"/>
  <c r="M141" i="21"/>
  <c r="M140" i="21"/>
  <c r="M139" i="21"/>
  <c r="M138" i="21"/>
  <c r="M137" i="21"/>
  <c r="M136" i="21"/>
  <c r="M135" i="21"/>
  <c r="M134" i="21"/>
  <c r="M133" i="21"/>
  <c r="M132" i="21"/>
  <c r="M131" i="21"/>
  <c r="M130" i="21"/>
  <c r="M129" i="21"/>
  <c r="M128" i="21"/>
  <c r="M127" i="21"/>
  <c r="M126" i="21"/>
  <c r="M125" i="21"/>
  <c r="M124" i="21"/>
  <c r="M123" i="21"/>
  <c r="M122" i="21"/>
  <c r="M121" i="21"/>
  <c r="M120" i="21"/>
  <c r="M119" i="21"/>
  <c r="M118" i="21"/>
  <c r="M117" i="21"/>
  <c r="M116" i="21"/>
  <c r="M115" i="21"/>
  <c r="M114" i="21"/>
  <c r="M113" i="21"/>
  <c r="M112" i="21"/>
  <c r="M111" i="21"/>
  <c r="M110" i="21"/>
  <c r="M109" i="21"/>
  <c r="AE109" i="21" s="1"/>
  <c r="M108" i="21"/>
  <c r="M107" i="21"/>
  <c r="M106" i="21"/>
  <c r="M105" i="21"/>
  <c r="M104" i="21"/>
  <c r="M103" i="21"/>
  <c r="M102" i="21"/>
  <c r="M101" i="21"/>
  <c r="M100" i="21"/>
  <c r="M99" i="21"/>
  <c r="M98" i="21"/>
  <c r="M97" i="21"/>
  <c r="M96" i="21"/>
  <c r="M95" i="21"/>
  <c r="M94" i="21"/>
  <c r="M93" i="21"/>
  <c r="M92" i="21"/>
  <c r="M91" i="21"/>
  <c r="M90" i="21"/>
  <c r="M89" i="21"/>
  <c r="M88" i="21"/>
  <c r="M87" i="21"/>
  <c r="M86" i="21"/>
  <c r="M85" i="21"/>
  <c r="AE85" i="21" s="1"/>
  <c r="M84" i="21"/>
  <c r="M83" i="21"/>
  <c r="M82" i="21"/>
  <c r="M81" i="21"/>
  <c r="AE81" i="21" s="1"/>
  <c r="M80" i="21"/>
  <c r="M79" i="21"/>
  <c r="M78" i="21"/>
  <c r="M77" i="21"/>
  <c r="AE77" i="21" s="1"/>
  <c r="M76" i="21"/>
  <c r="M75" i="21"/>
  <c r="M74" i="21"/>
  <c r="M73" i="21"/>
  <c r="AE73" i="21" s="1"/>
  <c r="M72" i="21"/>
  <c r="M71" i="21"/>
  <c r="M70" i="21"/>
  <c r="M69" i="21"/>
  <c r="AE69" i="21" s="1"/>
  <c r="M68" i="21"/>
  <c r="M67" i="21"/>
  <c r="M66" i="21"/>
  <c r="M65" i="21"/>
  <c r="AE65" i="21" s="1"/>
  <c r="M64" i="21"/>
  <c r="M63" i="21"/>
  <c r="M62" i="21"/>
  <c r="M61" i="21"/>
  <c r="AE61" i="21" s="1"/>
  <c r="M60" i="21"/>
  <c r="M59" i="21"/>
  <c r="M58" i="21"/>
  <c r="M57" i="21"/>
  <c r="AE57" i="21" s="1"/>
  <c r="M56" i="21"/>
  <c r="M55" i="21"/>
  <c r="M54" i="21"/>
  <c r="M53" i="21"/>
  <c r="AE53" i="21" s="1"/>
  <c r="M52" i="21"/>
  <c r="M51" i="21"/>
  <c r="M50" i="21"/>
  <c r="M49" i="21"/>
  <c r="AE49" i="21" s="1"/>
  <c r="M48" i="21"/>
  <c r="M47" i="21"/>
  <c r="M46" i="21"/>
  <c r="M45" i="21"/>
  <c r="AE45" i="21" s="1"/>
  <c r="M44" i="21"/>
  <c r="M43" i="21"/>
  <c r="M42" i="21"/>
  <c r="M41" i="21"/>
  <c r="AE41" i="21" s="1"/>
  <c r="M40" i="21"/>
  <c r="M39" i="21"/>
  <c r="M38" i="21"/>
  <c r="M37" i="21"/>
  <c r="AE37" i="21" s="1"/>
  <c r="M36" i="21"/>
  <c r="M35" i="21"/>
  <c r="M34" i="21"/>
  <c r="M33" i="21"/>
  <c r="AE33" i="21" s="1"/>
  <c r="M32" i="21"/>
  <c r="M31" i="21"/>
  <c r="M30" i="21"/>
  <c r="M29" i="21"/>
  <c r="AE29" i="21" s="1"/>
  <c r="M28" i="21"/>
  <c r="M27" i="21"/>
  <c r="M26" i="21"/>
  <c r="M25" i="21"/>
  <c r="AE25" i="21" s="1"/>
  <c r="M24" i="21"/>
  <c r="M23" i="21"/>
  <c r="M22" i="21"/>
  <c r="M21" i="21"/>
  <c r="AE21" i="21" s="1"/>
  <c r="M20" i="21"/>
  <c r="M19" i="21"/>
  <c r="M18" i="21"/>
  <c r="M17" i="21"/>
  <c r="AE17" i="21" s="1"/>
  <c r="M16" i="21"/>
  <c r="M15" i="21"/>
  <c r="M14" i="21"/>
  <c r="M13" i="21"/>
  <c r="AE13" i="21" s="1"/>
  <c r="M12" i="21"/>
  <c r="M11" i="21"/>
  <c r="M10" i="21"/>
  <c r="M9" i="21"/>
  <c r="AE9" i="21" s="1"/>
  <c r="M8" i="21"/>
  <c r="J160" i="21"/>
  <c r="J159" i="21"/>
  <c r="J158" i="21"/>
  <c r="J157" i="21"/>
  <c r="J156" i="21"/>
  <c r="J155" i="21"/>
  <c r="J154" i="21"/>
  <c r="J153" i="21"/>
  <c r="J152" i="21"/>
  <c r="J151" i="21"/>
  <c r="J150" i="21"/>
  <c r="J149" i="21"/>
  <c r="J148" i="21"/>
  <c r="J147" i="21"/>
  <c r="J146" i="21"/>
  <c r="J145" i="21"/>
  <c r="J144" i="21"/>
  <c r="J143" i="21"/>
  <c r="J142" i="21"/>
  <c r="J141" i="21"/>
  <c r="J140" i="21"/>
  <c r="J139" i="21"/>
  <c r="J138" i="21"/>
  <c r="J137" i="21"/>
  <c r="J136" i="21"/>
  <c r="J135" i="21"/>
  <c r="J134" i="21"/>
  <c r="J133" i="21"/>
  <c r="J132" i="21"/>
  <c r="J131" i="21"/>
  <c r="J130" i="21"/>
  <c r="J129" i="21"/>
  <c r="J128" i="21"/>
  <c r="J127" i="21"/>
  <c r="J126" i="21"/>
  <c r="J125" i="21"/>
  <c r="J124" i="21"/>
  <c r="J123" i="21"/>
  <c r="J122" i="21"/>
  <c r="J121" i="21"/>
  <c r="J120" i="21"/>
  <c r="J119" i="21"/>
  <c r="J118" i="21"/>
  <c r="J117" i="21"/>
  <c r="J116" i="21"/>
  <c r="J115" i="21"/>
  <c r="J114" i="21"/>
  <c r="J113" i="21"/>
  <c r="J112" i="21"/>
  <c r="J111" i="21"/>
  <c r="J110" i="21"/>
  <c r="J109" i="21"/>
  <c r="J108" i="21"/>
  <c r="J107" i="21"/>
  <c r="J106" i="21"/>
  <c r="J105" i="21"/>
  <c r="J104" i="21"/>
  <c r="J103" i="21"/>
  <c r="J102" i="21"/>
  <c r="J101" i="21"/>
  <c r="J100" i="21"/>
  <c r="J99" i="21"/>
  <c r="J98" i="21"/>
  <c r="J97" i="21"/>
  <c r="J96" i="21"/>
  <c r="J95" i="21"/>
  <c r="J94" i="21"/>
  <c r="J93" i="21"/>
  <c r="J92" i="21"/>
  <c r="J91" i="21"/>
  <c r="J90" i="21"/>
  <c r="J89" i="21"/>
  <c r="J88" i="21"/>
  <c r="J87" i="21"/>
  <c r="J86" i="21"/>
  <c r="J85" i="21"/>
  <c r="J84" i="21"/>
  <c r="J83" i="21"/>
  <c r="J82" i="21"/>
  <c r="J81" i="21"/>
  <c r="J80" i="21"/>
  <c r="J79" i="21"/>
  <c r="J78" i="21"/>
  <c r="J77" i="21"/>
  <c r="J76" i="21"/>
  <c r="J75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G160" i="21"/>
  <c r="G159" i="21"/>
  <c r="G158" i="21"/>
  <c r="G157" i="21"/>
  <c r="G156" i="21"/>
  <c r="G155" i="21"/>
  <c r="G154" i="21"/>
  <c r="G153" i="21"/>
  <c r="G152" i="21"/>
  <c r="G151" i="21"/>
  <c r="G150" i="21"/>
  <c r="G149" i="21"/>
  <c r="G148" i="21"/>
  <c r="G147" i="21"/>
  <c r="G146" i="21"/>
  <c r="G145" i="21"/>
  <c r="G144" i="21"/>
  <c r="G143" i="21"/>
  <c r="G142" i="21"/>
  <c r="G141" i="21"/>
  <c r="G140" i="21"/>
  <c r="G139" i="21"/>
  <c r="G138" i="21"/>
  <c r="G137" i="21"/>
  <c r="G136" i="21"/>
  <c r="G135" i="21"/>
  <c r="G134" i="21"/>
  <c r="G133" i="21"/>
  <c r="G132" i="21"/>
  <c r="G131" i="21"/>
  <c r="G130" i="21"/>
  <c r="G129" i="21"/>
  <c r="G128" i="21"/>
  <c r="G127" i="21"/>
  <c r="G126" i="21"/>
  <c r="G125" i="21"/>
  <c r="G124" i="21"/>
  <c r="G123" i="21"/>
  <c r="G122" i="21"/>
  <c r="G121" i="21"/>
  <c r="G120" i="21"/>
  <c r="G119" i="21"/>
  <c r="G118" i="21"/>
  <c r="G117" i="21"/>
  <c r="G116" i="21"/>
  <c r="G115" i="21"/>
  <c r="G114" i="21"/>
  <c r="G113" i="21"/>
  <c r="G112" i="21"/>
  <c r="G111" i="21"/>
  <c r="G110" i="21"/>
  <c r="G109" i="21"/>
  <c r="G108" i="21"/>
  <c r="G107" i="21"/>
  <c r="G106" i="21"/>
  <c r="G105" i="21"/>
  <c r="G104" i="21"/>
  <c r="G103" i="21"/>
  <c r="G102" i="21"/>
  <c r="G101" i="21"/>
  <c r="G100" i="21"/>
  <c r="G99" i="21"/>
  <c r="G98" i="21"/>
  <c r="G97" i="21"/>
  <c r="G96" i="21"/>
  <c r="G95" i="21"/>
  <c r="G94" i="21"/>
  <c r="G93" i="21"/>
  <c r="G92" i="21"/>
  <c r="G91" i="21"/>
  <c r="G90" i="21"/>
  <c r="G89" i="21"/>
  <c r="G88" i="21"/>
  <c r="G87" i="21"/>
  <c r="G86" i="21"/>
  <c r="G85" i="21"/>
  <c r="G84" i="21"/>
  <c r="G83" i="21"/>
  <c r="G82" i="21"/>
  <c r="G81" i="21"/>
  <c r="G80" i="21"/>
  <c r="G79" i="21"/>
  <c r="G78" i="21"/>
  <c r="G77" i="21"/>
  <c r="G76" i="21"/>
  <c r="G75" i="21"/>
  <c r="G74" i="21"/>
  <c r="G73" i="21"/>
  <c r="G72" i="21"/>
  <c r="G71" i="21"/>
  <c r="G70" i="21"/>
  <c r="G69" i="21"/>
  <c r="G68" i="21"/>
  <c r="G67" i="21"/>
  <c r="G66" i="21"/>
  <c r="G65" i="21"/>
  <c r="G64" i="21"/>
  <c r="G63" i="21"/>
  <c r="G62" i="21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D160" i="21"/>
  <c r="D159" i="21"/>
  <c r="D158" i="21"/>
  <c r="D157" i="21"/>
  <c r="D156" i="21"/>
  <c r="D155" i="21"/>
  <c r="D154" i="21"/>
  <c r="D153" i="21"/>
  <c r="D152" i="21"/>
  <c r="D151" i="21"/>
  <c r="D150" i="21"/>
  <c r="D149" i="21"/>
  <c r="D148" i="21"/>
  <c r="D147" i="21"/>
  <c r="D146" i="21"/>
  <c r="D145" i="21"/>
  <c r="D144" i="21"/>
  <c r="D143" i="21"/>
  <c r="D142" i="21"/>
  <c r="D141" i="21"/>
  <c r="D140" i="21"/>
  <c r="D139" i="21"/>
  <c r="D138" i="21"/>
  <c r="D137" i="21"/>
  <c r="D136" i="21"/>
  <c r="D135" i="21"/>
  <c r="D134" i="21"/>
  <c r="D133" i="21"/>
  <c r="D132" i="21"/>
  <c r="D131" i="21"/>
  <c r="D130" i="21"/>
  <c r="D129" i="21"/>
  <c r="D128" i="21"/>
  <c r="D127" i="21"/>
  <c r="D126" i="21"/>
  <c r="D125" i="21"/>
  <c r="D124" i="21"/>
  <c r="D123" i="21"/>
  <c r="D122" i="21"/>
  <c r="D121" i="21"/>
  <c r="D120" i="21"/>
  <c r="D119" i="21"/>
  <c r="D118" i="21"/>
  <c r="D117" i="21"/>
  <c r="D116" i="21"/>
  <c r="D115" i="21"/>
  <c r="D114" i="21"/>
  <c r="D113" i="21"/>
  <c r="D112" i="21"/>
  <c r="D111" i="21"/>
  <c r="D110" i="21"/>
  <c r="D109" i="21"/>
  <c r="D108" i="21"/>
  <c r="D107" i="21"/>
  <c r="D106" i="21"/>
  <c r="D105" i="21"/>
  <c r="D104" i="21"/>
  <c r="D103" i="21"/>
  <c r="D102" i="21"/>
  <c r="D101" i="21"/>
  <c r="D100" i="21"/>
  <c r="D99" i="21"/>
  <c r="D98" i="21"/>
  <c r="D97" i="21"/>
  <c r="D96" i="21"/>
  <c r="D95" i="21"/>
  <c r="D94" i="21"/>
  <c r="D93" i="21"/>
  <c r="D92" i="21"/>
  <c r="D91" i="21"/>
  <c r="D90" i="21"/>
  <c r="D89" i="21"/>
  <c r="D88" i="21"/>
  <c r="D87" i="21"/>
  <c r="D86" i="21"/>
  <c r="D85" i="21"/>
  <c r="D84" i="21"/>
  <c r="D83" i="2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AY18" i="21"/>
  <c r="BA18" i="21"/>
  <c r="AU18" i="21"/>
  <c r="AV18" i="21"/>
  <c r="AT18" i="21"/>
  <c r="AM161" i="21"/>
  <c r="AN160" i="21"/>
  <c r="AE10" i="21" l="1"/>
  <c r="AK128" i="21"/>
  <c r="AK132" i="21"/>
  <c r="AK136" i="21"/>
  <c r="AK140" i="21"/>
  <c r="AK144" i="21"/>
  <c r="AK148" i="21"/>
  <c r="AK152" i="21"/>
  <c r="AK156" i="21"/>
  <c r="AK160" i="21"/>
  <c r="AE131" i="21"/>
  <c r="AH18" i="21"/>
  <c r="AH34" i="21"/>
  <c r="AH66" i="21"/>
  <c r="AK113" i="21"/>
  <c r="AK117" i="21"/>
  <c r="AK121" i="21"/>
  <c r="AK125" i="21"/>
  <c r="AK129" i="21"/>
  <c r="AK137" i="21"/>
  <c r="AE8" i="21"/>
  <c r="AE12" i="21"/>
  <c r="AE16" i="21"/>
  <c r="AE20" i="21"/>
  <c r="AE24" i="21"/>
  <c r="AE28" i="21"/>
  <c r="AE32" i="21"/>
  <c r="AE36" i="21"/>
  <c r="AE40" i="21"/>
  <c r="AE44" i="21"/>
  <c r="AE48" i="21"/>
  <c r="AE52" i="21"/>
  <c r="AE56" i="21"/>
  <c r="AE60" i="21"/>
  <c r="AE64" i="21"/>
  <c r="AE68" i="21"/>
  <c r="AE72" i="21"/>
  <c r="AE76" i="21"/>
  <c r="AE80" i="21"/>
  <c r="AE84" i="21"/>
  <c r="AE88" i="21"/>
  <c r="AE92" i="21"/>
  <c r="AE96" i="21"/>
  <c r="AE100" i="21"/>
  <c r="AE104" i="21"/>
  <c r="AE108" i="21"/>
  <c r="AE124" i="21"/>
  <c r="AE156" i="21"/>
  <c r="AE160" i="21"/>
  <c r="AH127" i="21"/>
  <c r="AH131" i="21"/>
  <c r="AH135" i="21"/>
  <c r="AH139" i="21"/>
  <c r="AH143" i="21"/>
  <c r="AH147" i="21"/>
  <c r="AH151" i="21"/>
  <c r="AH155" i="21"/>
  <c r="AH159" i="21"/>
  <c r="AK10" i="21"/>
  <c r="AK14" i="21"/>
  <c r="AK18" i="21"/>
  <c r="AK22" i="21"/>
  <c r="AK26" i="21"/>
  <c r="AK30" i="21"/>
  <c r="AK34" i="21"/>
  <c r="AK38" i="21"/>
  <c r="AK42" i="21"/>
  <c r="AK46" i="21"/>
  <c r="AK50" i="21"/>
  <c r="AK54" i="21"/>
  <c r="AK58" i="21"/>
  <c r="AK62" i="21"/>
  <c r="AK66" i="21"/>
  <c r="AK70" i="21"/>
  <c r="AK74" i="21"/>
  <c r="AK78" i="21"/>
  <c r="AK82" i="21"/>
  <c r="AK86" i="21"/>
  <c r="AK90" i="21"/>
  <c r="AK94" i="21"/>
  <c r="AK98" i="21"/>
  <c r="AK102" i="21"/>
  <c r="AK106" i="21"/>
  <c r="AE111" i="21"/>
  <c r="AE115" i="21"/>
  <c r="AE119" i="21"/>
  <c r="AE123" i="21"/>
  <c r="AE130" i="21"/>
  <c r="AE134" i="21"/>
  <c r="AE138" i="21"/>
  <c r="AE142" i="21"/>
  <c r="AE146" i="21"/>
  <c r="AE150" i="21"/>
  <c r="AE154" i="21"/>
  <c r="AE158" i="21"/>
  <c r="AH9" i="21"/>
  <c r="AH13" i="21"/>
  <c r="AH17" i="21"/>
  <c r="AH21" i="21"/>
  <c r="AH25" i="21"/>
  <c r="AH29" i="21"/>
  <c r="AH33" i="21"/>
  <c r="AH37" i="21"/>
  <c r="AH41" i="21"/>
  <c r="AH45" i="21"/>
  <c r="AH49" i="21"/>
  <c r="AH53" i="21"/>
  <c r="AH57" i="21"/>
  <c r="AH61" i="21"/>
  <c r="AH65" i="21"/>
  <c r="AH69" i="21"/>
  <c r="AH73" i="21"/>
  <c r="AH77" i="21"/>
  <c r="AH81" i="21"/>
  <c r="AH85" i="21"/>
  <c r="AH89" i="21"/>
  <c r="AH93" i="21"/>
  <c r="AH97" i="21"/>
  <c r="AH101" i="21"/>
  <c r="AH105" i="21"/>
  <c r="AH109" i="21"/>
  <c r="AK35" i="21"/>
  <c r="AK43" i="21"/>
  <c r="AK75" i="21"/>
  <c r="AK99" i="21"/>
  <c r="AK107" i="21"/>
  <c r="D161" i="21"/>
  <c r="AE101" i="21"/>
  <c r="AH82" i="21"/>
  <c r="AK67" i="21"/>
  <c r="AE11" i="21"/>
  <c r="AE15" i="21"/>
  <c r="AE19" i="21"/>
  <c r="AE23" i="21"/>
  <c r="AE27" i="21"/>
  <c r="AE31" i="21"/>
  <c r="AE35" i="21"/>
  <c r="AE39" i="21"/>
  <c r="AE43" i="21"/>
  <c r="AE47" i="21"/>
  <c r="AE51" i="21"/>
  <c r="AE55" i="21"/>
  <c r="AE59" i="21"/>
  <c r="AE63" i="21"/>
  <c r="AE67" i="21"/>
  <c r="AE71" i="21"/>
  <c r="AE75" i="21"/>
  <c r="AE79" i="21"/>
  <c r="AE83" i="21"/>
  <c r="AE87" i="21"/>
  <c r="AE91" i="21"/>
  <c r="AE95" i="21"/>
  <c r="AE99" i="21"/>
  <c r="AE103" i="21"/>
  <c r="AE107" i="21"/>
  <c r="AE110" i="21"/>
  <c r="AE114" i="21"/>
  <c r="AE118" i="21"/>
  <c r="AE122" i="21"/>
  <c r="AE126" i="21"/>
  <c r="AE129" i="21"/>
  <c r="AE133" i="21"/>
  <c r="AE137" i="21"/>
  <c r="AE141" i="21"/>
  <c r="AE145" i="21"/>
  <c r="AE149" i="21"/>
  <c r="AE153" i="21"/>
  <c r="AE157" i="21"/>
  <c r="AH8" i="21"/>
  <c r="AH12" i="21"/>
  <c r="AH16" i="21"/>
  <c r="AH20" i="21"/>
  <c r="AH24" i="21"/>
  <c r="AH28" i="21"/>
  <c r="AH32" i="21"/>
  <c r="AH36" i="21"/>
  <c r="AH40" i="21"/>
  <c r="AH44" i="21"/>
  <c r="AH48" i="21"/>
  <c r="AH52" i="21"/>
  <c r="AH56" i="21"/>
  <c r="AE89" i="21"/>
  <c r="AE93" i="21"/>
  <c r="AE97" i="21"/>
  <c r="AE105" i="21"/>
  <c r="AE112" i="21"/>
  <c r="AE116" i="21"/>
  <c r="AE120" i="21"/>
  <c r="AE127" i="21"/>
  <c r="AE135" i="21"/>
  <c r="AE139" i="21"/>
  <c r="AE143" i="21"/>
  <c r="AE147" i="21"/>
  <c r="AE151" i="21"/>
  <c r="AE155" i="21"/>
  <c r="AE159" i="21"/>
  <c r="AH10" i="21"/>
  <c r="AH14" i="21"/>
  <c r="AH22" i="21"/>
  <c r="AH26" i="21"/>
  <c r="AH30" i="21"/>
  <c r="AH38" i="21"/>
  <c r="AH42" i="21"/>
  <c r="AH46" i="21"/>
  <c r="AH50" i="21"/>
  <c r="AH54" i="21"/>
  <c r="AH58" i="21"/>
  <c r="AH62" i="21"/>
  <c r="AH70" i="21"/>
  <c r="AH74" i="21"/>
  <c r="AH78" i="21"/>
  <c r="AH86" i="21"/>
  <c r="AH90" i="21"/>
  <c r="AH94" i="21"/>
  <c r="AH98" i="21"/>
  <c r="AH102" i="21"/>
  <c r="AH106" i="21"/>
  <c r="AH113" i="21"/>
  <c r="AH117" i="21"/>
  <c r="AH121" i="21"/>
  <c r="AH125" i="21"/>
  <c r="AH128" i="21"/>
  <c r="AH132" i="21"/>
  <c r="AH136" i="21"/>
  <c r="AH140" i="21"/>
  <c r="AH144" i="21"/>
  <c r="AH148" i="21"/>
  <c r="AH152" i="21"/>
  <c r="AH156" i="21"/>
  <c r="AH160" i="21"/>
  <c r="AK11" i="21"/>
  <c r="AK15" i="21"/>
  <c r="AK19" i="21"/>
  <c r="AK23" i="21"/>
  <c r="AK27" i="21"/>
  <c r="AK31" i="21"/>
  <c r="AK39" i="21"/>
  <c r="AK47" i="21"/>
  <c r="AK51" i="21"/>
  <c r="AK55" i="21"/>
  <c r="AK59" i="21"/>
  <c r="AK63" i="21"/>
  <c r="AK71" i="21"/>
  <c r="AK79" i="21"/>
  <c r="AK83" i="21"/>
  <c r="AK87" i="21"/>
  <c r="AK91" i="21"/>
  <c r="AK95" i="21"/>
  <c r="AK103" i="21"/>
  <c r="AK110" i="21"/>
  <c r="AK114" i="21"/>
  <c r="AK118" i="21"/>
  <c r="AK122" i="21"/>
  <c r="AK126" i="21"/>
  <c r="AK133" i="21"/>
  <c r="AK141" i="21"/>
  <c r="AK145" i="21"/>
  <c r="AK149" i="21"/>
  <c r="AK153" i="21"/>
  <c r="AK157" i="21"/>
  <c r="AH60" i="21"/>
  <c r="AH64" i="21"/>
  <c r="AH68" i="21"/>
  <c r="AH72" i="21"/>
  <c r="AH76" i="21"/>
  <c r="AH80" i="21"/>
  <c r="AH84" i="21"/>
  <c r="AH88" i="21"/>
  <c r="AH92" i="21"/>
  <c r="AH96" i="21"/>
  <c r="AH100" i="21"/>
  <c r="AH104" i="21"/>
  <c r="AH108" i="21"/>
  <c r="AH111" i="21"/>
  <c r="AH115" i="21"/>
  <c r="AH119" i="21"/>
  <c r="AH123" i="21"/>
  <c r="AH130" i="21"/>
  <c r="AH134" i="21"/>
  <c r="AH138" i="21"/>
  <c r="AH142" i="21"/>
  <c r="AH146" i="21"/>
  <c r="AH150" i="21"/>
  <c r="AH154" i="21"/>
  <c r="AH158" i="21"/>
  <c r="AK9" i="21"/>
  <c r="AK13" i="21"/>
  <c r="AK17" i="21"/>
  <c r="AK21" i="21"/>
  <c r="AK25" i="21"/>
  <c r="AE14" i="21"/>
  <c r="AE18" i="21"/>
  <c r="AE136" i="21"/>
  <c r="AE140" i="21"/>
  <c r="AE144" i="21"/>
  <c r="AE152" i="21"/>
  <c r="AK20" i="21"/>
  <c r="AK24" i="21"/>
  <c r="AK28" i="21"/>
  <c r="AK32" i="21"/>
  <c r="AK36" i="21"/>
  <c r="AK40" i="21"/>
  <c r="AK44" i="21"/>
  <c r="AK48" i="21"/>
  <c r="AK52" i="21"/>
  <c r="AK56" i="21"/>
  <c r="AK60" i="21"/>
  <c r="AK64" i="21"/>
  <c r="AK68" i="21"/>
  <c r="AK72" i="21"/>
  <c r="AK76" i="21"/>
  <c r="AK80" i="21"/>
  <c r="AK84" i="21"/>
  <c r="AK88" i="21"/>
  <c r="AK92" i="21"/>
  <c r="AK96" i="21"/>
  <c r="AK100" i="21"/>
  <c r="AK104" i="21"/>
  <c r="AK108" i="21"/>
  <c r="AK111" i="21"/>
  <c r="AK115" i="21"/>
  <c r="AK119" i="21"/>
  <c r="AK123" i="21"/>
  <c r="AK130" i="21"/>
  <c r="AK134" i="21"/>
  <c r="AK138" i="21"/>
  <c r="AK142" i="21"/>
  <c r="AK146" i="21"/>
  <c r="AK150" i="21"/>
  <c r="AK154" i="21"/>
  <c r="AK158" i="21"/>
  <c r="AE22" i="21"/>
  <c r="AE26" i="21"/>
  <c r="AE30" i="21"/>
  <c r="AE34" i="21"/>
  <c r="AE38" i="21"/>
  <c r="AE42" i="21"/>
  <c r="AE46" i="21"/>
  <c r="AE50" i="21"/>
  <c r="AE54" i="21"/>
  <c r="AE58" i="21"/>
  <c r="AE62" i="21"/>
  <c r="AE66" i="21"/>
  <c r="AE70" i="21"/>
  <c r="AE74" i="21"/>
  <c r="AE78" i="21"/>
  <c r="AE82" i="21"/>
  <c r="AE86" i="21"/>
  <c r="AE90" i="21"/>
  <c r="AE94" i="21"/>
  <c r="AE98" i="21"/>
  <c r="AE102" i="21"/>
  <c r="AE106" i="21"/>
  <c r="AE113" i="21"/>
  <c r="AE117" i="21"/>
  <c r="AE121" i="21"/>
  <c r="AE125" i="21"/>
  <c r="AE128" i="21"/>
  <c r="AE132" i="21"/>
  <c r="AE148" i="21"/>
  <c r="AK29" i="21"/>
  <c r="AK33" i="21"/>
  <c r="AK37" i="21"/>
  <c r="AK41" i="21"/>
  <c r="AK45" i="21"/>
  <c r="AK49" i="21"/>
  <c r="AK53" i="21"/>
  <c r="AK57" i="21"/>
  <c r="AK61" i="21"/>
  <c r="AK65" i="21"/>
  <c r="AK69" i="21"/>
  <c r="AK73" i="21"/>
  <c r="AK77" i="21"/>
  <c r="AK81" i="21"/>
  <c r="AK85" i="21"/>
  <c r="AK89" i="21"/>
  <c r="AK93" i="21"/>
  <c r="AK97" i="21"/>
  <c r="AK101" i="21"/>
  <c r="AK105" i="21"/>
  <c r="AK109" i="21"/>
  <c r="AK112" i="21"/>
  <c r="AK116" i="21"/>
  <c r="AK120" i="21"/>
  <c r="AK124" i="21"/>
  <c r="AK127" i="21"/>
  <c r="AK131" i="21"/>
  <c r="AK135" i="21"/>
  <c r="AK139" i="21"/>
  <c r="AK143" i="21"/>
  <c r="AK147" i="21"/>
  <c r="AK151" i="21"/>
  <c r="AK155" i="21"/>
  <c r="AK159" i="21"/>
  <c r="AH11" i="21"/>
  <c r="AH15" i="21"/>
  <c r="AH19" i="21"/>
  <c r="AH23" i="21"/>
  <c r="AH27" i="21"/>
  <c r="AH31" i="21"/>
  <c r="AH35" i="21"/>
  <c r="AH39" i="21"/>
  <c r="AH43" i="21"/>
  <c r="AH47" i="21"/>
  <c r="AH51" i="21"/>
  <c r="AH55" i="21"/>
  <c r="AH59" i="21"/>
  <c r="AH63" i="21"/>
  <c r="AH67" i="21"/>
  <c r="AH71" i="21"/>
  <c r="AH75" i="21"/>
  <c r="AH79" i="21"/>
  <c r="AH83" i="21"/>
  <c r="AH87" i="21"/>
  <c r="AH91" i="21"/>
  <c r="AH95" i="21"/>
  <c r="AH99" i="21"/>
  <c r="AH103" i="21"/>
  <c r="AH107" i="21"/>
  <c r="AH110" i="21"/>
  <c r="AH114" i="21"/>
  <c r="AH118" i="21"/>
  <c r="AH122" i="21"/>
  <c r="AH126" i="21"/>
  <c r="AH129" i="21"/>
  <c r="AH133" i="21"/>
  <c r="AH137" i="21"/>
  <c r="AH141" i="21"/>
  <c r="AH145" i="21"/>
  <c r="AH149" i="21"/>
  <c r="AH153" i="21"/>
  <c r="AH157" i="21"/>
  <c r="AK8" i="21"/>
  <c r="AK12" i="21"/>
  <c r="AK16" i="21"/>
  <c r="BC18" i="21"/>
  <c r="AN159" i="21"/>
  <c r="AN161" i="21" s="1"/>
  <c r="B7" i="24" s="1"/>
  <c r="B6" i="25" s="1"/>
  <c r="AL161" i="21"/>
  <c r="AO161" i="21"/>
  <c r="AQ159" i="21"/>
  <c r="AX18" i="21"/>
  <c r="AZ18" i="21" s="1"/>
  <c r="AW18" i="21"/>
  <c r="V106" i="17" l="1"/>
  <c r="W106" i="17"/>
  <c r="P106" i="17"/>
  <c r="L106" i="17"/>
  <c r="H106" i="17"/>
  <c r="D106" i="17"/>
  <c r="R158" i="17" l="1"/>
  <c r="T106" i="17"/>
  <c r="S158" i="17"/>
  <c r="X106" i="17"/>
  <c r="K11" i="56"/>
  <c r="M11" i="56"/>
  <c r="O11" i="56"/>
  <c r="K12" i="56"/>
  <c r="M12" i="56"/>
  <c r="O12" i="56"/>
  <c r="K13" i="56"/>
  <c r="M13" i="56"/>
  <c r="O13" i="56"/>
  <c r="K14" i="56"/>
  <c r="M14" i="56"/>
  <c r="O14" i="56"/>
  <c r="K15" i="56"/>
  <c r="M15" i="56"/>
  <c r="O15" i="56"/>
  <c r="K16" i="56"/>
  <c r="M16" i="56"/>
  <c r="O16" i="56"/>
  <c r="K17" i="56"/>
  <c r="M17" i="56"/>
  <c r="O17" i="56"/>
  <c r="K18" i="56"/>
  <c r="M18" i="56"/>
  <c r="O18" i="56"/>
  <c r="K19" i="56"/>
  <c r="M19" i="56"/>
  <c r="O19" i="56"/>
  <c r="K20" i="56"/>
  <c r="M20" i="56"/>
  <c r="O20" i="56"/>
  <c r="K21" i="56"/>
  <c r="M21" i="56"/>
  <c r="O21" i="56"/>
  <c r="K22" i="56"/>
  <c r="M22" i="56"/>
  <c r="O22" i="56"/>
  <c r="K23" i="56"/>
  <c r="M23" i="56"/>
  <c r="O23" i="56"/>
  <c r="K24" i="56"/>
  <c r="M24" i="56"/>
  <c r="O24" i="56"/>
  <c r="K25" i="56"/>
  <c r="M25" i="56"/>
  <c r="O25" i="56"/>
  <c r="M10" i="56"/>
  <c r="Y100" i="52"/>
  <c r="Y7" i="52"/>
  <c r="Y22" i="52"/>
  <c r="Y101" i="52"/>
  <c r="Y9" i="52"/>
  <c r="Y102" i="52"/>
  <c r="Y103" i="52"/>
  <c r="AB100" i="52"/>
  <c r="AB7" i="52"/>
  <c r="AB22" i="52"/>
  <c r="AB101" i="52"/>
  <c r="AB102" i="52"/>
  <c r="AA104" i="52"/>
  <c r="Z104" i="52"/>
  <c r="V7" i="52"/>
  <c r="V22" i="52"/>
  <c r="V101" i="52"/>
  <c r="V9" i="52"/>
  <c r="V102" i="52"/>
  <c r="V103" i="52"/>
  <c r="V100" i="52"/>
  <c r="Y23" i="52"/>
  <c r="Y48" i="52"/>
  <c r="Y52" i="52"/>
  <c r="Y34" i="52"/>
  <c r="Y77" i="52"/>
  <c r="Y93" i="52"/>
  <c r="Y95" i="52"/>
  <c r="Y42" i="52"/>
  <c r="V23" i="52"/>
  <c r="V48" i="52"/>
  <c r="V52" i="52"/>
  <c r="V34" i="52"/>
  <c r="V77" i="52"/>
  <c r="V93" i="52"/>
  <c r="V42" i="52"/>
  <c r="S23" i="52"/>
  <c r="S48" i="52"/>
  <c r="S52" i="52"/>
  <c r="S34" i="52"/>
  <c r="S77" i="52"/>
  <c r="S93" i="52"/>
  <c r="S42" i="52"/>
  <c r="P23" i="52"/>
  <c r="P48" i="52"/>
  <c r="P52" i="52"/>
  <c r="P34" i="52"/>
  <c r="P77" i="52"/>
  <c r="P93" i="52"/>
  <c r="P42" i="52"/>
  <c r="M23" i="52"/>
  <c r="M48" i="52"/>
  <c r="M52" i="52"/>
  <c r="M34" i="52"/>
  <c r="M77" i="52"/>
  <c r="M93" i="52"/>
  <c r="M42" i="52"/>
  <c r="J23" i="52"/>
  <c r="J48" i="52"/>
  <c r="J52" i="52"/>
  <c r="J34" i="52"/>
  <c r="J77" i="52"/>
  <c r="J93" i="52"/>
  <c r="J42" i="52"/>
  <c r="G23" i="52"/>
  <c r="G48" i="52"/>
  <c r="G52" i="52"/>
  <c r="G34" i="52"/>
  <c r="G77" i="52"/>
  <c r="G93" i="52"/>
  <c r="G42" i="52"/>
  <c r="D23" i="52"/>
  <c r="D48" i="52"/>
  <c r="D52" i="52"/>
  <c r="D34" i="52"/>
  <c r="D77" i="52"/>
  <c r="D93" i="52"/>
  <c r="D42" i="52"/>
  <c r="U104" i="52"/>
  <c r="T104" i="52"/>
  <c r="R104" i="52"/>
  <c r="Q104" i="52"/>
  <c r="O104" i="52"/>
  <c r="N104" i="52"/>
  <c r="L104" i="52"/>
  <c r="K104" i="52"/>
  <c r="I104" i="52"/>
  <c r="H104" i="52"/>
  <c r="F104" i="52"/>
  <c r="E104" i="52"/>
  <c r="C104" i="52"/>
  <c r="B104" i="52"/>
  <c r="AB23" i="52"/>
  <c r="AC23" i="52"/>
  <c r="AD23" i="52"/>
  <c r="AF23" i="52"/>
  <c r="AG23" i="52"/>
  <c r="AI23" i="52"/>
  <c r="AJ23" i="52"/>
  <c r="AB48" i="52"/>
  <c r="AC48" i="52"/>
  <c r="AD48" i="52"/>
  <c r="AF48" i="52"/>
  <c r="AG48" i="52"/>
  <c r="AI48" i="52"/>
  <c r="AJ48" i="52"/>
  <c r="AB52" i="52"/>
  <c r="AC52" i="52"/>
  <c r="AD52" i="52"/>
  <c r="AF52" i="52"/>
  <c r="AG52" i="52"/>
  <c r="AI52" i="52"/>
  <c r="AJ52" i="52"/>
  <c r="AB34" i="52"/>
  <c r="AC34" i="52"/>
  <c r="AD34" i="52"/>
  <c r="AF34" i="52"/>
  <c r="AG34" i="52"/>
  <c r="AI34" i="52"/>
  <c r="AJ34" i="52"/>
  <c r="AB77" i="52"/>
  <c r="AC77" i="52"/>
  <c r="AD77" i="52"/>
  <c r="AF77" i="52"/>
  <c r="AG77" i="52"/>
  <c r="AI77" i="52"/>
  <c r="AJ77" i="52"/>
  <c r="AB93" i="52"/>
  <c r="AC93" i="52"/>
  <c r="AD93" i="52"/>
  <c r="AF93" i="52"/>
  <c r="AG93" i="52"/>
  <c r="AI93" i="52"/>
  <c r="AJ93" i="52"/>
  <c r="AB95" i="52"/>
  <c r="AB42" i="52"/>
  <c r="AC30" i="52"/>
  <c r="AD30" i="52"/>
  <c r="AC31" i="52"/>
  <c r="AD31" i="52"/>
  <c r="AC44" i="52"/>
  <c r="AD44" i="52"/>
  <c r="AC45" i="52"/>
  <c r="AD45" i="52"/>
  <c r="AC8" i="52"/>
  <c r="AD8" i="52"/>
  <c r="AC46" i="52"/>
  <c r="AD46" i="52"/>
  <c r="AC47" i="52"/>
  <c r="AD47" i="52"/>
  <c r="AC24" i="52"/>
  <c r="AD24" i="52"/>
  <c r="AC49" i="52"/>
  <c r="AD49" i="52"/>
  <c r="AC50" i="52"/>
  <c r="AD50" i="52"/>
  <c r="AC10" i="52"/>
  <c r="AD10" i="52"/>
  <c r="AC51" i="52"/>
  <c r="AD51" i="52"/>
  <c r="AC53" i="52"/>
  <c r="AD53" i="52"/>
  <c r="AC54" i="52"/>
  <c r="AD54" i="52"/>
  <c r="AC32" i="52"/>
  <c r="AD32" i="52"/>
  <c r="AC11" i="52"/>
  <c r="AD11" i="52"/>
  <c r="AC55" i="52"/>
  <c r="AD55" i="52"/>
  <c r="AC56" i="52"/>
  <c r="AD56" i="52"/>
  <c r="AC57" i="52"/>
  <c r="AD57" i="52"/>
  <c r="AC18" i="52"/>
  <c r="AD18" i="52"/>
  <c r="AC58" i="52"/>
  <c r="AD58" i="52"/>
  <c r="AC33" i="52"/>
  <c r="AD33" i="52"/>
  <c r="AC25" i="52"/>
  <c r="AD25" i="52"/>
  <c r="AC59" i="52"/>
  <c r="AD59" i="52"/>
  <c r="AC35" i="52"/>
  <c r="AD35" i="52"/>
  <c r="AC60" i="52"/>
  <c r="AD60" i="52"/>
  <c r="AC61" i="52"/>
  <c r="AD61" i="52"/>
  <c r="AC62" i="52"/>
  <c r="AD62" i="52"/>
  <c r="AC63" i="52"/>
  <c r="AD63" i="52"/>
  <c r="AC14" i="52"/>
  <c r="AD14" i="52"/>
  <c r="AC64" i="52"/>
  <c r="AD64" i="52"/>
  <c r="AC26" i="52"/>
  <c r="AD26" i="52"/>
  <c r="AC65" i="52"/>
  <c r="AD65" i="52"/>
  <c r="AC66" i="52"/>
  <c r="AD66" i="52"/>
  <c r="AC67" i="52"/>
  <c r="AD67" i="52"/>
  <c r="AC68" i="52"/>
  <c r="AD68" i="52"/>
  <c r="AC69" i="52"/>
  <c r="AD69" i="52"/>
  <c r="AC27" i="52"/>
  <c r="AD27" i="52"/>
  <c r="AC36" i="52"/>
  <c r="AD36" i="52"/>
  <c r="AC37" i="52"/>
  <c r="AD37" i="52"/>
  <c r="AC28" i="52"/>
  <c r="AD28" i="52"/>
  <c r="AC70" i="52"/>
  <c r="AD70" i="52"/>
  <c r="AC71" i="52"/>
  <c r="AD71" i="52"/>
  <c r="AC72" i="52"/>
  <c r="AD72" i="52"/>
  <c r="AC29" i="52"/>
  <c r="AD29" i="52"/>
  <c r="AC19" i="52"/>
  <c r="AD19" i="52"/>
  <c r="AC73" i="52"/>
  <c r="AD73" i="52"/>
  <c r="AC74" i="52"/>
  <c r="AD74" i="52"/>
  <c r="AC75" i="52"/>
  <c r="AD75" i="52"/>
  <c r="AC76" i="52"/>
  <c r="AD76" i="52"/>
  <c r="AC78" i="52"/>
  <c r="AD78" i="52"/>
  <c r="AC79" i="52"/>
  <c r="AD79" i="52"/>
  <c r="AC80" i="52"/>
  <c r="AD80" i="52"/>
  <c r="AC81" i="52"/>
  <c r="AD81" i="52"/>
  <c r="AC38" i="52"/>
  <c r="AD38" i="52"/>
  <c r="AC82" i="52"/>
  <c r="AD82" i="52"/>
  <c r="AC39" i="52"/>
  <c r="AD39" i="52"/>
  <c r="AC20" i="52"/>
  <c r="AD20" i="52"/>
  <c r="AC21" i="52"/>
  <c r="AD21" i="52"/>
  <c r="AC83" i="52"/>
  <c r="AD83" i="52"/>
  <c r="AC12" i="52"/>
  <c r="AD12" i="52"/>
  <c r="AC84" i="52"/>
  <c r="AD84" i="52"/>
  <c r="AC17" i="52"/>
  <c r="AD17" i="52"/>
  <c r="AC85" i="52"/>
  <c r="AD85" i="52"/>
  <c r="AC86" i="52"/>
  <c r="AD86" i="52"/>
  <c r="AC87" i="52"/>
  <c r="AD87" i="52"/>
  <c r="AC88" i="52"/>
  <c r="AD88" i="52"/>
  <c r="AC40" i="52"/>
  <c r="AD40" i="52"/>
  <c r="AC89" i="52"/>
  <c r="AD89" i="52"/>
  <c r="AC15" i="52"/>
  <c r="AD15" i="52"/>
  <c r="AC90" i="52"/>
  <c r="AD90" i="52"/>
  <c r="AC91" i="52"/>
  <c r="AD91" i="52"/>
  <c r="AC92" i="52"/>
  <c r="AD92" i="52"/>
  <c r="AD43" i="52"/>
  <c r="AC43" i="52"/>
  <c r="G13" i="52"/>
  <c r="G100" i="52"/>
  <c r="G7" i="52"/>
  <c r="G22" i="52"/>
  <c r="G101" i="52"/>
  <c r="G9" i="52"/>
  <c r="G102" i="52"/>
  <c r="D30" i="52"/>
  <c r="D31" i="52"/>
  <c r="D44" i="52"/>
  <c r="D45" i="52"/>
  <c r="D8" i="52"/>
  <c r="D46" i="52"/>
  <c r="D47" i="52"/>
  <c r="D24" i="52"/>
  <c r="D49" i="52"/>
  <c r="D50" i="52"/>
  <c r="D10" i="52"/>
  <c r="D51" i="52"/>
  <c r="D53" i="52"/>
  <c r="D54" i="52"/>
  <c r="D32" i="52"/>
  <c r="D11" i="52"/>
  <c r="D55" i="52"/>
  <c r="D56" i="52"/>
  <c r="D57" i="52"/>
  <c r="D18" i="52"/>
  <c r="D58" i="52"/>
  <c r="D33" i="52"/>
  <c r="D25" i="52"/>
  <c r="D59" i="52"/>
  <c r="D35" i="52"/>
  <c r="D60" i="52"/>
  <c r="D61" i="52"/>
  <c r="D62" i="52"/>
  <c r="D63" i="52"/>
  <c r="D14" i="52"/>
  <c r="D64" i="52"/>
  <c r="D26" i="52"/>
  <c r="D65" i="52"/>
  <c r="D66" i="52"/>
  <c r="D67" i="52"/>
  <c r="D68" i="52"/>
  <c r="D69" i="52"/>
  <c r="D27" i="52"/>
  <c r="D36" i="52"/>
  <c r="D37" i="52"/>
  <c r="D28" i="52"/>
  <c r="D70" i="52"/>
  <c r="D71" i="52"/>
  <c r="D72" i="52"/>
  <c r="D29" i="52"/>
  <c r="D19" i="52"/>
  <c r="D73" i="52"/>
  <c r="D74" i="52"/>
  <c r="D75" i="52"/>
  <c r="D76" i="52"/>
  <c r="D78" i="52"/>
  <c r="D79" i="52"/>
  <c r="D80" i="52"/>
  <c r="D81" i="52"/>
  <c r="D38" i="52"/>
  <c r="D82" i="52"/>
  <c r="D39" i="52"/>
  <c r="D20" i="52"/>
  <c r="D21" i="52"/>
  <c r="D83" i="52"/>
  <c r="D12" i="52"/>
  <c r="D84" i="52"/>
  <c r="D17" i="52"/>
  <c r="D85" i="52"/>
  <c r="D86" i="52"/>
  <c r="D87" i="52"/>
  <c r="D88" i="52"/>
  <c r="D40" i="52"/>
  <c r="D89" i="52"/>
  <c r="D15" i="52"/>
  <c r="D90" i="52"/>
  <c r="D91" i="52"/>
  <c r="D94" i="52"/>
  <c r="D96" i="52"/>
  <c r="D41" i="52"/>
  <c r="D97" i="52"/>
  <c r="D98" i="52"/>
  <c r="D99" i="52"/>
  <c r="D16" i="52"/>
  <c r="D13" i="52"/>
  <c r="D100" i="52"/>
  <c r="D7" i="52"/>
  <c r="D22" i="52"/>
  <c r="D101" i="52"/>
  <c r="D9" i="52"/>
  <c r="D102" i="52"/>
  <c r="D103" i="52"/>
  <c r="D43" i="52"/>
  <c r="T158" i="17" l="1"/>
  <c r="J26" i="56"/>
  <c r="D4" i="57" s="1"/>
  <c r="H26" i="56"/>
  <c r="D2" i="57" s="1"/>
  <c r="O10" i="56"/>
  <c r="K10" i="56"/>
  <c r="I26" i="56"/>
  <c r="D3" i="57" s="1"/>
  <c r="AK34" i="52"/>
  <c r="AE52" i="52"/>
  <c r="D104" i="52"/>
  <c r="AE77" i="52"/>
  <c r="AK77" i="52"/>
  <c r="AH52" i="52"/>
  <c r="AK23" i="52"/>
  <c r="AH34" i="52"/>
  <c r="AH93" i="52"/>
  <c r="AH77" i="52"/>
  <c r="AK52" i="52"/>
  <c r="AH48" i="52"/>
  <c r="AK93" i="52"/>
  <c r="AK48" i="52"/>
  <c r="AH23" i="52"/>
  <c r="AE93" i="52"/>
  <c r="AE34" i="52"/>
  <c r="AE48" i="52"/>
  <c r="AE23" i="52"/>
  <c r="AC104" i="52"/>
  <c r="O83" i="47"/>
  <c r="L83" i="47"/>
  <c r="N83" i="47"/>
  <c r="H83" i="47"/>
  <c r="H19" i="47"/>
  <c r="H84" i="47"/>
  <c r="H66" i="47"/>
  <c r="H10" i="47"/>
  <c r="H85" i="47"/>
  <c r="H86" i="47"/>
  <c r="H75" i="47"/>
  <c r="H28" i="47"/>
  <c r="H54" i="47"/>
  <c r="H7" i="47"/>
  <c r="H87" i="47"/>
  <c r="H49" i="47"/>
  <c r="H88" i="47"/>
  <c r="H22" i="47"/>
  <c r="H76" i="47"/>
  <c r="H61" i="47"/>
  <c r="H23" i="47"/>
  <c r="H62" i="47"/>
  <c r="H89" i="47"/>
  <c r="H67" i="47"/>
  <c r="H24" i="47"/>
  <c r="H90" i="47"/>
  <c r="H77" i="47"/>
  <c r="H91" i="47"/>
  <c r="H78" i="47"/>
  <c r="H11" i="47"/>
  <c r="H50" i="47"/>
  <c r="H33" i="47"/>
  <c r="H42" i="47"/>
  <c r="H31" i="47"/>
  <c r="H30" i="47"/>
  <c r="H79" i="47"/>
  <c r="H51" i="47"/>
  <c r="H32" i="47"/>
  <c r="H55" i="47"/>
  <c r="H26" i="47"/>
  <c r="H43" i="47"/>
  <c r="H56" i="47"/>
  <c r="H52" i="47"/>
  <c r="H92" i="47"/>
  <c r="H37" i="47"/>
  <c r="H13" i="47"/>
  <c r="H27" i="47"/>
  <c r="H80" i="47"/>
  <c r="H93" i="47"/>
  <c r="H68" i="47"/>
  <c r="H94" i="47"/>
  <c r="H81" i="47"/>
  <c r="H95" i="47"/>
  <c r="H96" i="47"/>
  <c r="H69" i="47"/>
  <c r="H97" i="47"/>
  <c r="H36" i="47"/>
  <c r="H98" i="47"/>
  <c r="H38" i="47"/>
  <c r="H17" i="47"/>
  <c r="H15" i="47"/>
  <c r="H14" i="47"/>
  <c r="H99" i="47"/>
  <c r="H20" i="47"/>
  <c r="H29" i="47"/>
  <c r="H45" i="47"/>
  <c r="H70" i="47"/>
  <c r="H46" i="47"/>
  <c r="H63" i="47"/>
  <c r="H12" i="47"/>
  <c r="H57" i="47"/>
  <c r="H47" i="47"/>
  <c r="H34" i="47"/>
  <c r="H71" i="47"/>
  <c r="H41" i="47"/>
  <c r="H16" i="47"/>
  <c r="H100" i="47"/>
  <c r="H21" i="47"/>
  <c r="H72" i="47"/>
  <c r="H35" i="47"/>
  <c r="H48" i="47"/>
  <c r="H101" i="47"/>
  <c r="H73" i="47"/>
  <c r="H18" i="47"/>
  <c r="H9" i="47"/>
  <c r="H64" i="47"/>
  <c r="H5" i="47"/>
  <c r="H25" i="47"/>
  <c r="H58" i="47"/>
  <c r="H6" i="47"/>
  <c r="H102" i="47"/>
  <c r="H59" i="47"/>
  <c r="D83" i="47"/>
  <c r="D19" i="47"/>
  <c r="D84" i="47"/>
  <c r="D66" i="47"/>
  <c r="D10" i="47"/>
  <c r="D85" i="47"/>
  <c r="D86" i="47"/>
  <c r="D75" i="47"/>
  <c r="D28" i="47"/>
  <c r="D54" i="47"/>
  <c r="D7" i="47"/>
  <c r="D87" i="47"/>
  <c r="D49" i="47"/>
  <c r="D88" i="47"/>
  <c r="D22" i="47"/>
  <c r="D76" i="47"/>
  <c r="D61" i="47"/>
  <c r="D23" i="47"/>
  <c r="D62" i="47"/>
  <c r="D89" i="47"/>
  <c r="D67" i="47"/>
  <c r="D24" i="47"/>
  <c r="D90" i="47"/>
  <c r="D77" i="47"/>
  <c r="D91" i="47"/>
  <c r="D78" i="47"/>
  <c r="D11" i="47"/>
  <c r="D50" i="47"/>
  <c r="D33" i="47"/>
  <c r="D42" i="47"/>
  <c r="D31" i="47"/>
  <c r="D30" i="47"/>
  <c r="D79" i="47"/>
  <c r="D51" i="47"/>
  <c r="D32" i="47"/>
  <c r="D55" i="47"/>
  <c r="D26" i="47"/>
  <c r="D43" i="47"/>
  <c r="D56" i="47"/>
  <c r="D52" i="47"/>
  <c r="D92" i="47"/>
  <c r="D37" i="47"/>
  <c r="D13" i="47"/>
  <c r="D27" i="47"/>
  <c r="D80" i="47"/>
  <c r="D93" i="47"/>
  <c r="D68" i="47"/>
  <c r="D94" i="47"/>
  <c r="D81" i="47"/>
  <c r="D95" i="47"/>
  <c r="D96" i="47"/>
  <c r="D69" i="47"/>
  <c r="D97" i="47"/>
  <c r="D36" i="47"/>
  <c r="D98" i="47"/>
  <c r="D38" i="47"/>
  <c r="D17" i="47"/>
  <c r="D15" i="47"/>
  <c r="D14" i="47"/>
  <c r="D99" i="47"/>
  <c r="D20" i="47"/>
  <c r="D29" i="47"/>
  <c r="D45" i="47"/>
  <c r="D70" i="47"/>
  <c r="D46" i="47"/>
  <c r="D63" i="47"/>
  <c r="D12" i="47"/>
  <c r="D57" i="47"/>
  <c r="D47" i="47"/>
  <c r="D34" i="47"/>
  <c r="D71" i="47"/>
  <c r="D41" i="47"/>
  <c r="D16" i="47"/>
  <c r="D100" i="47"/>
  <c r="D21" i="47"/>
  <c r="D72" i="47"/>
  <c r="D35" i="47"/>
  <c r="D48" i="47"/>
  <c r="D101" i="47"/>
  <c r="D73" i="47"/>
  <c r="D18" i="47"/>
  <c r="D9" i="47"/>
  <c r="D64" i="47"/>
  <c r="D5" i="47"/>
  <c r="D25" i="47"/>
  <c r="D58" i="47"/>
  <c r="D6" i="47"/>
  <c r="D102" i="47"/>
  <c r="D59" i="47"/>
  <c r="K103" i="47"/>
  <c r="J103" i="47"/>
  <c r="N44" i="47"/>
  <c r="O44" i="47"/>
  <c r="N74" i="47"/>
  <c r="O74" i="47"/>
  <c r="N60" i="47"/>
  <c r="O60" i="47"/>
  <c r="N82" i="47"/>
  <c r="O82" i="47"/>
  <c r="N8" i="47"/>
  <c r="O8" i="47"/>
  <c r="N65" i="47"/>
  <c r="P65" i="47" s="1"/>
  <c r="O65" i="47"/>
  <c r="N39" i="47"/>
  <c r="O39" i="47"/>
  <c r="N19" i="47"/>
  <c r="O19" i="47"/>
  <c r="N84" i="47"/>
  <c r="O84" i="47"/>
  <c r="N66" i="47"/>
  <c r="O66" i="47"/>
  <c r="N10" i="47"/>
  <c r="O10" i="47"/>
  <c r="N85" i="47"/>
  <c r="O85" i="47"/>
  <c r="N86" i="47"/>
  <c r="O86" i="47"/>
  <c r="N75" i="47"/>
  <c r="O75" i="47"/>
  <c r="N28" i="47"/>
  <c r="O28" i="47"/>
  <c r="N54" i="47"/>
  <c r="O54" i="47"/>
  <c r="N7" i="47"/>
  <c r="O7" i="47"/>
  <c r="N87" i="47"/>
  <c r="O87" i="47"/>
  <c r="N49" i="47"/>
  <c r="O49" i="47"/>
  <c r="N88" i="47"/>
  <c r="O88" i="47"/>
  <c r="N22" i="47"/>
  <c r="O22" i="47"/>
  <c r="N76" i="47"/>
  <c r="O76" i="47"/>
  <c r="N61" i="47"/>
  <c r="O61" i="47"/>
  <c r="N23" i="47"/>
  <c r="O23" i="47"/>
  <c r="N62" i="47"/>
  <c r="O62" i="47"/>
  <c r="N89" i="47"/>
  <c r="O89" i="47"/>
  <c r="N67" i="47"/>
  <c r="O67" i="47"/>
  <c r="N24" i="47"/>
  <c r="O24" i="47"/>
  <c r="N90" i="47"/>
  <c r="O90" i="47"/>
  <c r="N77" i="47"/>
  <c r="O77" i="47"/>
  <c r="N91" i="47"/>
  <c r="O91" i="47"/>
  <c r="N78" i="47"/>
  <c r="O78" i="47"/>
  <c r="N11" i="47"/>
  <c r="O11" i="47"/>
  <c r="N50" i="47"/>
  <c r="O50" i="47"/>
  <c r="N33" i="47"/>
  <c r="O33" i="47"/>
  <c r="N42" i="47"/>
  <c r="O42" i="47"/>
  <c r="N31" i="47"/>
  <c r="O31" i="47"/>
  <c r="N30" i="47"/>
  <c r="O30" i="47"/>
  <c r="N79" i="47"/>
  <c r="O79" i="47"/>
  <c r="N51" i="47"/>
  <c r="O51" i="47"/>
  <c r="N32" i="47"/>
  <c r="O32" i="47"/>
  <c r="N55" i="47"/>
  <c r="O55" i="47"/>
  <c r="N26" i="47"/>
  <c r="O26" i="47"/>
  <c r="N43" i="47"/>
  <c r="O43" i="47"/>
  <c r="N56" i="47"/>
  <c r="O56" i="47"/>
  <c r="N52" i="47"/>
  <c r="O52" i="47"/>
  <c r="N92" i="47"/>
  <c r="O92" i="47"/>
  <c r="N37" i="47"/>
  <c r="O37" i="47"/>
  <c r="N13" i="47"/>
  <c r="O13" i="47"/>
  <c r="N27" i="47"/>
  <c r="O27" i="47"/>
  <c r="N80" i="47"/>
  <c r="O80" i="47"/>
  <c r="N93" i="47"/>
  <c r="O93" i="47"/>
  <c r="N68" i="47"/>
  <c r="O68" i="47"/>
  <c r="N94" i="47"/>
  <c r="O94" i="47"/>
  <c r="N81" i="47"/>
  <c r="O81" i="47"/>
  <c r="N95" i="47"/>
  <c r="O95" i="47"/>
  <c r="N96" i="47"/>
  <c r="O96" i="47"/>
  <c r="N69" i="47"/>
  <c r="O69" i="47"/>
  <c r="N97" i="47"/>
  <c r="O97" i="47"/>
  <c r="N36" i="47"/>
  <c r="O36" i="47"/>
  <c r="N98" i="47"/>
  <c r="O98" i="47"/>
  <c r="N38" i="47"/>
  <c r="O38" i="47"/>
  <c r="N17" i="47"/>
  <c r="O17" i="47"/>
  <c r="N15" i="47"/>
  <c r="O15" i="47"/>
  <c r="N14" i="47"/>
  <c r="O14" i="47"/>
  <c r="N99" i="47"/>
  <c r="O99" i="47"/>
  <c r="N20" i="47"/>
  <c r="O20" i="47"/>
  <c r="N29" i="47"/>
  <c r="O29" i="47"/>
  <c r="N45" i="47"/>
  <c r="O45" i="47"/>
  <c r="N70" i="47"/>
  <c r="O70" i="47"/>
  <c r="N46" i="47"/>
  <c r="O46" i="47"/>
  <c r="N63" i="47"/>
  <c r="O63" i="47"/>
  <c r="N12" i="47"/>
  <c r="O12" i="47"/>
  <c r="N57" i="47"/>
  <c r="O57" i="47"/>
  <c r="N47" i="47"/>
  <c r="O47" i="47"/>
  <c r="N34" i="47"/>
  <c r="O34" i="47"/>
  <c r="N71" i="47"/>
  <c r="O71" i="47"/>
  <c r="N41" i="47"/>
  <c r="O41" i="47"/>
  <c r="N16" i="47"/>
  <c r="O16" i="47"/>
  <c r="N100" i="47"/>
  <c r="O100" i="47"/>
  <c r="N21" i="47"/>
  <c r="O21" i="47"/>
  <c r="N72" i="47"/>
  <c r="O72" i="47"/>
  <c r="N35" i="47"/>
  <c r="O35" i="47"/>
  <c r="N48" i="47"/>
  <c r="O48" i="47"/>
  <c r="N101" i="47"/>
  <c r="O101" i="47"/>
  <c r="N73" i="47"/>
  <c r="O73" i="47"/>
  <c r="N18" i="47"/>
  <c r="O18" i="47"/>
  <c r="N9" i="47"/>
  <c r="O9" i="47"/>
  <c r="N64" i="47"/>
  <c r="O64" i="47"/>
  <c r="N5" i="47"/>
  <c r="O5" i="47"/>
  <c r="N25" i="47"/>
  <c r="O25" i="47"/>
  <c r="N58" i="47"/>
  <c r="O58" i="47"/>
  <c r="N6" i="47"/>
  <c r="O6" i="47"/>
  <c r="N102" i="47"/>
  <c r="O102" i="47"/>
  <c r="N59" i="47"/>
  <c r="O59" i="47"/>
  <c r="O40" i="47"/>
  <c r="N40" i="47"/>
  <c r="O53" i="47"/>
  <c r="N53" i="47"/>
  <c r="L44" i="47"/>
  <c r="L74" i="47"/>
  <c r="L60" i="47"/>
  <c r="L82" i="47"/>
  <c r="L8" i="47"/>
  <c r="L65" i="47"/>
  <c r="L39" i="47"/>
  <c r="L19" i="47"/>
  <c r="L84" i="47"/>
  <c r="L66" i="47"/>
  <c r="L10" i="47"/>
  <c r="L85" i="47"/>
  <c r="L86" i="47"/>
  <c r="L75" i="47"/>
  <c r="L28" i="47"/>
  <c r="L54" i="47"/>
  <c r="L7" i="47"/>
  <c r="L87" i="47"/>
  <c r="L49" i="47"/>
  <c r="L88" i="47"/>
  <c r="L22" i="47"/>
  <c r="L76" i="47"/>
  <c r="L61" i="47"/>
  <c r="L23" i="47"/>
  <c r="L62" i="47"/>
  <c r="L89" i="47"/>
  <c r="L67" i="47"/>
  <c r="L24" i="47"/>
  <c r="L90" i="47"/>
  <c r="L77" i="47"/>
  <c r="L91" i="47"/>
  <c r="L78" i="47"/>
  <c r="L11" i="47"/>
  <c r="L50" i="47"/>
  <c r="L33" i="47"/>
  <c r="L42" i="47"/>
  <c r="L31" i="47"/>
  <c r="L30" i="47"/>
  <c r="L79" i="47"/>
  <c r="L51" i="47"/>
  <c r="L32" i="47"/>
  <c r="L55" i="47"/>
  <c r="L26" i="47"/>
  <c r="L43" i="47"/>
  <c r="L56" i="47"/>
  <c r="L52" i="47"/>
  <c r="L92" i="47"/>
  <c r="L37" i="47"/>
  <c r="L13" i="47"/>
  <c r="L27" i="47"/>
  <c r="L80" i="47"/>
  <c r="L93" i="47"/>
  <c r="L68" i="47"/>
  <c r="L94" i="47"/>
  <c r="L81" i="47"/>
  <c r="L95" i="47"/>
  <c r="L96" i="47"/>
  <c r="L69" i="47"/>
  <c r="L97" i="47"/>
  <c r="L36" i="47"/>
  <c r="L98" i="47"/>
  <c r="L38" i="47"/>
  <c r="L17" i="47"/>
  <c r="L15" i="47"/>
  <c r="L14" i="47"/>
  <c r="L99" i="47"/>
  <c r="L20" i="47"/>
  <c r="L29" i="47"/>
  <c r="L45" i="47"/>
  <c r="L70" i="47"/>
  <c r="L46" i="47"/>
  <c r="L63" i="47"/>
  <c r="L12" i="47"/>
  <c r="L57" i="47"/>
  <c r="L47" i="47"/>
  <c r="L34" i="47"/>
  <c r="L71" i="47"/>
  <c r="L41" i="47"/>
  <c r="L16" i="47"/>
  <c r="L100" i="47"/>
  <c r="L21" i="47"/>
  <c r="L72" i="47"/>
  <c r="L35" i="47"/>
  <c r="L48" i="47"/>
  <c r="L101" i="47"/>
  <c r="L73" i="47"/>
  <c r="L18" i="47"/>
  <c r="L9" i="47"/>
  <c r="L64" i="47"/>
  <c r="L5" i="47"/>
  <c r="L25" i="47"/>
  <c r="L58" i="47"/>
  <c r="L6" i="47"/>
  <c r="L102" i="47"/>
  <c r="L59" i="47"/>
  <c r="L40" i="47"/>
  <c r="L53" i="47"/>
  <c r="J26" i="14"/>
  <c r="I26" i="14"/>
  <c r="H26" i="14"/>
  <c r="G26" i="14"/>
  <c r="F26" i="14"/>
  <c r="E26" i="14"/>
  <c r="D26" i="14"/>
  <c r="C5" i="15" s="1"/>
  <c r="C26" i="14"/>
  <c r="C4" i="15" s="1"/>
  <c r="B26" i="14"/>
  <c r="C3" i="15" s="1"/>
  <c r="D84" i="7"/>
  <c r="E84" i="7" s="1"/>
  <c r="P84" i="7"/>
  <c r="W84" i="7"/>
  <c r="D85" i="7"/>
  <c r="E85" i="7" s="1"/>
  <c r="P85" i="7"/>
  <c r="V85" i="7"/>
  <c r="D86" i="7"/>
  <c r="E86" i="7" s="1"/>
  <c r="P86" i="7"/>
  <c r="V86" i="7"/>
  <c r="W86" i="7"/>
  <c r="D87" i="7"/>
  <c r="E87" i="7" s="1"/>
  <c r="P87" i="7"/>
  <c r="W87" i="7"/>
  <c r="D88" i="7"/>
  <c r="E88" i="7" s="1"/>
  <c r="P88" i="7"/>
  <c r="W88" i="7"/>
  <c r="D89" i="7"/>
  <c r="E89" i="7" s="1"/>
  <c r="P89" i="7"/>
  <c r="V89" i="7"/>
  <c r="W89" i="7"/>
  <c r="D90" i="7"/>
  <c r="E90" i="7" s="1"/>
  <c r="P90" i="7"/>
  <c r="V90" i="7"/>
  <c r="W90" i="7"/>
  <c r="D91" i="7"/>
  <c r="E91" i="7" s="1"/>
  <c r="P91" i="7"/>
  <c r="W91" i="7"/>
  <c r="D92" i="7"/>
  <c r="E92" i="7" s="1"/>
  <c r="P92" i="7"/>
  <c r="W92" i="7"/>
  <c r="D93" i="7"/>
  <c r="E93" i="7" s="1"/>
  <c r="P93" i="7"/>
  <c r="V93" i="7"/>
  <c r="W93" i="7"/>
  <c r="D94" i="7"/>
  <c r="E94" i="7" s="1"/>
  <c r="P94" i="7"/>
  <c r="V94" i="7"/>
  <c r="W94" i="7"/>
  <c r="D95" i="7"/>
  <c r="E95" i="7" s="1"/>
  <c r="P95" i="7"/>
  <c r="W95" i="7"/>
  <c r="D96" i="7"/>
  <c r="E96" i="7" s="1"/>
  <c r="P96" i="7"/>
  <c r="W96" i="7"/>
  <c r="D97" i="7"/>
  <c r="E97" i="7" s="1"/>
  <c r="P97" i="7"/>
  <c r="V97" i="7"/>
  <c r="W97" i="7"/>
  <c r="D98" i="7"/>
  <c r="E98" i="7" s="1"/>
  <c r="P98" i="7"/>
  <c r="V98" i="7"/>
  <c r="W98" i="7"/>
  <c r="D99" i="7"/>
  <c r="E99" i="7" s="1"/>
  <c r="P99" i="7"/>
  <c r="W99" i="7"/>
  <c r="D100" i="7"/>
  <c r="E100" i="7" s="1"/>
  <c r="P100" i="7"/>
  <c r="W100" i="7"/>
  <c r="D101" i="7"/>
  <c r="E101" i="7" s="1"/>
  <c r="P101" i="7"/>
  <c r="W101" i="7"/>
  <c r="D102" i="7"/>
  <c r="E102" i="7" s="1"/>
  <c r="P102" i="7"/>
  <c r="V102" i="7"/>
  <c r="W102" i="7"/>
  <c r="D103" i="7"/>
  <c r="E103" i="7" s="1"/>
  <c r="P103" i="7"/>
  <c r="W103" i="7"/>
  <c r="D104" i="7"/>
  <c r="E104" i="7" s="1"/>
  <c r="P104" i="7"/>
  <c r="W104" i="7"/>
  <c r="D105" i="7"/>
  <c r="E105" i="7" s="1"/>
  <c r="P105" i="7"/>
  <c r="V105" i="7"/>
  <c r="D106" i="7"/>
  <c r="E106" i="7" s="1"/>
  <c r="P106" i="7"/>
  <c r="V106" i="7"/>
  <c r="W106" i="7"/>
  <c r="D107" i="7"/>
  <c r="E107" i="7" s="1"/>
  <c r="P107" i="7"/>
  <c r="W107" i="7"/>
  <c r="D108" i="7"/>
  <c r="E108" i="7" s="1"/>
  <c r="P108" i="7"/>
  <c r="V108" i="7"/>
  <c r="W108" i="7"/>
  <c r="D109" i="7"/>
  <c r="E109" i="7" s="1"/>
  <c r="P109" i="7"/>
  <c r="V109" i="7"/>
  <c r="D110" i="7"/>
  <c r="E110" i="7" s="1"/>
  <c r="P110" i="7"/>
  <c r="V110" i="7"/>
  <c r="W110" i="7"/>
  <c r="D111" i="7"/>
  <c r="E111" i="7" s="1"/>
  <c r="P111" i="7"/>
  <c r="W111" i="7"/>
  <c r="D112" i="7"/>
  <c r="E112" i="7" s="1"/>
  <c r="P112" i="7"/>
  <c r="W112" i="7"/>
  <c r="D113" i="7"/>
  <c r="E113" i="7" s="1"/>
  <c r="P113" i="7"/>
  <c r="V113" i="7"/>
  <c r="D114" i="7"/>
  <c r="E114" i="7" s="1"/>
  <c r="P114" i="7"/>
  <c r="V114" i="7"/>
  <c r="W114" i="7"/>
  <c r="D115" i="7"/>
  <c r="E115" i="7" s="1"/>
  <c r="P115" i="7"/>
  <c r="W115" i="7"/>
  <c r="D116" i="7"/>
  <c r="E116" i="7" s="1"/>
  <c r="P116" i="7"/>
  <c r="V116" i="7"/>
  <c r="W116" i="7"/>
  <c r="D117" i="7"/>
  <c r="E117" i="7" s="1"/>
  <c r="P117" i="7"/>
  <c r="W117" i="7"/>
  <c r="D118" i="7"/>
  <c r="E118" i="7" s="1"/>
  <c r="P118" i="7"/>
  <c r="V118" i="7"/>
  <c r="D81" i="7"/>
  <c r="E81" i="7" s="1"/>
  <c r="P81" i="7"/>
  <c r="W81" i="7"/>
  <c r="D82" i="7"/>
  <c r="E82" i="7" s="1"/>
  <c r="P82" i="7"/>
  <c r="V82" i="7"/>
  <c r="D24" i="7"/>
  <c r="E24" i="7" s="1"/>
  <c r="P24" i="7"/>
  <c r="V24" i="7"/>
  <c r="D25" i="7"/>
  <c r="E25" i="7" s="1"/>
  <c r="P25" i="7"/>
  <c r="V25" i="7"/>
  <c r="W25" i="7"/>
  <c r="D26" i="7"/>
  <c r="E26" i="7" s="1"/>
  <c r="P26" i="7"/>
  <c r="W26" i="7"/>
  <c r="D27" i="7"/>
  <c r="E27" i="7" s="1"/>
  <c r="P27" i="7"/>
  <c r="V27" i="7"/>
  <c r="W27" i="7"/>
  <c r="D28" i="7"/>
  <c r="E28" i="7" s="1"/>
  <c r="P28" i="7"/>
  <c r="V28" i="7"/>
  <c r="W28" i="7"/>
  <c r="D29" i="7"/>
  <c r="E29" i="7" s="1"/>
  <c r="P29" i="7"/>
  <c r="V29" i="7"/>
  <c r="W29" i="7"/>
  <c r="D30" i="7"/>
  <c r="E30" i="7" s="1"/>
  <c r="P30" i="7"/>
  <c r="W30" i="7"/>
  <c r="D31" i="7"/>
  <c r="E31" i="7" s="1"/>
  <c r="P31" i="7"/>
  <c r="V31" i="7"/>
  <c r="W31" i="7"/>
  <c r="D32" i="7"/>
  <c r="E32" i="7" s="1"/>
  <c r="P32" i="7"/>
  <c r="W32" i="7"/>
  <c r="D33" i="7"/>
  <c r="E33" i="7" s="1"/>
  <c r="P33" i="7"/>
  <c r="V33" i="7"/>
  <c r="W33" i="7"/>
  <c r="D34" i="7"/>
  <c r="E34" i="7" s="1"/>
  <c r="P34" i="7"/>
  <c r="W34" i="7"/>
  <c r="D35" i="7"/>
  <c r="E35" i="7" s="1"/>
  <c r="P35" i="7"/>
  <c r="V35" i="7"/>
  <c r="W35" i="7"/>
  <c r="D36" i="7"/>
  <c r="E36" i="7" s="1"/>
  <c r="P36" i="7"/>
  <c r="W36" i="7"/>
  <c r="D37" i="7"/>
  <c r="E37" i="7" s="1"/>
  <c r="P37" i="7"/>
  <c r="V37" i="7"/>
  <c r="D38" i="7"/>
  <c r="E38" i="7" s="1"/>
  <c r="P38" i="7"/>
  <c r="W38" i="7"/>
  <c r="D39" i="7"/>
  <c r="E39" i="7" s="1"/>
  <c r="P39" i="7"/>
  <c r="V39" i="7"/>
  <c r="W39" i="7"/>
  <c r="D40" i="7"/>
  <c r="E40" i="7" s="1"/>
  <c r="P40" i="7"/>
  <c r="V40" i="7"/>
  <c r="W40" i="7"/>
  <c r="D41" i="7"/>
  <c r="E41" i="7" s="1"/>
  <c r="P41" i="7"/>
  <c r="V41" i="7"/>
  <c r="W41" i="7"/>
  <c r="D42" i="7"/>
  <c r="E42" i="7" s="1"/>
  <c r="P42" i="7"/>
  <c r="V42" i="7"/>
  <c r="W42" i="7"/>
  <c r="D43" i="7"/>
  <c r="E43" i="7" s="1"/>
  <c r="P43" i="7"/>
  <c r="V43" i="7"/>
  <c r="D44" i="7"/>
  <c r="E44" i="7" s="1"/>
  <c r="P44" i="7"/>
  <c r="W44" i="7"/>
  <c r="D45" i="7"/>
  <c r="E45" i="7" s="1"/>
  <c r="P45" i="7"/>
  <c r="V45" i="7"/>
  <c r="D46" i="7"/>
  <c r="E46" i="7" s="1"/>
  <c r="P46" i="7"/>
  <c r="V46" i="7"/>
  <c r="W46" i="7"/>
  <c r="D47" i="7"/>
  <c r="E47" i="7" s="1"/>
  <c r="P47" i="7"/>
  <c r="V47" i="7"/>
  <c r="W47" i="7"/>
  <c r="D48" i="7"/>
  <c r="E48" i="7" s="1"/>
  <c r="P48" i="7"/>
  <c r="W48" i="7"/>
  <c r="D49" i="7"/>
  <c r="E49" i="7" s="1"/>
  <c r="P49" i="7"/>
  <c r="V49" i="7"/>
  <c r="D50" i="7"/>
  <c r="E50" i="7" s="1"/>
  <c r="P50" i="7"/>
  <c r="V50" i="7"/>
  <c r="W50" i="7"/>
  <c r="D51" i="7"/>
  <c r="E51" i="7" s="1"/>
  <c r="P51" i="7"/>
  <c r="V51" i="7"/>
  <c r="W51" i="7"/>
  <c r="D52" i="7"/>
  <c r="E52" i="7" s="1"/>
  <c r="P52" i="7"/>
  <c r="V52" i="7"/>
  <c r="W52" i="7"/>
  <c r="D53" i="7"/>
  <c r="E53" i="7" s="1"/>
  <c r="P53" i="7"/>
  <c r="V53" i="7"/>
  <c r="W53" i="7"/>
  <c r="D54" i="7"/>
  <c r="E54" i="7" s="1"/>
  <c r="P54" i="7"/>
  <c r="W54" i="7"/>
  <c r="D55" i="7"/>
  <c r="E55" i="7" s="1"/>
  <c r="P55" i="7"/>
  <c r="V55" i="7"/>
  <c r="D56" i="7"/>
  <c r="E56" i="7" s="1"/>
  <c r="P56" i="7"/>
  <c r="V56" i="7"/>
  <c r="W56" i="7"/>
  <c r="D57" i="7"/>
  <c r="E57" i="7" s="1"/>
  <c r="P57" i="7"/>
  <c r="V57" i="7"/>
  <c r="W57" i="7"/>
  <c r="D58" i="7"/>
  <c r="E58" i="7" s="1"/>
  <c r="P58" i="7"/>
  <c r="V58" i="7"/>
  <c r="W58" i="7"/>
  <c r="D59" i="7"/>
  <c r="E59" i="7" s="1"/>
  <c r="P59" i="7"/>
  <c r="V59" i="7"/>
  <c r="W59" i="7"/>
  <c r="D60" i="7"/>
  <c r="E60" i="7" s="1"/>
  <c r="P60" i="7"/>
  <c r="V60" i="7"/>
  <c r="W60" i="7"/>
  <c r="D61" i="7"/>
  <c r="E61" i="7" s="1"/>
  <c r="P61" i="7"/>
  <c r="V61" i="7"/>
  <c r="W61" i="7"/>
  <c r="D62" i="7"/>
  <c r="E62" i="7" s="1"/>
  <c r="P62" i="7"/>
  <c r="V62" i="7"/>
  <c r="W62" i="7"/>
  <c r="D63" i="7"/>
  <c r="E63" i="7" s="1"/>
  <c r="P63" i="7"/>
  <c r="V63" i="7"/>
  <c r="W63" i="7"/>
  <c r="D64" i="7"/>
  <c r="E64" i="7" s="1"/>
  <c r="P64" i="7"/>
  <c r="V64" i="7"/>
  <c r="W64" i="7"/>
  <c r="D65" i="7"/>
  <c r="E65" i="7" s="1"/>
  <c r="P65" i="7"/>
  <c r="V65" i="7"/>
  <c r="W65" i="7"/>
  <c r="D66" i="7"/>
  <c r="E66" i="7" s="1"/>
  <c r="P66" i="7"/>
  <c r="V66" i="7"/>
  <c r="D67" i="7"/>
  <c r="E67" i="7" s="1"/>
  <c r="P67" i="7"/>
  <c r="V67" i="7"/>
  <c r="W67" i="7"/>
  <c r="D68" i="7"/>
  <c r="E68" i="7" s="1"/>
  <c r="P68" i="7"/>
  <c r="V68" i="7"/>
  <c r="W68" i="7"/>
  <c r="D69" i="7"/>
  <c r="E69" i="7" s="1"/>
  <c r="P69" i="7"/>
  <c r="V69" i="7"/>
  <c r="W69" i="7"/>
  <c r="D70" i="7"/>
  <c r="E70" i="7" s="1"/>
  <c r="P70" i="7"/>
  <c r="W70" i="7"/>
  <c r="D71" i="7"/>
  <c r="E71" i="7" s="1"/>
  <c r="P71" i="7"/>
  <c r="V71" i="7"/>
  <c r="W71" i="7"/>
  <c r="D72" i="7"/>
  <c r="E72" i="7" s="1"/>
  <c r="P72" i="7"/>
  <c r="V72" i="7"/>
  <c r="W72" i="7"/>
  <c r="D73" i="7"/>
  <c r="E73" i="7" s="1"/>
  <c r="P73" i="7"/>
  <c r="V73" i="7"/>
  <c r="W73" i="7"/>
  <c r="D74" i="7"/>
  <c r="E74" i="7" s="1"/>
  <c r="P74" i="7"/>
  <c r="V74" i="7"/>
  <c r="W74" i="7"/>
  <c r="D75" i="7"/>
  <c r="E75" i="7" s="1"/>
  <c r="P75" i="7"/>
  <c r="W75" i="7"/>
  <c r="D76" i="7"/>
  <c r="E76" i="7" s="1"/>
  <c r="P76" i="7"/>
  <c r="W76" i="7"/>
  <c r="D77" i="7"/>
  <c r="E77" i="7" s="1"/>
  <c r="P77" i="7"/>
  <c r="V77" i="7"/>
  <c r="W77" i="7"/>
  <c r="D78" i="7"/>
  <c r="E78" i="7" s="1"/>
  <c r="P78" i="7"/>
  <c r="V78" i="7"/>
  <c r="W78" i="7"/>
  <c r="D79" i="7"/>
  <c r="E79" i="7" s="1"/>
  <c r="P79" i="7"/>
  <c r="V79" i="7"/>
  <c r="W79" i="7"/>
  <c r="D16" i="7"/>
  <c r="E16" i="7" s="1"/>
  <c r="P16" i="7"/>
  <c r="V16" i="7"/>
  <c r="W16" i="7"/>
  <c r="V17" i="7"/>
  <c r="P18" i="7"/>
  <c r="V18" i="7"/>
  <c r="W18" i="7"/>
  <c r="V19" i="7"/>
  <c r="D20" i="7"/>
  <c r="E20" i="7" s="1"/>
  <c r="P20" i="7"/>
  <c r="V20" i="7"/>
  <c r="W20" i="7"/>
  <c r="D21" i="7"/>
  <c r="E21" i="7" s="1"/>
  <c r="P21" i="7"/>
  <c r="V21" i="7"/>
  <c r="D22" i="7"/>
  <c r="E22" i="7" s="1"/>
  <c r="P22" i="7"/>
  <c r="W22" i="7"/>
  <c r="AB130" i="8"/>
  <c r="AB129" i="8"/>
  <c r="AB128" i="8"/>
  <c r="AB127" i="8"/>
  <c r="AB126" i="8"/>
  <c r="AB125" i="8"/>
  <c r="AB124" i="8"/>
  <c r="AB123" i="8"/>
  <c r="AB122" i="8"/>
  <c r="AB121" i="8"/>
  <c r="AB120" i="8"/>
  <c r="AB119" i="8"/>
  <c r="AB118" i="8"/>
  <c r="AB117" i="8"/>
  <c r="AB116" i="8"/>
  <c r="AB115" i="8"/>
  <c r="AB114" i="8"/>
  <c r="AB113" i="8"/>
  <c r="AB112" i="8"/>
  <c r="AB111" i="8"/>
  <c r="AB110" i="8"/>
  <c r="AB109" i="8"/>
  <c r="AB108" i="8"/>
  <c r="AB107" i="8"/>
  <c r="AB106" i="8"/>
  <c r="AB105" i="8"/>
  <c r="AB104" i="8"/>
  <c r="AB103" i="8"/>
  <c r="AB102" i="8"/>
  <c r="AB101" i="8"/>
  <c r="AB100" i="8"/>
  <c r="AB99" i="8"/>
  <c r="AB98" i="8"/>
  <c r="AB97" i="8"/>
  <c r="AB96" i="8"/>
  <c r="AB95" i="8"/>
  <c r="AB94" i="8"/>
  <c r="AB93" i="8"/>
  <c r="AB92" i="8"/>
  <c r="AB91" i="8"/>
  <c r="AB90" i="8"/>
  <c r="AB89" i="8"/>
  <c r="AB88" i="8"/>
  <c r="AB87" i="8"/>
  <c r="AB86" i="8"/>
  <c r="AB85" i="8"/>
  <c r="AB84" i="8"/>
  <c r="AB83" i="8"/>
  <c r="AB82" i="8"/>
  <c r="AB81" i="8"/>
  <c r="AB80" i="8"/>
  <c r="AB79" i="8"/>
  <c r="AB78" i="8"/>
  <c r="AB77" i="8"/>
  <c r="AB76" i="8"/>
  <c r="AB75" i="8"/>
  <c r="AB74" i="8"/>
  <c r="AB73" i="8"/>
  <c r="AB72" i="8"/>
  <c r="AB71" i="8"/>
  <c r="AB70" i="8"/>
  <c r="AB69" i="8"/>
  <c r="AB68" i="8"/>
  <c r="AB67" i="8"/>
  <c r="AB66" i="8"/>
  <c r="AB65" i="8"/>
  <c r="AB64" i="8"/>
  <c r="AB63" i="8"/>
  <c r="AB62" i="8"/>
  <c r="AB61" i="8"/>
  <c r="AB60" i="8"/>
  <c r="AB59" i="8"/>
  <c r="AB58" i="8"/>
  <c r="AB57" i="8"/>
  <c r="AB56" i="8"/>
  <c r="AB55" i="8"/>
  <c r="AB54" i="8"/>
  <c r="AB53" i="8"/>
  <c r="AB52" i="8"/>
  <c r="AB51" i="8"/>
  <c r="AB50" i="8"/>
  <c r="AB49" i="8"/>
  <c r="AB48" i="8"/>
  <c r="AB47" i="8"/>
  <c r="AB46" i="8"/>
  <c r="AB45" i="8"/>
  <c r="AB44" i="8"/>
  <c r="AB43" i="8"/>
  <c r="AB42" i="8"/>
  <c r="AB41" i="8"/>
  <c r="AB40" i="8"/>
  <c r="AB39" i="8"/>
  <c r="AB38" i="8"/>
  <c r="AB37" i="8"/>
  <c r="AB36" i="8"/>
  <c r="AB35" i="8"/>
  <c r="AB34" i="8"/>
  <c r="AB33" i="8"/>
  <c r="AB32" i="8"/>
  <c r="AB31" i="8"/>
  <c r="AB30" i="8"/>
  <c r="AB29" i="8"/>
  <c r="AB28" i="8"/>
  <c r="AB27" i="8"/>
  <c r="AB26" i="8"/>
  <c r="AB25" i="8"/>
  <c r="AB24" i="8"/>
  <c r="AB23" i="8"/>
  <c r="AB22" i="8"/>
  <c r="AB21" i="8"/>
  <c r="AB20" i="8"/>
  <c r="AB19" i="8"/>
  <c r="AB18" i="8"/>
  <c r="AB17" i="8"/>
  <c r="AB16" i="8"/>
  <c r="AB15" i="8"/>
  <c r="AB14" i="8"/>
  <c r="AB13" i="8"/>
  <c r="AB12" i="8"/>
  <c r="AB11" i="8"/>
  <c r="AB10" i="8"/>
  <c r="AB9" i="8"/>
  <c r="AB8" i="8"/>
  <c r="Y130" i="8"/>
  <c r="Y129" i="8"/>
  <c r="Y128" i="8"/>
  <c r="Y127" i="8"/>
  <c r="Y126" i="8"/>
  <c r="Y125" i="8"/>
  <c r="Y124" i="8"/>
  <c r="Y123" i="8"/>
  <c r="Y122" i="8"/>
  <c r="Y121" i="8"/>
  <c r="Y120" i="8"/>
  <c r="Y119" i="8"/>
  <c r="Y118" i="8"/>
  <c r="Y117" i="8"/>
  <c r="Y116" i="8"/>
  <c r="Y115" i="8"/>
  <c r="Y114" i="8"/>
  <c r="Y113" i="8"/>
  <c r="Y112" i="8"/>
  <c r="Y111" i="8"/>
  <c r="Y110" i="8"/>
  <c r="Y109" i="8"/>
  <c r="Y108" i="8"/>
  <c r="Y107" i="8"/>
  <c r="Y106" i="8"/>
  <c r="Y105" i="8"/>
  <c r="Y104" i="8"/>
  <c r="Y103" i="8"/>
  <c r="Y102" i="8"/>
  <c r="Y101" i="8"/>
  <c r="Y100" i="8"/>
  <c r="Y99" i="8"/>
  <c r="Y98" i="8"/>
  <c r="Y97" i="8"/>
  <c r="Y96" i="8"/>
  <c r="Y95" i="8"/>
  <c r="Y94" i="8"/>
  <c r="Y93" i="8"/>
  <c r="Y92" i="8"/>
  <c r="Y91" i="8"/>
  <c r="Y90" i="8"/>
  <c r="Y89" i="8"/>
  <c r="Y88" i="8"/>
  <c r="Y87" i="8"/>
  <c r="Y86" i="8"/>
  <c r="Y85" i="8"/>
  <c r="Y84" i="8"/>
  <c r="Y83" i="8"/>
  <c r="Y82" i="8"/>
  <c r="Y81" i="8"/>
  <c r="Y80" i="8"/>
  <c r="Y79" i="8"/>
  <c r="Y78" i="8"/>
  <c r="Y77" i="8"/>
  <c r="Y76" i="8"/>
  <c r="Y75" i="8"/>
  <c r="Y74" i="8"/>
  <c r="Y73" i="8"/>
  <c r="Y72" i="8"/>
  <c r="Y71" i="8"/>
  <c r="Y70" i="8"/>
  <c r="Y69" i="8"/>
  <c r="Y68" i="8"/>
  <c r="Y67" i="8"/>
  <c r="Y66" i="8"/>
  <c r="Y65" i="8"/>
  <c r="Y64" i="8"/>
  <c r="Y63" i="8"/>
  <c r="Y62" i="8"/>
  <c r="Y61" i="8"/>
  <c r="Y60" i="8"/>
  <c r="Y59" i="8"/>
  <c r="Y58" i="8"/>
  <c r="Y57" i="8"/>
  <c r="Y56" i="8"/>
  <c r="Y55" i="8"/>
  <c r="Y54" i="8"/>
  <c r="Y53" i="8"/>
  <c r="Y52" i="8"/>
  <c r="Y51" i="8"/>
  <c r="Y50" i="8"/>
  <c r="Y49" i="8"/>
  <c r="Y48" i="8"/>
  <c r="Y47" i="8"/>
  <c r="Y46" i="8"/>
  <c r="Y45" i="8"/>
  <c r="Y44" i="8"/>
  <c r="Y43" i="8"/>
  <c r="Y42" i="8"/>
  <c r="Y41" i="8"/>
  <c r="Y40" i="8"/>
  <c r="Y39" i="8"/>
  <c r="Y38" i="8"/>
  <c r="Y37" i="8"/>
  <c r="Y36" i="8"/>
  <c r="Y35" i="8"/>
  <c r="Y34" i="8"/>
  <c r="Y33" i="8"/>
  <c r="Y32" i="8"/>
  <c r="Y31" i="8"/>
  <c r="Y30" i="8"/>
  <c r="Y29" i="8"/>
  <c r="Y28" i="8"/>
  <c r="Y27" i="8"/>
  <c r="Y26" i="8"/>
  <c r="Y25" i="8"/>
  <c r="Y24" i="8"/>
  <c r="Y23" i="8"/>
  <c r="Y22" i="8"/>
  <c r="Y21" i="8"/>
  <c r="Y20" i="8"/>
  <c r="Y19" i="8"/>
  <c r="Y18" i="8"/>
  <c r="Y17" i="8"/>
  <c r="Y16" i="8"/>
  <c r="Y15" i="8"/>
  <c r="Y14" i="8"/>
  <c r="Y13" i="8"/>
  <c r="Y12" i="8"/>
  <c r="Y11" i="8"/>
  <c r="Y10" i="8"/>
  <c r="Y9" i="8"/>
  <c r="Y8" i="8"/>
  <c r="V130" i="8"/>
  <c r="V129" i="8"/>
  <c r="V128" i="8"/>
  <c r="V127" i="8"/>
  <c r="V126" i="8"/>
  <c r="V125" i="8"/>
  <c r="V124" i="8"/>
  <c r="V123" i="8"/>
  <c r="V122" i="8"/>
  <c r="V121" i="8"/>
  <c r="V120" i="8"/>
  <c r="V119" i="8"/>
  <c r="V118" i="8"/>
  <c r="V117" i="8"/>
  <c r="V116" i="8"/>
  <c r="V115" i="8"/>
  <c r="V114" i="8"/>
  <c r="V113" i="8"/>
  <c r="V112" i="8"/>
  <c r="V111" i="8"/>
  <c r="V110" i="8"/>
  <c r="V109" i="8"/>
  <c r="V108" i="8"/>
  <c r="V107" i="8"/>
  <c r="V106" i="8"/>
  <c r="V105" i="8"/>
  <c r="V104" i="8"/>
  <c r="V103" i="8"/>
  <c r="V102" i="8"/>
  <c r="V101" i="8"/>
  <c r="V100" i="8"/>
  <c r="V99" i="8"/>
  <c r="V98" i="8"/>
  <c r="V97" i="8"/>
  <c r="V96" i="8"/>
  <c r="V95" i="8"/>
  <c r="V94" i="8"/>
  <c r="V93" i="8"/>
  <c r="V92" i="8"/>
  <c r="V91" i="8"/>
  <c r="V90" i="8"/>
  <c r="V89" i="8"/>
  <c r="V88" i="8"/>
  <c r="V87" i="8"/>
  <c r="V86" i="8"/>
  <c r="V85" i="8"/>
  <c r="V84" i="8"/>
  <c r="V83" i="8"/>
  <c r="V82" i="8"/>
  <c r="V81" i="8"/>
  <c r="V80" i="8"/>
  <c r="V79" i="8"/>
  <c r="V78" i="8"/>
  <c r="V77" i="8"/>
  <c r="V76" i="8"/>
  <c r="V75" i="8"/>
  <c r="V74" i="8"/>
  <c r="V73" i="8"/>
  <c r="V72" i="8"/>
  <c r="V71" i="8"/>
  <c r="V70" i="8"/>
  <c r="V69" i="8"/>
  <c r="V68" i="8"/>
  <c r="V67" i="8"/>
  <c r="V66" i="8"/>
  <c r="V65" i="8"/>
  <c r="V64" i="8"/>
  <c r="V63" i="8"/>
  <c r="V62" i="8"/>
  <c r="V61" i="8"/>
  <c r="V60" i="8"/>
  <c r="V59" i="8"/>
  <c r="V58" i="8"/>
  <c r="V57" i="8"/>
  <c r="V56" i="8"/>
  <c r="V55" i="8"/>
  <c r="V54" i="8"/>
  <c r="V53" i="8"/>
  <c r="V52" i="8"/>
  <c r="V51" i="8"/>
  <c r="V50" i="8"/>
  <c r="V49" i="8"/>
  <c r="V48" i="8"/>
  <c r="V47" i="8"/>
  <c r="V46" i="8"/>
  <c r="V45" i="8"/>
  <c r="V44" i="8"/>
  <c r="V43" i="8"/>
  <c r="V42" i="8"/>
  <c r="V41" i="8"/>
  <c r="V40" i="8"/>
  <c r="V39" i="8"/>
  <c r="V38" i="8"/>
  <c r="V37" i="8"/>
  <c r="V36" i="8"/>
  <c r="V35" i="8"/>
  <c r="V34" i="8"/>
  <c r="V33" i="8"/>
  <c r="V32" i="8"/>
  <c r="V31" i="8"/>
  <c r="V30" i="8"/>
  <c r="V29" i="8"/>
  <c r="V28" i="8"/>
  <c r="V27" i="8"/>
  <c r="V26" i="8"/>
  <c r="V25" i="8"/>
  <c r="V24" i="8"/>
  <c r="V23" i="8"/>
  <c r="V22" i="8"/>
  <c r="V21" i="8"/>
  <c r="V20" i="8"/>
  <c r="V19" i="8"/>
  <c r="V18" i="8"/>
  <c r="V17" i="8"/>
  <c r="V16" i="8"/>
  <c r="V15" i="8"/>
  <c r="V14" i="8"/>
  <c r="V13" i="8"/>
  <c r="V12" i="8"/>
  <c r="V11" i="8"/>
  <c r="V10" i="8"/>
  <c r="V9" i="8"/>
  <c r="V8" i="8"/>
  <c r="S130" i="8"/>
  <c r="S129" i="8"/>
  <c r="S128" i="8"/>
  <c r="S127" i="8"/>
  <c r="S126" i="8"/>
  <c r="S125" i="8"/>
  <c r="S124" i="8"/>
  <c r="S123" i="8"/>
  <c r="S122" i="8"/>
  <c r="S121" i="8"/>
  <c r="S120" i="8"/>
  <c r="S119" i="8"/>
  <c r="S118" i="8"/>
  <c r="S117" i="8"/>
  <c r="S116" i="8"/>
  <c r="S115" i="8"/>
  <c r="S114" i="8"/>
  <c r="S113" i="8"/>
  <c r="S112" i="8"/>
  <c r="S111" i="8"/>
  <c r="S110" i="8"/>
  <c r="S109" i="8"/>
  <c r="S108" i="8"/>
  <c r="S107" i="8"/>
  <c r="S106" i="8"/>
  <c r="S105" i="8"/>
  <c r="S104" i="8"/>
  <c r="S103" i="8"/>
  <c r="S102" i="8"/>
  <c r="AK102" i="8" s="1"/>
  <c r="S100" i="8"/>
  <c r="S99" i="8"/>
  <c r="S98" i="8"/>
  <c r="S97" i="8"/>
  <c r="S96" i="8"/>
  <c r="S95" i="8"/>
  <c r="S94" i="8"/>
  <c r="S93" i="8"/>
  <c r="S92" i="8"/>
  <c r="S91" i="8"/>
  <c r="S90" i="8"/>
  <c r="AK90" i="8" s="1"/>
  <c r="S89" i="8"/>
  <c r="S88" i="8"/>
  <c r="S87" i="8"/>
  <c r="S86" i="8"/>
  <c r="S85" i="8"/>
  <c r="S84" i="8"/>
  <c r="S83" i="8"/>
  <c r="S82" i="8"/>
  <c r="S81" i="8"/>
  <c r="S80" i="8"/>
  <c r="S79" i="8"/>
  <c r="S78" i="8"/>
  <c r="S77" i="8"/>
  <c r="S76" i="8"/>
  <c r="S75" i="8"/>
  <c r="S74" i="8"/>
  <c r="S73" i="8"/>
  <c r="S72" i="8"/>
  <c r="S71" i="8"/>
  <c r="S70" i="8"/>
  <c r="S69" i="8"/>
  <c r="S68" i="8"/>
  <c r="AK68" i="8" s="1"/>
  <c r="S67" i="8"/>
  <c r="S66" i="8"/>
  <c r="S65" i="8"/>
  <c r="S64" i="8"/>
  <c r="S63" i="8"/>
  <c r="S62" i="8"/>
  <c r="S61" i="8"/>
  <c r="S60" i="8"/>
  <c r="S59" i="8"/>
  <c r="S58" i="8"/>
  <c r="S57" i="8"/>
  <c r="S56" i="8"/>
  <c r="S55" i="8"/>
  <c r="S54" i="8"/>
  <c r="S53" i="8"/>
  <c r="S52" i="8"/>
  <c r="S51" i="8"/>
  <c r="S50" i="8"/>
  <c r="S49" i="8"/>
  <c r="S48" i="8"/>
  <c r="S47" i="8"/>
  <c r="S46" i="8"/>
  <c r="S45" i="8"/>
  <c r="S44" i="8"/>
  <c r="S43" i="8"/>
  <c r="S42" i="8"/>
  <c r="S41" i="8"/>
  <c r="S40" i="8"/>
  <c r="AK40" i="8" s="1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AK18" i="8" s="1"/>
  <c r="S17" i="8"/>
  <c r="S16" i="8"/>
  <c r="S15" i="8"/>
  <c r="S14" i="8"/>
  <c r="S13" i="8"/>
  <c r="S12" i="8"/>
  <c r="S11" i="8"/>
  <c r="S10" i="8"/>
  <c r="S9" i="8"/>
  <c r="S8" i="8"/>
  <c r="P130" i="8"/>
  <c r="P129" i="8"/>
  <c r="P128" i="8"/>
  <c r="P127" i="8"/>
  <c r="P126" i="8"/>
  <c r="P125" i="8"/>
  <c r="P124" i="8"/>
  <c r="P123" i="8"/>
  <c r="P122" i="8"/>
  <c r="P121" i="8"/>
  <c r="P120" i="8"/>
  <c r="P119" i="8"/>
  <c r="P118" i="8"/>
  <c r="P117" i="8"/>
  <c r="P116" i="8"/>
  <c r="P115" i="8"/>
  <c r="P114" i="8"/>
  <c r="P113" i="8"/>
  <c r="P112" i="8"/>
  <c r="P111" i="8"/>
  <c r="P110" i="8"/>
  <c r="P109" i="8"/>
  <c r="P108" i="8"/>
  <c r="P107" i="8"/>
  <c r="P106" i="8"/>
  <c r="P105" i="8"/>
  <c r="P104" i="8"/>
  <c r="P103" i="8"/>
  <c r="P102" i="8"/>
  <c r="AH102" i="8" s="1"/>
  <c r="P101" i="8"/>
  <c r="P100" i="8"/>
  <c r="P99" i="8"/>
  <c r="P98" i="8"/>
  <c r="P97" i="8"/>
  <c r="P96" i="8"/>
  <c r="P95" i="8"/>
  <c r="P94" i="8"/>
  <c r="P93" i="8"/>
  <c r="P92" i="8"/>
  <c r="P91" i="8"/>
  <c r="P90" i="8"/>
  <c r="AH90" i="8" s="1"/>
  <c r="P89" i="8"/>
  <c r="P88" i="8"/>
  <c r="P87" i="8"/>
  <c r="P86" i="8"/>
  <c r="P85" i="8"/>
  <c r="P84" i="8"/>
  <c r="P83" i="8"/>
  <c r="P82" i="8"/>
  <c r="P81" i="8"/>
  <c r="P80" i="8"/>
  <c r="P79" i="8"/>
  <c r="P78" i="8"/>
  <c r="P77" i="8"/>
  <c r="P76" i="8"/>
  <c r="P75" i="8"/>
  <c r="P74" i="8"/>
  <c r="P73" i="8"/>
  <c r="P72" i="8"/>
  <c r="P71" i="8"/>
  <c r="P70" i="8"/>
  <c r="P69" i="8"/>
  <c r="P68" i="8"/>
  <c r="AH68" i="8" s="1"/>
  <c r="P67" i="8"/>
  <c r="P66" i="8"/>
  <c r="P65" i="8"/>
  <c r="P64" i="8"/>
  <c r="P63" i="8"/>
  <c r="P62" i="8"/>
  <c r="P61" i="8"/>
  <c r="P60" i="8"/>
  <c r="P59" i="8"/>
  <c r="P58" i="8"/>
  <c r="P57" i="8"/>
  <c r="P56" i="8"/>
  <c r="P55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AH40" i="8" s="1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AH18" i="8" s="1"/>
  <c r="P17" i="8"/>
  <c r="P16" i="8"/>
  <c r="P15" i="8"/>
  <c r="P14" i="8"/>
  <c r="P13" i="8"/>
  <c r="P12" i="8"/>
  <c r="P11" i="8"/>
  <c r="P10" i="8"/>
  <c r="P9" i="8"/>
  <c r="P8" i="8"/>
  <c r="M130" i="8"/>
  <c r="M129" i="8"/>
  <c r="M128" i="8"/>
  <c r="M127" i="8"/>
  <c r="M126" i="8"/>
  <c r="M125" i="8"/>
  <c r="M124" i="8"/>
  <c r="M123" i="8"/>
  <c r="M122" i="8"/>
  <c r="M121" i="8"/>
  <c r="M120" i="8"/>
  <c r="M119" i="8"/>
  <c r="M118" i="8"/>
  <c r="M117" i="8"/>
  <c r="M116" i="8"/>
  <c r="M115" i="8"/>
  <c r="M114" i="8"/>
  <c r="M113" i="8"/>
  <c r="M112" i="8"/>
  <c r="M111" i="8"/>
  <c r="M110" i="8"/>
  <c r="M109" i="8"/>
  <c r="M108" i="8"/>
  <c r="M107" i="8"/>
  <c r="M106" i="8"/>
  <c r="M105" i="8"/>
  <c r="M104" i="8"/>
  <c r="M103" i="8"/>
  <c r="M102" i="8"/>
  <c r="AE102" i="8" s="1"/>
  <c r="M101" i="8"/>
  <c r="M100" i="8"/>
  <c r="M99" i="8"/>
  <c r="M98" i="8"/>
  <c r="M97" i="8"/>
  <c r="M96" i="8"/>
  <c r="M95" i="8"/>
  <c r="M94" i="8"/>
  <c r="M93" i="8"/>
  <c r="M92" i="8"/>
  <c r="M91" i="8"/>
  <c r="M90" i="8"/>
  <c r="AE90" i="8" s="1"/>
  <c r="M89" i="8"/>
  <c r="M88" i="8"/>
  <c r="M87" i="8"/>
  <c r="M86" i="8"/>
  <c r="M85" i="8"/>
  <c r="M84" i="8"/>
  <c r="M83" i="8"/>
  <c r="M82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AE68" i="8" s="1"/>
  <c r="M67" i="8"/>
  <c r="M66" i="8"/>
  <c r="M65" i="8"/>
  <c r="M64" i="8"/>
  <c r="M63" i="8"/>
  <c r="M62" i="8"/>
  <c r="M61" i="8"/>
  <c r="M60" i="8"/>
  <c r="M59" i="8"/>
  <c r="M58" i="8"/>
  <c r="M57" i="8"/>
  <c r="M56" i="8"/>
  <c r="M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AE40" i="8" s="1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AE18" i="8" s="1"/>
  <c r="M17" i="8"/>
  <c r="M16" i="8"/>
  <c r="M15" i="8"/>
  <c r="M14" i="8"/>
  <c r="M13" i="8"/>
  <c r="M12" i="8"/>
  <c r="M11" i="8"/>
  <c r="M10" i="8"/>
  <c r="M9" i="8"/>
  <c r="M8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8" i="8"/>
  <c r="D131" i="8" l="1"/>
  <c r="P12" i="47"/>
  <c r="P73" i="47"/>
  <c r="P41" i="47"/>
  <c r="P34" i="47"/>
  <c r="P57" i="47"/>
  <c r="P45" i="47"/>
  <c r="P14" i="47"/>
  <c r="P96" i="47"/>
  <c r="P32" i="47"/>
  <c r="P84" i="47"/>
  <c r="P70" i="47"/>
  <c r="X90" i="7"/>
  <c r="T85" i="7"/>
  <c r="X110" i="7"/>
  <c r="X106" i="7"/>
  <c r="T105" i="7"/>
  <c r="X102" i="7"/>
  <c r="T84" i="7"/>
  <c r="W104" i="52"/>
  <c r="X104" i="52"/>
  <c r="AD104" i="52"/>
  <c r="P26" i="14"/>
  <c r="T24" i="7"/>
  <c r="X98" i="7"/>
  <c r="F25" i="6"/>
  <c r="N26" i="14"/>
  <c r="E3" i="15" s="1"/>
  <c r="O26" i="14"/>
  <c r="E4" i="15" s="1"/>
  <c r="P83" i="47"/>
  <c r="P85" i="47"/>
  <c r="P8" i="47"/>
  <c r="P64" i="47"/>
  <c r="P30" i="47"/>
  <c r="P76" i="47"/>
  <c r="P75" i="47"/>
  <c r="P66" i="47"/>
  <c r="P44" i="47"/>
  <c r="P94" i="47"/>
  <c r="P52" i="47"/>
  <c r="P43" i="47"/>
  <c r="P55" i="47"/>
  <c r="P31" i="47"/>
  <c r="P11" i="47"/>
  <c r="P62" i="47"/>
  <c r="P102" i="47"/>
  <c r="P58" i="47"/>
  <c r="P5" i="47"/>
  <c r="P101" i="47"/>
  <c r="P21" i="47"/>
  <c r="P38" i="47"/>
  <c r="P36" i="47"/>
  <c r="P69" i="47"/>
  <c r="P68" i="47"/>
  <c r="P13" i="47"/>
  <c r="P77" i="47"/>
  <c r="P24" i="47"/>
  <c r="P89" i="47"/>
  <c r="P22" i="47"/>
  <c r="P7" i="47"/>
  <c r="P59" i="47"/>
  <c r="P16" i="47"/>
  <c r="P28" i="47"/>
  <c r="P18" i="47"/>
  <c r="P46" i="47"/>
  <c r="P81" i="47"/>
  <c r="P79" i="47"/>
  <c r="P61" i="47"/>
  <c r="P39" i="47"/>
  <c r="P92" i="47"/>
  <c r="P91" i="47"/>
  <c r="P6" i="47"/>
  <c r="P48" i="47"/>
  <c r="P72" i="47"/>
  <c r="P71" i="47"/>
  <c r="P29" i="47"/>
  <c r="P99" i="47"/>
  <c r="P98" i="47"/>
  <c r="P93" i="47"/>
  <c r="P27" i="47"/>
  <c r="P56" i="47"/>
  <c r="P42" i="47"/>
  <c r="P50" i="47"/>
  <c r="P90" i="47"/>
  <c r="P88" i="47"/>
  <c r="P87" i="47"/>
  <c r="P86" i="47"/>
  <c r="P82" i="47"/>
  <c r="P74" i="47"/>
  <c r="P17" i="47"/>
  <c r="P25" i="47"/>
  <c r="P100" i="47"/>
  <c r="P47" i="47"/>
  <c r="P63" i="47"/>
  <c r="P20" i="47"/>
  <c r="P95" i="47"/>
  <c r="P80" i="47"/>
  <c r="P51" i="47"/>
  <c r="P33" i="47"/>
  <c r="P78" i="47"/>
  <c r="P67" i="47"/>
  <c r="P23" i="47"/>
  <c r="P54" i="47"/>
  <c r="P40" i="47"/>
  <c r="P9" i="47"/>
  <c r="P35" i="47"/>
  <c r="P15" i="47"/>
  <c r="P97" i="47"/>
  <c r="P37" i="47"/>
  <c r="P26" i="47"/>
  <c r="P49" i="47"/>
  <c r="P10" i="47"/>
  <c r="P19" i="47"/>
  <c r="P60" i="47"/>
  <c r="L103" i="47"/>
  <c r="M48" i="47" s="1"/>
  <c r="X46" i="7"/>
  <c r="X47" i="7"/>
  <c r="X42" i="7"/>
  <c r="X73" i="7"/>
  <c r="X62" i="7"/>
  <c r="X114" i="7"/>
  <c r="P17" i="7"/>
  <c r="T76" i="7"/>
  <c r="T55" i="7"/>
  <c r="X31" i="7"/>
  <c r="X94" i="7"/>
  <c r="X64" i="7"/>
  <c r="T54" i="7"/>
  <c r="X35" i="7"/>
  <c r="T21" i="7"/>
  <c r="P19" i="7"/>
  <c r="X18" i="7"/>
  <c r="T70" i="7"/>
  <c r="T60" i="7"/>
  <c r="T49" i="7"/>
  <c r="T94" i="7"/>
  <c r="T88" i="7"/>
  <c r="X51" i="7"/>
  <c r="X57" i="7"/>
  <c r="T43" i="7"/>
  <c r="X29" i="7"/>
  <c r="T26" i="7"/>
  <c r="T115" i="7"/>
  <c r="T113" i="7"/>
  <c r="T101" i="7"/>
  <c r="T78" i="7"/>
  <c r="T62" i="7"/>
  <c r="T47" i="7"/>
  <c r="T31" i="7"/>
  <c r="V26" i="7"/>
  <c r="X26" i="7" s="1"/>
  <c r="V101" i="7"/>
  <c r="X101" i="7" s="1"/>
  <c r="X89" i="7"/>
  <c r="T17" i="7"/>
  <c r="T74" i="7"/>
  <c r="T68" i="7"/>
  <c r="T66" i="7"/>
  <c r="T58" i="7"/>
  <c r="T52" i="7"/>
  <c r="T39" i="7"/>
  <c r="X28" i="7"/>
  <c r="T110" i="7"/>
  <c r="X108" i="7"/>
  <c r="T104" i="7"/>
  <c r="X16" i="7"/>
  <c r="V76" i="7"/>
  <c r="X76" i="7" s="1"/>
  <c r="X60" i="7"/>
  <c r="X33" i="7"/>
  <c r="W24" i="7"/>
  <c r="X24" i="7" s="1"/>
  <c r="V115" i="7"/>
  <c r="X115" i="7" s="1"/>
  <c r="W105" i="7"/>
  <c r="X105" i="7" s="1"/>
  <c r="T89" i="7"/>
  <c r="T22" i="7"/>
  <c r="X72" i="7"/>
  <c r="X65" i="7"/>
  <c r="X56" i="7"/>
  <c r="T37" i="7"/>
  <c r="T33" i="7"/>
  <c r="T116" i="7"/>
  <c r="T109" i="7"/>
  <c r="T100" i="7"/>
  <c r="T96" i="7"/>
  <c r="X86" i="7"/>
  <c r="V22" i="7"/>
  <c r="X22" i="7" s="1"/>
  <c r="W17" i="7"/>
  <c r="X17" i="7" s="1"/>
  <c r="V75" i="7"/>
  <c r="X75" i="7" s="1"/>
  <c r="T75" i="7"/>
  <c r="X78" i="7"/>
  <c r="X68" i="7"/>
  <c r="X52" i="7"/>
  <c r="X41" i="7"/>
  <c r="X74" i="7"/>
  <c r="T67" i="7"/>
  <c r="X59" i="7"/>
  <c r="X58" i="7"/>
  <c r="T51" i="7"/>
  <c r="X39" i="7"/>
  <c r="T35" i="7"/>
  <c r="T28" i="7"/>
  <c r="X25" i="7"/>
  <c r="T114" i="7"/>
  <c r="X97" i="7"/>
  <c r="X93" i="7"/>
  <c r="V88" i="7"/>
  <c r="X88" i="7" s="1"/>
  <c r="T86" i="7"/>
  <c r="T20" i="7"/>
  <c r="T19" i="7"/>
  <c r="T16" i="7"/>
  <c r="T79" i="7"/>
  <c r="X71" i="7"/>
  <c r="V70" i="7"/>
  <c r="X70" i="7" s="1"/>
  <c r="X69" i="7"/>
  <c r="W66" i="7"/>
  <c r="X66" i="7" s="1"/>
  <c r="T64" i="7"/>
  <c r="T63" i="7"/>
  <c r="V54" i="7"/>
  <c r="X54" i="7" s="1"/>
  <c r="X53" i="7"/>
  <c r="W43" i="7"/>
  <c r="X43" i="7" s="1"/>
  <c r="W37" i="7"/>
  <c r="X37" i="7" s="1"/>
  <c r="T30" i="7"/>
  <c r="W113" i="7"/>
  <c r="X113" i="7" s="1"/>
  <c r="W109" i="7"/>
  <c r="X109" i="7" s="1"/>
  <c r="T106" i="7"/>
  <c r="T97" i="7"/>
  <c r="T93" i="7"/>
  <c r="T92" i="7"/>
  <c r="W85" i="7"/>
  <c r="X85" i="7" s="1"/>
  <c r="X67" i="7"/>
  <c r="T59" i="7"/>
  <c r="W55" i="7"/>
  <c r="X55" i="7" s="1"/>
  <c r="W49" i="7"/>
  <c r="X49" i="7" s="1"/>
  <c r="V104" i="7"/>
  <c r="X104" i="7" s="1"/>
  <c r="T102" i="7"/>
  <c r="T98" i="7"/>
  <c r="X79" i="7"/>
  <c r="X77" i="7"/>
  <c r="T72" i="7"/>
  <c r="T71" i="7"/>
  <c r="X63" i="7"/>
  <c r="X61" i="7"/>
  <c r="T56" i="7"/>
  <c r="T45" i="7"/>
  <c r="T41" i="7"/>
  <c r="X40" i="7"/>
  <c r="T108" i="7"/>
  <c r="V92" i="7"/>
  <c r="X92" i="7" s="1"/>
  <c r="T90" i="7"/>
  <c r="T18" i="7"/>
  <c r="T77" i="7"/>
  <c r="T73" i="7"/>
  <c r="T69" i="7"/>
  <c r="T65" i="7"/>
  <c r="T61" i="7"/>
  <c r="T57" i="7"/>
  <c r="T53" i="7"/>
  <c r="W19" i="7"/>
  <c r="X19" i="7" s="1"/>
  <c r="X50" i="7"/>
  <c r="W45" i="7"/>
  <c r="X45" i="7" s="1"/>
  <c r="T44" i="7"/>
  <c r="V44" i="7"/>
  <c r="X44" i="7" s="1"/>
  <c r="T48" i="7"/>
  <c r="V48" i="7"/>
  <c r="X48" i="7" s="1"/>
  <c r="W21" i="7"/>
  <c r="X21" i="7" s="1"/>
  <c r="X20" i="7"/>
  <c r="T38" i="7"/>
  <c r="V38" i="7"/>
  <c r="X38" i="7" s="1"/>
  <c r="T34" i="7"/>
  <c r="V34" i="7"/>
  <c r="X34" i="7" s="1"/>
  <c r="X27" i="7"/>
  <c r="T81" i="7"/>
  <c r="V81" i="7"/>
  <c r="X81" i="7" s="1"/>
  <c r="T111" i="7"/>
  <c r="V111" i="7"/>
  <c r="X111" i="7" s="1"/>
  <c r="V100" i="7"/>
  <c r="X100" i="7" s="1"/>
  <c r="T95" i="7"/>
  <c r="V95" i="7"/>
  <c r="X95" i="7" s="1"/>
  <c r="V84" i="7"/>
  <c r="X84" i="7" s="1"/>
  <c r="T50" i="7"/>
  <c r="T42" i="7"/>
  <c r="W82" i="7"/>
  <c r="X82" i="7" s="1"/>
  <c r="T82" i="7"/>
  <c r="T117" i="7"/>
  <c r="V117" i="7"/>
  <c r="X117" i="7" s="1"/>
  <c r="V112" i="7"/>
  <c r="X112" i="7" s="1"/>
  <c r="T107" i="7"/>
  <c r="V107" i="7"/>
  <c r="X107" i="7" s="1"/>
  <c r="V96" i="7"/>
  <c r="X96" i="7" s="1"/>
  <c r="T91" i="7"/>
  <c r="V91" i="7"/>
  <c r="X91" i="7" s="1"/>
  <c r="T36" i="7"/>
  <c r="V36" i="7"/>
  <c r="X36" i="7" s="1"/>
  <c r="T32" i="7"/>
  <c r="V32" i="7"/>
  <c r="X32" i="7" s="1"/>
  <c r="W118" i="7"/>
  <c r="X118" i="7" s="1"/>
  <c r="T118" i="7"/>
  <c r="T103" i="7"/>
  <c r="V103" i="7"/>
  <c r="X103" i="7" s="1"/>
  <c r="T87" i="7"/>
  <c r="V87" i="7"/>
  <c r="X87" i="7" s="1"/>
  <c r="T46" i="7"/>
  <c r="T99" i="7"/>
  <c r="V99" i="7"/>
  <c r="X99" i="7" s="1"/>
  <c r="T40" i="7"/>
  <c r="V30" i="7"/>
  <c r="X30" i="7" s="1"/>
  <c r="X116" i="7"/>
  <c r="T29" i="7"/>
  <c r="T27" i="7"/>
  <c r="T25" i="7"/>
  <c r="AX90" i="8"/>
  <c r="AX83" i="8"/>
  <c r="AY83" i="8"/>
  <c r="AX85" i="8"/>
  <c r="AY85" i="8"/>
  <c r="AY86" i="8"/>
  <c r="AY87" i="8"/>
  <c r="AU68" i="8"/>
  <c r="AV68" i="8"/>
  <c r="BA68" i="8"/>
  <c r="BB68" i="8"/>
  <c r="AT116" i="8"/>
  <c r="AT46" i="8"/>
  <c r="AT24" i="8"/>
  <c r="AT28" i="8"/>
  <c r="AT14" i="8"/>
  <c r="AT9" i="8"/>
  <c r="AT18" i="8"/>
  <c r="AT20" i="8"/>
  <c r="AT31" i="8"/>
  <c r="AT33" i="8"/>
  <c r="AT35" i="8"/>
  <c r="AT38" i="8"/>
  <c r="AT39" i="8"/>
  <c r="AT42" i="8"/>
  <c r="AT43" i="8"/>
  <c r="AT44" i="8"/>
  <c r="AT50" i="8"/>
  <c r="AT51" i="8"/>
  <c r="AT58" i="8"/>
  <c r="AT62" i="8"/>
  <c r="AT64" i="8"/>
  <c r="AT67" i="8"/>
  <c r="AT69" i="8"/>
  <c r="AT70" i="8"/>
  <c r="AT78" i="8"/>
  <c r="AT82" i="8"/>
  <c r="AT86" i="8"/>
  <c r="AT89" i="8"/>
  <c r="BB90" i="8"/>
  <c r="AT91" i="8"/>
  <c r="AT93" i="8"/>
  <c r="BB98" i="8"/>
  <c r="AT100" i="8"/>
  <c r="AT102" i="8"/>
  <c r="AT107" i="8"/>
  <c r="AT111" i="8"/>
  <c r="AT114" i="8"/>
  <c r="AT118" i="8"/>
  <c r="AT119" i="8"/>
  <c r="AT120" i="8"/>
  <c r="AT122" i="8"/>
  <c r="AT123" i="8"/>
  <c r="AT124" i="8"/>
  <c r="AT126" i="8"/>
  <c r="AT128" i="8"/>
  <c r="AT130" i="8"/>
  <c r="AQ69" i="8"/>
  <c r="AQ53" i="8"/>
  <c r="AQ100" i="8"/>
  <c r="AQ101" i="8"/>
  <c r="AQ103" i="8"/>
  <c r="AQ107" i="8"/>
  <c r="AQ119" i="8"/>
  <c r="AQ123" i="8"/>
  <c r="AX98" i="8"/>
  <c r="AY98" i="8"/>
  <c r="AQ9" i="8"/>
  <c r="AQ14" i="8"/>
  <c r="AQ19" i="8"/>
  <c r="AQ24" i="8"/>
  <c r="AQ27" i="8"/>
  <c r="AQ30" i="8"/>
  <c r="AQ31" i="8"/>
  <c r="AQ38" i="8"/>
  <c r="AX40" i="8"/>
  <c r="AY40" i="8"/>
  <c r="AQ42" i="8"/>
  <c r="AQ45" i="8"/>
  <c r="AQ49" i="8"/>
  <c r="AQ50" i="8"/>
  <c r="AQ57" i="8"/>
  <c r="AQ58" i="8"/>
  <c r="AQ65" i="8"/>
  <c r="AQ66" i="8"/>
  <c r="AX68" i="8"/>
  <c r="AY68" i="8"/>
  <c r="AX82" i="8"/>
  <c r="AY82" i="8"/>
  <c r="AX84" i="8"/>
  <c r="AY84" i="8"/>
  <c r="AQ85" i="8"/>
  <c r="AX86" i="8"/>
  <c r="AX87" i="8"/>
  <c r="AY88" i="8"/>
  <c r="AX89" i="8"/>
  <c r="AY89" i="8"/>
  <c r="AY90" i="8"/>
  <c r="AU98" i="8"/>
  <c r="AV98" i="8"/>
  <c r="BA98" i="8"/>
  <c r="AN82" i="8"/>
  <c r="AN93" i="8"/>
  <c r="AN101" i="8"/>
  <c r="AV40" i="8"/>
  <c r="AV90" i="8"/>
  <c r="AN91" i="8"/>
  <c r="AN107" i="8"/>
  <c r="AN123" i="8"/>
  <c r="AN9" i="8"/>
  <c r="AN11" i="8"/>
  <c r="AN12" i="8"/>
  <c r="AN14" i="8"/>
  <c r="AN15" i="8"/>
  <c r="AN16" i="8"/>
  <c r="AN19" i="8"/>
  <c r="AN20" i="8"/>
  <c r="AN21" i="8"/>
  <c r="AN22" i="8"/>
  <c r="AN23" i="8"/>
  <c r="AN18" i="8"/>
  <c r="AN24" i="8"/>
  <c r="AN25" i="8"/>
  <c r="AN26" i="8"/>
  <c r="AN27" i="8"/>
  <c r="AN28" i="8"/>
  <c r="AN29" i="8"/>
  <c r="AN30" i="8"/>
  <c r="AN31" i="8"/>
  <c r="AN32" i="8"/>
  <c r="AN33" i="8"/>
  <c r="AN34" i="8"/>
  <c r="AN35" i="8"/>
  <c r="AN36" i="8"/>
  <c r="AN37" i="8"/>
  <c r="AN38" i="8"/>
  <c r="AN39" i="8"/>
  <c r="AU40" i="8"/>
  <c r="AN41" i="8"/>
  <c r="AN42" i="8"/>
  <c r="AN43" i="8"/>
  <c r="AN44" i="8"/>
  <c r="AN45" i="8"/>
  <c r="AN46" i="8"/>
  <c r="AN47" i="8"/>
  <c r="AN48" i="8"/>
  <c r="AN49" i="8"/>
  <c r="AN50" i="8"/>
  <c r="AN51" i="8"/>
  <c r="AN52" i="8"/>
  <c r="AN53" i="8"/>
  <c r="AN54" i="8"/>
  <c r="AN55" i="8"/>
  <c r="AN56" i="8"/>
  <c r="AN57" i="8"/>
  <c r="AN58" i="8"/>
  <c r="AN59" i="8"/>
  <c r="AN60" i="8"/>
  <c r="AN61" i="8"/>
  <c r="AN62" i="8"/>
  <c r="AN63" i="8"/>
  <c r="AN64" i="8"/>
  <c r="AN65" i="8"/>
  <c r="AN66" i="8"/>
  <c r="AN67" i="8"/>
  <c r="AN68" i="8"/>
  <c r="AN69" i="8"/>
  <c r="AN70" i="8"/>
  <c r="AN71" i="8"/>
  <c r="AN72" i="8"/>
  <c r="AN73" i="8"/>
  <c r="AN74" i="8"/>
  <c r="AN75" i="8"/>
  <c r="AN76" i="8"/>
  <c r="AN77" i="8"/>
  <c r="AN78" i="8"/>
  <c r="AN79" i="8"/>
  <c r="AN80" i="8"/>
  <c r="AN81" i="8"/>
  <c r="AN83" i="8"/>
  <c r="AN84" i="8"/>
  <c r="AN85" i="8"/>
  <c r="AN86" i="8"/>
  <c r="AN88" i="8"/>
  <c r="AN89" i="8"/>
  <c r="AU90" i="8"/>
  <c r="AN92" i="8"/>
  <c r="AN96" i="8"/>
  <c r="AN102" i="8"/>
  <c r="AN104" i="8"/>
  <c r="AN105" i="8"/>
  <c r="AN106" i="8"/>
  <c r="AN108" i="8"/>
  <c r="AN109" i="8"/>
  <c r="AN112" i="8"/>
  <c r="AN113" i="8"/>
  <c r="AN116" i="8"/>
  <c r="AN117" i="8"/>
  <c r="AN120" i="8"/>
  <c r="AN121" i="8"/>
  <c r="AN124" i="8"/>
  <c r="AN125" i="8"/>
  <c r="BA40" i="8"/>
  <c r="BB40" i="8"/>
  <c r="M8" i="47" l="1"/>
  <c r="M22" i="47"/>
  <c r="M31" i="47"/>
  <c r="M68" i="47"/>
  <c r="M45" i="47"/>
  <c r="M101" i="47"/>
  <c r="M75" i="47"/>
  <c r="M77" i="47"/>
  <c r="M52" i="47"/>
  <c r="M38" i="47"/>
  <c r="M41" i="47"/>
  <c r="M102" i="47"/>
  <c r="M60" i="47"/>
  <c r="M49" i="47"/>
  <c r="M33" i="47"/>
  <c r="M80" i="47"/>
  <c r="M20" i="47"/>
  <c r="M35" i="47"/>
  <c r="M19" i="47"/>
  <c r="M23" i="47"/>
  <c r="M51" i="47"/>
  <c r="M95" i="47"/>
  <c r="M63" i="47"/>
  <c r="M9" i="47"/>
  <c r="M84" i="47"/>
  <c r="M62" i="47"/>
  <c r="M32" i="47"/>
  <c r="M96" i="47"/>
  <c r="M12" i="47"/>
  <c r="M64" i="47"/>
  <c r="M74" i="47"/>
  <c r="M87" i="47"/>
  <c r="M50" i="47"/>
  <c r="M27" i="47"/>
  <c r="M99" i="47"/>
  <c r="M72" i="47"/>
  <c r="M39" i="47"/>
  <c r="M61" i="47"/>
  <c r="M79" i="47"/>
  <c r="M81" i="47"/>
  <c r="M46" i="47"/>
  <c r="M18" i="47"/>
  <c r="M85" i="47"/>
  <c r="M24" i="47"/>
  <c r="M43" i="47"/>
  <c r="M36" i="47"/>
  <c r="M34" i="47"/>
  <c r="M58" i="47"/>
  <c r="G23" i="6"/>
  <c r="G19" i="6"/>
  <c r="G15" i="6"/>
  <c r="G11" i="6"/>
  <c r="G22" i="6"/>
  <c r="G18" i="6"/>
  <c r="G14" i="6"/>
  <c r="G10" i="6"/>
  <c r="G21" i="6"/>
  <c r="G17" i="6"/>
  <c r="G13" i="6"/>
  <c r="G9" i="6"/>
  <c r="G16" i="6"/>
  <c r="G12" i="6"/>
  <c r="G24" i="6"/>
  <c r="G20" i="6"/>
  <c r="M86" i="47"/>
  <c r="M90" i="47"/>
  <c r="M56" i="47"/>
  <c r="M98" i="47"/>
  <c r="M71" i="47"/>
  <c r="M6" i="47"/>
  <c r="M65" i="47"/>
  <c r="M76" i="47"/>
  <c r="M30" i="47"/>
  <c r="M94" i="47"/>
  <c r="M70" i="47"/>
  <c r="M73" i="47"/>
  <c r="M10" i="47"/>
  <c r="M67" i="47"/>
  <c r="M26" i="47"/>
  <c r="M97" i="47"/>
  <c r="M47" i="47"/>
  <c r="M25" i="47"/>
  <c r="M83" i="47"/>
  <c r="M54" i="47"/>
  <c r="M78" i="47"/>
  <c r="M37" i="47"/>
  <c r="M15" i="47"/>
  <c r="M100" i="47"/>
  <c r="M40" i="47"/>
  <c r="M44" i="47"/>
  <c r="M7" i="47"/>
  <c r="M11" i="47"/>
  <c r="M13" i="47"/>
  <c r="M14" i="47"/>
  <c r="M21" i="47"/>
  <c r="M53" i="47"/>
  <c r="M66" i="47"/>
  <c r="M89" i="47"/>
  <c r="M55" i="47"/>
  <c r="M69" i="47"/>
  <c r="M57" i="47"/>
  <c r="M5" i="47"/>
  <c r="M28" i="47"/>
  <c r="M91" i="47"/>
  <c r="M92" i="47"/>
  <c r="M17" i="47"/>
  <c r="M16" i="47"/>
  <c r="M59" i="47"/>
  <c r="M82" i="47"/>
  <c r="M88" i="47"/>
  <c r="M42" i="47"/>
  <c r="M93" i="47"/>
  <c r="M29" i="47"/>
  <c r="D8" i="50"/>
  <c r="D27" i="50" s="1"/>
  <c r="AZ87" i="8"/>
  <c r="AZ86" i="8"/>
  <c r="AZ85" i="8"/>
  <c r="AZ82" i="8"/>
  <c r="AZ89" i="8"/>
  <c r="AZ84" i="8"/>
  <c r="AW90" i="8"/>
  <c r="AT121" i="8"/>
  <c r="AT109" i="8"/>
  <c r="AT103" i="8"/>
  <c r="AT96" i="8"/>
  <c r="AT81" i="8"/>
  <c r="AT77" i="8"/>
  <c r="AT73" i="8"/>
  <c r="AT65" i="8"/>
  <c r="AT61" i="8"/>
  <c r="AT57" i="8"/>
  <c r="AT53" i="8"/>
  <c r="AT49" i="8"/>
  <c r="AT45" i="8"/>
  <c r="AT41" i="8"/>
  <c r="AT36" i="8"/>
  <c r="AT34" i="8"/>
  <c r="AT27" i="8"/>
  <c r="AT23" i="8"/>
  <c r="AT21" i="8"/>
  <c r="AT17" i="8"/>
  <c r="AT15" i="8"/>
  <c r="AT13" i="8"/>
  <c r="AT10" i="8"/>
  <c r="BC68" i="8"/>
  <c r="AN128" i="8"/>
  <c r="AQ95" i="8"/>
  <c r="AQ92" i="8"/>
  <c r="AQ90" i="8"/>
  <c r="AQ88" i="8"/>
  <c r="AQ81" i="8"/>
  <c r="AQ77" i="8"/>
  <c r="AQ73" i="8"/>
  <c r="AQ67" i="8"/>
  <c r="AQ61" i="8"/>
  <c r="AQ51" i="8"/>
  <c r="AQ43" i="8"/>
  <c r="AQ41" i="8"/>
  <c r="AQ39" i="8"/>
  <c r="AQ34" i="8"/>
  <c r="AQ23" i="8"/>
  <c r="AQ17" i="8"/>
  <c r="AQ13" i="8"/>
  <c r="AQ10" i="8"/>
  <c r="AQ127" i="8"/>
  <c r="AQ121" i="8"/>
  <c r="AQ115" i="8"/>
  <c r="AQ111" i="8"/>
  <c r="AQ109" i="8"/>
  <c r="AT92" i="8"/>
  <c r="AT90" i="8"/>
  <c r="AT88" i="8"/>
  <c r="AT85" i="8"/>
  <c r="AT83" i="8"/>
  <c r="AT74" i="8"/>
  <c r="AT66" i="8"/>
  <c r="AT54" i="8"/>
  <c r="BA90" i="8"/>
  <c r="BC90" i="8" s="1"/>
  <c r="AZ90" i="8"/>
  <c r="AT127" i="8"/>
  <c r="AT115" i="8"/>
  <c r="AT79" i="8"/>
  <c r="AT75" i="8"/>
  <c r="AT71" i="8"/>
  <c r="AT63" i="8"/>
  <c r="AT59" i="8"/>
  <c r="AT55" i="8"/>
  <c r="AT47" i="8"/>
  <c r="AT32" i="8"/>
  <c r="AT30" i="8"/>
  <c r="AT29" i="8"/>
  <c r="AT25" i="8"/>
  <c r="AT19" i="8"/>
  <c r="AW68" i="8"/>
  <c r="AZ83" i="8"/>
  <c r="AQ91" i="8"/>
  <c r="AQ84" i="8"/>
  <c r="AQ76" i="8"/>
  <c r="AQ130" i="8"/>
  <c r="AQ122" i="8"/>
  <c r="AQ114" i="8"/>
  <c r="AQ106" i="8"/>
  <c r="AT112" i="8"/>
  <c r="AT110" i="8"/>
  <c r="AT108" i="8"/>
  <c r="AT106" i="8"/>
  <c r="AT104" i="8"/>
  <c r="AT101" i="8"/>
  <c r="AT99" i="8"/>
  <c r="AT97" i="8"/>
  <c r="AT95" i="8"/>
  <c r="AT40" i="8"/>
  <c r="AX88" i="8"/>
  <c r="AZ88" i="8" s="1"/>
  <c r="AW98" i="8"/>
  <c r="AZ68" i="8"/>
  <c r="AZ98" i="8"/>
  <c r="AQ97" i="8"/>
  <c r="AQ83" i="8"/>
  <c r="AQ79" i="8"/>
  <c r="AQ63" i="8"/>
  <c r="AQ59" i="8"/>
  <c r="AQ55" i="8"/>
  <c r="AQ32" i="8"/>
  <c r="AQ29" i="8"/>
  <c r="AQ25" i="8"/>
  <c r="AQ21" i="8"/>
  <c r="AQ15" i="8"/>
  <c r="AQ129" i="8"/>
  <c r="AQ125" i="8"/>
  <c r="AQ117" i="8"/>
  <c r="AQ113" i="8"/>
  <c r="AS131" i="8"/>
  <c r="AT129" i="8"/>
  <c r="AT125" i="8"/>
  <c r="AT117" i="8"/>
  <c r="AT113" i="8"/>
  <c r="AT105" i="8"/>
  <c r="AT98" i="8"/>
  <c r="AT94" i="8"/>
  <c r="AT87" i="8"/>
  <c r="AT84" i="8"/>
  <c r="AT80" i="8"/>
  <c r="AT76" i="8"/>
  <c r="AT72" i="8"/>
  <c r="AT68" i="8"/>
  <c r="AT60" i="8"/>
  <c r="AT56" i="8"/>
  <c r="AT52" i="8"/>
  <c r="AT48" i="8"/>
  <c r="AT37" i="8"/>
  <c r="AT26" i="8"/>
  <c r="AT22" i="8"/>
  <c r="AT16" i="8"/>
  <c r="AT12" i="8"/>
  <c r="AQ75" i="8"/>
  <c r="AQ71" i="8"/>
  <c r="AQ47" i="8"/>
  <c r="AQ36" i="8"/>
  <c r="AQ11" i="8"/>
  <c r="AQ98" i="8"/>
  <c r="AQ105" i="8"/>
  <c r="AR131" i="8"/>
  <c r="AN122" i="8"/>
  <c r="AN118" i="8"/>
  <c r="AN114" i="8"/>
  <c r="AN110" i="8"/>
  <c r="AN99" i="8"/>
  <c r="AN94" i="8"/>
  <c r="AN90" i="8"/>
  <c r="AN119" i="8"/>
  <c r="AN115" i="8"/>
  <c r="AN111" i="8"/>
  <c r="AN103" i="8"/>
  <c r="AN129" i="8"/>
  <c r="AN127" i="8"/>
  <c r="AQ94" i="8"/>
  <c r="AQ87" i="8"/>
  <c r="AQ80" i="8"/>
  <c r="AQ72" i="8"/>
  <c r="AQ62" i="8"/>
  <c r="AQ54" i="8"/>
  <c r="AQ46" i="8"/>
  <c r="AQ35" i="8"/>
  <c r="AQ28" i="8"/>
  <c r="AQ20" i="8"/>
  <c r="AQ126" i="8"/>
  <c r="AQ118" i="8"/>
  <c r="AQ110" i="8"/>
  <c r="AT8" i="8"/>
  <c r="AP131" i="8"/>
  <c r="AQ96" i="8"/>
  <c r="AQ93" i="8"/>
  <c r="AQ89" i="8"/>
  <c r="AQ86" i="8"/>
  <c r="AQ82" i="8"/>
  <c r="AQ78" i="8"/>
  <c r="AQ74" i="8"/>
  <c r="AQ70" i="8"/>
  <c r="AQ68" i="8"/>
  <c r="AQ64" i="8"/>
  <c r="AQ60" i="8"/>
  <c r="AQ56" i="8"/>
  <c r="AQ52" i="8"/>
  <c r="AQ48" i="8"/>
  <c r="AQ44" i="8"/>
  <c r="AQ40" i="8"/>
  <c r="AQ37" i="8"/>
  <c r="AQ33" i="8"/>
  <c r="AQ26" i="8"/>
  <c r="AQ22" i="8"/>
  <c r="AQ18" i="8"/>
  <c r="AQ16" i="8"/>
  <c r="AQ12" i="8"/>
  <c r="AQ128" i="8"/>
  <c r="AQ124" i="8"/>
  <c r="AQ120" i="8"/>
  <c r="AQ116" i="8"/>
  <c r="AQ112" i="8"/>
  <c r="AQ108" i="8"/>
  <c r="AQ104" i="8"/>
  <c r="AQ102" i="8"/>
  <c r="AQ99" i="8"/>
  <c r="AQ8" i="8"/>
  <c r="AO131" i="8"/>
  <c r="AZ40" i="8"/>
  <c r="AT11" i="8"/>
  <c r="AW40" i="8"/>
  <c r="AN130" i="8"/>
  <c r="AN126" i="8"/>
  <c r="BC98" i="8"/>
  <c r="AN17" i="8"/>
  <c r="AN13" i="8"/>
  <c r="AN10" i="8"/>
  <c r="BC40" i="8"/>
  <c r="AN100" i="8"/>
  <c r="AN95" i="8"/>
  <c r="AL131" i="8"/>
  <c r="AM131" i="8"/>
  <c r="AN97" i="8"/>
  <c r="AN87" i="8"/>
  <c r="AN40" i="8"/>
  <c r="G25" i="6" l="1"/>
  <c r="M103" i="47"/>
  <c r="BD98" i="8"/>
  <c r="BD68" i="8"/>
  <c r="BD90" i="8"/>
  <c r="BD40" i="8"/>
  <c r="AT131" i="8"/>
  <c r="AQ131" i="8"/>
  <c r="F98" i="2"/>
  <c r="E98" i="2"/>
  <c r="C98" i="2"/>
  <c r="B98" i="2"/>
  <c r="I98" i="2" l="1"/>
  <c r="H98" i="2"/>
  <c r="D19" i="37"/>
  <c r="D36" i="37"/>
  <c r="D37" i="37"/>
  <c r="H19" i="37"/>
  <c r="H36" i="37"/>
  <c r="H37" i="37"/>
  <c r="H60" i="37"/>
  <c r="D60" i="37"/>
  <c r="AE8" i="8" l="1"/>
  <c r="AE9" i="8"/>
  <c r="AE10" i="8"/>
  <c r="AE11" i="8"/>
  <c r="AE12" i="8"/>
  <c r="AE13" i="8"/>
  <c r="AE14" i="8"/>
  <c r="AE15" i="8"/>
  <c r="AE16" i="8"/>
  <c r="AE17" i="8"/>
  <c r="AE19" i="8"/>
  <c r="AE20" i="8"/>
  <c r="AE21" i="8"/>
  <c r="AE22" i="8"/>
  <c r="AE23" i="8"/>
  <c r="AE24" i="8"/>
  <c r="AE25" i="8"/>
  <c r="AE26" i="8"/>
  <c r="AE27" i="8"/>
  <c r="AE28" i="8"/>
  <c r="AE29" i="8"/>
  <c r="AE30" i="8"/>
  <c r="AE31" i="8"/>
  <c r="AE32" i="8"/>
  <c r="AE33" i="8"/>
  <c r="AE34" i="8"/>
  <c r="AE35" i="8"/>
  <c r="AE36" i="8"/>
  <c r="AE37" i="8"/>
  <c r="AE38" i="8"/>
  <c r="AE39" i="8"/>
  <c r="AE41" i="8"/>
  <c r="AE42" i="8"/>
  <c r="AE43" i="8"/>
  <c r="AE44" i="8"/>
  <c r="AE45" i="8"/>
  <c r="AE46" i="8"/>
  <c r="AE47" i="8"/>
  <c r="AE48" i="8"/>
  <c r="AE49" i="8"/>
  <c r="AE50" i="8"/>
  <c r="AE51" i="8"/>
  <c r="AE52" i="8"/>
  <c r="AE53" i="8"/>
  <c r="AE54" i="8"/>
  <c r="AE55" i="8"/>
  <c r="AE56" i="8"/>
  <c r="AE57" i="8"/>
  <c r="AE58" i="8"/>
  <c r="AE59" i="8"/>
  <c r="AE60" i="8"/>
  <c r="AE61" i="8"/>
  <c r="AE62" i="8"/>
  <c r="AE63" i="8"/>
  <c r="AE64" i="8"/>
  <c r="AE65" i="8"/>
  <c r="AE66" i="8"/>
  <c r="AE67" i="8"/>
  <c r="AE69" i="8"/>
  <c r="AE70" i="8"/>
  <c r="AE71" i="8"/>
  <c r="AE72" i="8"/>
  <c r="AE73" i="8"/>
  <c r="AE74" i="8"/>
  <c r="AE75" i="8"/>
  <c r="AE76" i="8"/>
  <c r="AE77" i="8"/>
  <c r="AE78" i="8"/>
  <c r="AE79" i="8"/>
  <c r="AE80" i="8"/>
  <c r="AE81" i="8"/>
  <c r="AE82" i="8"/>
  <c r="AE83" i="8"/>
  <c r="AE84" i="8"/>
  <c r="AE85" i="8"/>
  <c r="AE86" i="8"/>
  <c r="AE87" i="8"/>
  <c r="AE88" i="8"/>
  <c r="AE89" i="8"/>
  <c r="AE91" i="8"/>
  <c r="AE92" i="8"/>
  <c r="AE93" i="8"/>
  <c r="AE94" i="8"/>
  <c r="AE95" i="8"/>
  <c r="AE96" i="8"/>
  <c r="AE97" i="8"/>
  <c r="AE99" i="8"/>
  <c r="AE100" i="8"/>
  <c r="AE101" i="8"/>
  <c r="AE103" i="8"/>
  <c r="AE104" i="8"/>
  <c r="AE105" i="8"/>
  <c r="AE106" i="8"/>
  <c r="AE107" i="8"/>
  <c r="AE108" i="8"/>
  <c r="AE109" i="8"/>
  <c r="AE110" i="8"/>
  <c r="AE111" i="8"/>
  <c r="AE112" i="8"/>
  <c r="AE113" i="8"/>
  <c r="AE114" i="8"/>
  <c r="AE115" i="8"/>
  <c r="AE116" i="8"/>
  <c r="AE117" i="8"/>
  <c r="AE118" i="8"/>
  <c r="AE119" i="8"/>
  <c r="AE120" i="8"/>
  <c r="AE121" i="8"/>
  <c r="AE122" i="8"/>
  <c r="AE123" i="8"/>
  <c r="AE124" i="8"/>
  <c r="AE125" i="8"/>
  <c r="AE126" i="8"/>
  <c r="AE127" i="8"/>
  <c r="AE128" i="8"/>
  <c r="AE129" i="8"/>
  <c r="AE130" i="8"/>
  <c r="AH8" i="8"/>
  <c r="AH9" i="8"/>
  <c r="AH10" i="8"/>
  <c r="AH11" i="8"/>
  <c r="AH12" i="8"/>
  <c r="AH13" i="8"/>
  <c r="AH14" i="8"/>
  <c r="AH15" i="8"/>
  <c r="AH16" i="8"/>
  <c r="AH17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1" i="8"/>
  <c r="AH92" i="8"/>
  <c r="AH93" i="8"/>
  <c r="AH94" i="8"/>
  <c r="AH95" i="8"/>
  <c r="AH96" i="8"/>
  <c r="AH97" i="8"/>
  <c r="AH99" i="8"/>
  <c r="AH100" i="8"/>
  <c r="AH101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K8" i="8"/>
  <c r="AK9" i="8"/>
  <c r="AK10" i="8"/>
  <c r="AK11" i="8"/>
  <c r="AK12" i="8"/>
  <c r="AK13" i="8"/>
  <c r="AK14" i="8"/>
  <c r="AK15" i="8"/>
  <c r="AK16" i="8"/>
  <c r="AK17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AK35" i="8"/>
  <c r="AK36" i="8"/>
  <c r="AK37" i="8"/>
  <c r="AK38" i="8"/>
  <c r="AK39" i="8"/>
  <c r="AK41" i="8"/>
  <c r="AK42" i="8"/>
  <c r="AK43" i="8"/>
  <c r="AK44" i="8"/>
  <c r="AK45" i="8"/>
  <c r="AK46" i="8"/>
  <c r="AK47" i="8"/>
  <c r="AK48" i="8"/>
  <c r="AK49" i="8"/>
  <c r="AK50" i="8"/>
  <c r="AK51" i="8"/>
  <c r="AK52" i="8"/>
  <c r="AK53" i="8"/>
  <c r="AK54" i="8"/>
  <c r="AK55" i="8"/>
  <c r="AK56" i="8"/>
  <c r="AK57" i="8"/>
  <c r="AK58" i="8"/>
  <c r="AK59" i="8"/>
  <c r="AK60" i="8"/>
  <c r="AK61" i="8"/>
  <c r="AK62" i="8"/>
  <c r="AK63" i="8"/>
  <c r="AK64" i="8"/>
  <c r="AK65" i="8"/>
  <c r="AK66" i="8"/>
  <c r="AK67" i="8"/>
  <c r="AK69" i="8"/>
  <c r="AK70" i="8"/>
  <c r="AK71" i="8"/>
  <c r="AK72" i="8"/>
  <c r="AK73" i="8"/>
  <c r="AK74" i="8"/>
  <c r="AK75" i="8"/>
  <c r="AK76" i="8"/>
  <c r="AK77" i="8"/>
  <c r="AK78" i="8"/>
  <c r="AK79" i="8"/>
  <c r="AK80" i="8"/>
  <c r="AK81" i="8"/>
  <c r="AK82" i="8"/>
  <c r="AK83" i="8"/>
  <c r="AK84" i="8"/>
  <c r="AK85" i="8"/>
  <c r="AK86" i="8"/>
  <c r="AK87" i="8"/>
  <c r="AK88" i="8"/>
  <c r="AK89" i="8"/>
  <c r="AK91" i="8"/>
  <c r="AK92" i="8"/>
  <c r="AK93" i="8"/>
  <c r="AK94" i="8"/>
  <c r="AK95" i="8"/>
  <c r="AK96" i="8"/>
  <c r="AK97" i="8"/>
  <c r="AK99" i="8"/>
  <c r="AK100" i="8"/>
  <c r="AK101" i="8"/>
  <c r="AK103" i="8"/>
  <c r="AK104" i="8"/>
  <c r="AK105" i="8"/>
  <c r="AK106" i="8"/>
  <c r="AK107" i="8"/>
  <c r="AK108" i="8"/>
  <c r="AK109" i="8"/>
  <c r="AK110" i="8"/>
  <c r="AK111" i="8"/>
  <c r="AK112" i="8"/>
  <c r="AK113" i="8"/>
  <c r="AK114" i="8"/>
  <c r="AK115" i="8"/>
  <c r="AK116" i="8"/>
  <c r="AK117" i="8"/>
  <c r="AK118" i="8"/>
  <c r="AK119" i="8"/>
  <c r="AK120" i="8"/>
  <c r="AK121" i="8"/>
  <c r="AK122" i="8"/>
  <c r="AK123" i="8"/>
  <c r="AK124" i="8"/>
  <c r="AK125" i="8"/>
  <c r="AK126" i="8"/>
  <c r="AK127" i="8"/>
  <c r="AK128" i="8"/>
  <c r="AK129" i="8"/>
  <c r="AK130" i="8"/>
  <c r="AN8" i="8"/>
  <c r="AN131" i="8" s="1"/>
  <c r="BH7" i="61"/>
  <c r="BH8" i="61"/>
  <c r="BH9" i="61"/>
  <c r="BH10" i="61"/>
  <c r="BG11" i="61"/>
  <c r="BH11" i="61"/>
  <c r="BG13" i="61"/>
  <c r="BH13" i="61"/>
  <c r="BG14" i="61"/>
  <c r="BG15" i="61"/>
  <c r="BH16" i="61"/>
  <c r="BG17" i="61"/>
  <c r="BG18" i="61"/>
  <c r="BG23" i="61"/>
  <c r="BH23" i="61"/>
  <c r="BG25" i="61"/>
  <c r="BH25" i="61"/>
  <c r="BH26" i="61"/>
  <c r="BG27" i="61"/>
  <c r="BG29" i="61"/>
  <c r="BH29" i="61"/>
  <c r="BH30" i="61"/>
  <c r="BG31" i="61"/>
  <c r="BG32" i="61"/>
  <c r="BG33" i="61"/>
  <c r="BG35" i="61"/>
  <c r="BH35" i="61"/>
  <c r="BH36" i="61"/>
  <c r="BH37" i="61"/>
  <c r="BH39" i="61"/>
  <c r="BG40" i="61"/>
  <c r="BH41" i="61"/>
  <c r="BG42" i="61"/>
  <c r="BH43" i="61"/>
  <c r="BH45" i="61"/>
  <c r="BG46" i="61"/>
  <c r="BH47" i="61"/>
  <c r="BG48" i="61"/>
  <c r="BG50" i="61"/>
  <c r="BG51" i="61"/>
  <c r="BH51" i="61"/>
  <c r="BG52" i="61"/>
  <c r="BH52" i="61"/>
  <c r="BG54" i="61"/>
  <c r="BH55" i="61"/>
  <c r="BG57" i="61"/>
  <c r="BG58" i="61"/>
  <c r="BH60" i="61"/>
  <c r="BG61" i="61"/>
  <c r="BH61" i="61"/>
  <c r="BG62" i="61"/>
  <c r="BG64" i="61"/>
  <c r="BH66" i="61"/>
  <c r="BH67" i="61"/>
  <c r="BG68" i="61"/>
  <c r="BH68" i="61"/>
  <c r="BG70" i="61"/>
  <c r="BH70" i="61"/>
  <c r="BH71" i="61"/>
  <c r="BG73" i="61"/>
  <c r="BH73" i="61"/>
  <c r="BH74" i="61"/>
  <c r="BG76" i="61"/>
  <c r="BH76" i="61"/>
  <c r="BG79" i="61"/>
  <c r="BH79" i="61"/>
  <c r="BG80" i="61"/>
  <c r="BE7" i="61"/>
  <c r="BE8" i="61"/>
  <c r="BD9" i="61"/>
  <c r="BE10" i="61"/>
  <c r="BD11" i="61"/>
  <c r="BE12" i="61"/>
  <c r="BD13" i="61"/>
  <c r="BD15" i="61"/>
  <c r="BE15" i="61"/>
  <c r="BE16" i="61"/>
  <c r="BD17" i="61"/>
  <c r="BD18" i="61"/>
  <c r="BE18" i="61"/>
  <c r="BD19" i="61"/>
  <c r="BE20" i="61"/>
  <c r="BE22" i="61"/>
  <c r="BD23" i="61"/>
  <c r="BD24" i="61"/>
  <c r="BD25" i="61"/>
  <c r="BD28" i="61"/>
  <c r="BD30" i="61"/>
  <c r="BD32" i="61"/>
  <c r="BE33" i="61"/>
  <c r="BD34" i="61"/>
  <c r="BE35" i="61"/>
  <c r="BD36" i="61"/>
  <c r="BE37" i="61"/>
  <c r="BE38" i="61"/>
  <c r="BD41" i="61"/>
  <c r="BE41" i="61"/>
  <c r="BD42" i="61"/>
  <c r="BE43" i="61"/>
  <c r="BD44" i="61"/>
  <c r="BE45" i="61"/>
  <c r="BD46" i="61"/>
  <c r="BE46" i="61"/>
  <c r="BD47" i="61"/>
  <c r="BE47" i="61"/>
  <c r="BD48" i="61"/>
  <c r="BD49" i="61"/>
  <c r="BE49" i="61"/>
  <c r="BD50" i="61"/>
  <c r="BE50" i="61"/>
  <c r="BE51" i="61"/>
  <c r="BD52" i="61"/>
  <c r="BE52" i="61"/>
  <c r="BE53" i="61"/>
  <c r="BD54" i="61"/>
  <c r="BE54" i="61"/>
  <c r="BD58" i="61"/>
  <c r="BE59" i="61"/>
  <c r="BD60" i="61"/>
  <c r="BE61" i="61"/>
  <c r="BE62" i="61"/>
  <c r="BE63" i="61"/>
  <c r="BD64" i="61"/>
  <c r="BE67" i="61"/>
  <c r="BD68" i="61"/>
  <c r="BD70" i="61"/>
  <c r="BE71" i="61"/>
  <c r="BE74" i="61"/>
  <c r="BD76" i="61"/>
  <c r="BD77" i="61"/>
  <c r="BE78" i="61"/>
  <c r="BD79" i="61"/>
  <c r="BG6" i="61"/>
  <c r="BD6" i="61"/>
  <c r="BA7" i="61"/>
  <c r="BB8" i="61"/>
  <c r="BA9" i="61"/>
  <c r="BB9" i="61"/>
  <c r="BA11" i="61"/>
  <c r="BB11" i="61"/>
  <c r="BB14" i="61"/>
  <c r="BA15" i="61"/>
  <c r="BB16" i="61"/>
  <c r="BB17" i="61"/>
  <c r="BA19" i="61"/>
  <c r="BA21" i="61"/>
  <c r="BB22" i="61"/>
  <c r="BA23" i="61"/>
  <c r="BB23" i="61"/>
  <c r="BA24" i="61"/>
  <c r="BA25" i="61"/>
  <c r="BA26" i="61"/>
  <c r="BB26" i="61"/>
  <c r="BA32" i="61"/>
  <c r="BB34" i="61"/>
  <c r="BA36" i="61"/>
  <c r="BA37" i="61"/>
  <c r="BB38" i="61"/>
  <c r="BA39" i="61"/>
  <c r="BB41" i="61"/>
  <c r="BA42" i="61"/>
  <c r="BA44" i="61"/>
  <c r="BB44" i="61"/>
  <c r="BA45" i="61"/>
  <c r="BB45" i="61"/>
  <c r="BA46" i="61"/>
  <c r="BA47" i="61"/>
  <c r="BA51" i="61"/>
  <c r="BB51" i="61"/>
  <c r="BA52" i="61"/>
  <c r="BB52" i="61"/>
  <c r="BB53" i="61"/>
  <c r="BA54" i="61"/>
  <c r="BB55" i="61"/>
  <c r="BA58" i="61"/>
  <c r="BB61" i="61"/>
  <c r="BA62" i="61"/>
  <c r="BB62" i="61"/>
  <c r="BB63" i="61"/>
  <c r="BA64" i="61"/>
  <c r="BA66" i="61"/>
  <c r="BA68" i="61"/>
  <c r="BB68" i="61"/>
  <c r="BB69" i="61"/>
  <c r="BA73" i="61"/>
  <c r="BA74" i="61"/>
  <c r="BB74" i="61"/>
  <c r="BB76" i="61"/>
  <c r="BA77" i="61"/>
  <c r="BB77" i="61"/>
  <c r="BA80" i="61"/>
  <c r="BB6" i="61"/>
  <c r="BA6" i="61"/>
  <c r="AY9" i="61"/>
  <c r="AX11" i="61"/>
  <c r="AX15" i="61"/>
  <c r="AX17" i="61"/>
  <c r="AY17" i="61"/>
  <c r="AX18" i="61"/>
  <c r="AY19" i="61"/>
  <c r="AX23" i="61"/>
  <c r="AY24" i="61"/>
  <c r="AX25" i="61"/>
  <c r="AY25" i="61"/>
  <c r="AX28" i="61"/>
  <c r="AX29" i="61"/>
  <c r="AX30" i="61"/>
  <c r="AY32" i="61"/>
  <c r="AX34" i="61"/>
  <c r="AX35" i="61"/>
  <c r="AX36" i="61"/>
  <c r="AX42" i="61"/>
  <c r="AX43" i="61"/>
  <c r="AX44" i="61"/>
  <c r="AY44" i="61"/>
  <c r="AY46" i="61"/>
  <c r="AX49" i="61"/>
  <c r="AX50" i="61"/>
  <c r="AX51" i="61"/>
  <c r="AX53" i="61"/>
  <c r="AY54" i="61"/>
  <c r="AX55" i="61"/>
  <c r="AX58" i="61"/>
  <c r="AX59" i="61"/>
  <c r="AY62" i="61"/>
  <c r="AX64" i="61"/>
  <c r="AX66" i="61"/>
  <c r="AY68" i="61"/>
  <c r="AX70" i="61"/>
  <c r="AX71" i="61"/>
  <c r="AY71" i="61"/>
  <c r="AX73" i="61"/>
  <c r="AX74" i="61"/>
  <c r="AY77" i="61"/>
  <c r="AY6" i="61"/>
  <c r="AU7" i="61"/>
  <c r="AV7" i="61"/>
  <c r="AU8" i="61"/>
  <c r="AU11" i="61"/>
  <c r="AU12" i="61"/>
  <c r="AU16" i="61"/>
  <c r="AV16" i="61"/>
  <c r="AV17" i="61"/>
  <c r="AV18" i="61"/>
  <c r="AU19" i="61"/>
  <c r="AU21" i="61"/>
  <c r="AU23" i="61"/>
  <c r="AV24" i="61"/>
  <c r="AU25" i="61"/>
  <c r="AV25" i="61"/>
  <c r="AV26" i="61"/>
  <c r="AU27" i="61"/>
  <c r="AV27" i="61"/>
  <c r="AV29" i="61"/>
  <c r="AV30" i="61"/>
  <c r="AU31" i="61"/>
  <c r="AU32" i="61"/>
  <c r="AV32" i="61"/>
  <c r="AU33" i="61"/>
  <c r="AU34" i="61"/>
  <c r="AV34" i="61"/>
  <c r="AV35" i="61"/>
  <c r="AU36" i="61"/>
  <c r="AU37" i="61"/>
  <c r="AV41" i="61"/>
  <c r="AV42" i="61"/>
  <c r="AV43" i="61"/>
  <c r="AV44" i="61"/>
  <c r="AV45" i="61"/>
  <c r="AU46" i="61"/>
  <c r="AV46" i="61"/>
  <c r="AU47" i="61"/>
  <c r="AV47" i="61"/>
  <c r="AU48" i="61"/>
  <c r="AU50" i="61"/>
  <c r="AV50" i="61"/>
  <c r="AU51" i="61"/>
  <c r="AV52" i="61"/>
  <c r="AV53" i="61"/>
  <c r="AU54" i="61"/>
  <c r="AU58" i="61"/>
  <c r="AU62" i="61"/>
  <c r="AV62" i="61"/>
  <c r="AU63" i="61"/>
  <c r="AU64" i="61"/>
  <c r="AV64" i="61"/>
  <c r="AU66" i="61"/>
  <c r="AU67" i="61"/>
  <c r="AU70" i="61"/>
  <c r="AV70" i="61"/>
  <c r="AV71" i="61"/>
  <c r="AU74" i="61"/>
  <c r="AU77" i="61"/>
  <c r="AV77" i="61"/>
  <c r="AU79" i="61"/>
  <c r="AV6" i="61"/>
  <c r="BB75" i="61"/>
  <c r="BD62" i="61"/>
  <c r="B77" i="58"/>
  <c r="AC83" i="61"/>
  <c r="AD83" i="61"/>
  <c r="AS83" i="61" l="1"/>
  <c r="AQ42" i="61"/>
  <c r="AH82" i="61"/>
  <c r="AH75" i="61"/>
  <c r="AH73" i="61"/>
  <c r="AH60" i="61"/>
  <c r="AH56" i="61"/>
  <c r="AH52" i="61"/>
  <c r="AH44" i="61"/>
  <c r="AH42" i="61"/>
  <c r="AH30" i="61"/>
  <c r="AH28" i="61"/>
  <c r="AH24" i="61"/>
  <c r="AW24" i="61" s="1"/>
  <c r="AH17" i="61"/>
  <c r="AH15" i="61"/>
  <c r="AH13" i="61"/>
  <c r="AH9" i="61"/>
  <c r="AN75" i="61"/>
  <c r="AN70" i="61"/>
  <c r="AN60" i="61"/>
  <c r="AN56" i="61"/>
  <c r="AN50" i="61"/>
  <c r="AN48" i="61"/>
  <c r="AN28" i="61"/>
  <c r="AN13" i="61"/>
  <c r="AK32" i="61"/>
  <c r="AQ17" i="61"/>
  <c r="AX32" i="61"/>
  <c r="AT75" i="61"/>
  <c r="AT66" i="61"/>
  <c r="AT60" i="61"/>
  <c r="AT44" i="61"/>
  <c r="AT36" i="61"/>
  <c r="AT24" i="61"/>
  <c r="BI24" i="61" s="1"/>
  <c r="AT19" i="61"/>
  <c r="AQ64" i="61"/>
  <c r="AQ32" i="61"/>
  <c r="AQ13" i="61"/>
  <c r="AH74" i="61"/>
  <c r="AH72" i="61"/>
  <c r="AH67" i="61"/>
  <c r="AH55" i="61"/>
  <c r="AH51" i="61"/>
  <c r="AH37" i="61"/>
  <c r="AH31" i="61"/>
  <c r="AH12" i="61"/>
  <c r="AK6" i="61"/>
  <c r="AK82" i="61"/>
  <c r="AK80" i="61"/>
  <c r="AK79" i="61"/>
  <c r="AK75" i="61"/>
  <c r="AK73" i="61"/>
  <c r="AK70" i="61"/>
  <c r="AK66" i="61"/>
  <c r="AK64" i="61"/>
  <c r="AK60" i="61"/>
  <c r="AK58" i="61"/>
  <c r="AK52" i="61"/>
  <c r="AK42" i="61"/>
  <c r="AK40" i="61"/>
  <c r="AK34" i="61"/>
  <c r="AK30" i="61"/>
  <c r="AK28" i="61"/>
  <c r="AK15" i="61"/>
  <c r="AK13" i="61"/>
  <c r="AK11" i="61"/>
  <c r="AN65" i="61"/>
  <c r="AN59" i="61"/>
  <c r="AN49" i="61"/>
  <c r="AN33" i="61"/>
  <c r="BC33" i="61" s="1"/>
  <c r="AN20" i="61"/>
  <c r="AN18" i="61"/>
  <c r="AN10" i="61"/>
  <c r="AT81" i="61"/>
  <c r="BG60" i="61"/>
  <c r="AK9" i="61"/>
  <c r="AT50" i="61"/>
  <c r="AY75" i="61"/>
  <c r="AH81" i="61"/>
  <c r="AK77" i="61"/>
  <c r="AK46" i="61"/>
  <c r="AY11" i="61"/>
  <c r="AY80" i="61"/>
  <c r="AK62" i="61"/>
  <c r="AN15" i="61"/>
  <c r="AK68" i="61"/>
  <c r="AQ76" i="61"/>
  <c r="AT6" i="61"/>
  <c r="AY40" i="61"/>
  <c r="AX6" i="61"/>
  <c r="AY52" i="61"/>
  <c r="AK24" i="61"/>
  <c r="AY73" i="61"/>
  <c r="AY70" i="61"/>
  <c r="AY66" i="61"/>
  <c r="AY60" i="61"/>
  <c r="AK19" i="61"/>
  <c r="AQ82" i="61"/>
  <c r="AQ73" i="61"/>
  <c r="AQ70" i="61"/>
  <c r="AQ66" i="61"/>
  <c r="AQ56" i="61"/>
  <c r="AQ46" i="61"/>
  <c r="AQ40" i="61"/>
  <c r="AQ72" i="61"/>
  <c r="AQ71" i="61"/>
  <c r="AQ61" i="61"/>
  <c r="AQ57" i="61"/>
  <c r="AQ53" i="61"/>
  <c r="AQ33" i="61"/>
  <c r="BF33" i="61" s="1"/>
  <c r="AQ29" i="61"/>
  <c r="AQ27" i="61"/>
  <c r="BH6" i="61"/>
  <c r="AY58" i="61"/>
  <c r="AY42" i="61"/>
  <c r="BA28" i="61"/>
  <c r="BG19" i="61"/>
  <c r="AY15" i="61"/>
  <c r="BG24" i="61"/>
  <c r="AY30" i="61"/>
  <c r="AK44" i="61"/>
  <c r="AK17" i="61"/>
  <c r="AN55" i="61"/>
  <c r="AT80" i="61"/>
  <c r="AQ78" i="61"/>
  <c r="AQ69" i="61"/>
  <c r="AQ59" i="61"/>
  <c r="AQ55" i="61"/>
  <c r="AQ51" i="61"/>
  <c r="AQ31" i="61"/>
  <c r="AQ14" i="61"/>
  <c r="AU9" i="61"/>
  <c r="AY28" i="61"/>
  <c r="AK54" i="61"/>
  <c r="AK25" i="61"/>
  <c r="AN41" i="61"/>
  <c r="AY79" i="61"/>
  <c r="AH41" i="61"/>
  <c r="AH40" i="61"/>
  <c r="AU40" i="61"/>
  <c r="AU44" i="61"/>
  <c r="AU30" i="61"/>
  <c r="BA48" i="61"/>
  <c r="AH58" i="61"/>
  <c r="AT29" i="61"/>
  <c r="AU52" i="61"/>
  <c r="AU42" i="61"/>
  <c r="AU28" i="61"/>
  <c r="BA75" i="61"/>
  <c r="BA50" i="61"/>
  <c r="AU17" i="61"/>
  <c r="AU73" i="61"/>
  <c r="AU15" i="61"/>
  <c r="BA56" i="61"/>
  <c r="AU75" i="61"/>
  <c r="AN19" i="61"/>
  <c r="AH27" i="61"/>
  <c r="BA70" i="61"/>
  <c r="BD69" i="61"/>
  <c r="AT30" i="61"/>
  <c r="BG30" i="61"/>
  <c r="AT9" i="61"/>
  <c r="BG9" i="61"/>
  <c r="AH68" i="61"/>
  <c r="AU68" i="61"/>
  <c r="BH57" i="61"/>
  <c r="AT57" i="61"/>
  <c r="AV57" i="61"/>
  <c r="AH57" i="61"/>
  <c r="AK56" i="61"/>
  <c r="AY56" i="61"/>
  <c r="AK50" i="61"/>
  <c r="AY50" i="61"/>
  <c r="AK48" i="61"/>
  <c r="AY48" i="61"/>
  <c r="AY36" i="61"/>
  <c r="AK36" i="61"/>
  <c r="AK23" i="61"/>
  <c r="AY23" i="61"/>
  <c r="AY21" i="61"/>
  <c r="AK21" i="61"/>
  <c r="AY7" i="61"/>
  <c r="AK7" i="61"/>
  <c r="BB47" i="61"/>
  <c r="AN47" i="61"/>
  <c r="AT72" i="61"/>
  <c r="AT71" i="61"/>
  <c r="AT69" i="61"/>
  <c r="AT67" i="61"/>
  <c r="AT65" i="61"/>
  <c r="AT63" i="61"/>
  <c r="AT55" i="61"/>
  <c r="AT53" i="61"/>
  <c r="AT49" i="61"/>
  <c r="AT47" i="61"/>
  <c r="AT43" i="61"/>
  <c r="AT41" i="61"/>
  <c r="AT38" i="61"/>
  <c r="AT37" i="61"/>
  <c r="AT26" i="61"/>
  <c r="AT20" i="61"/>
  <c r="AT12" i="61"/>
  <c r="AT10" i="61"/>
  <c r="AH70" i="61"/>
  <c r="AH66" i="61"/>
  <c r="AH54" i="61"/>
  <c r="AH48" i="61"/>
  <c r="AH32" i="61"/>
  <c r="AH11" i="61"/>
  <c r="AK57" i="61"/>
  <c r="AK29" i="61"/>
  <c r="AN6" i="61"/>
  <c r="AN73" i="61"/>
  <c r="AN40" i="61"/>
  <c r="AN25" i="61"/>
  <c r="AT32" i="61"/>
  <c r="AQ21" i="61"/>
  <c r="BD21" i="61"/>
  <c r="BD7" i="61"/>
  <c r="AQ7" i="61"/>
  <c r="AT79" i="61"/>
  <c r="AT77" i="61"/>
  <c r="AT70" i="61"/>
  <c r="AT64" i="61"/>
  <c r="BH64" i="61"/>
  <c r="AT62" i="61"/>
  <c r="BH62" i="61"/>
  <c r="BH56" i="61"/>
  <c r="AT56" i="61"/>
  <c r="AT54" i="61"/>
  <c r="BH54" i="61"/>
  <c r="BH50" i="61"/>
  <c r="BH48" i="61"/>
  <c r="AT48" i="61"/>
  <c r="AT46" i="61"/>
  <c r="BH42" i="61"/>
  <c r="BH40" i="61"/>
  <c r="AT40" i="61"/>
  <c r="AT34" i="61"/>
  <c r="AT28" i="61"/>
  <c r="BH24" i="61"/>
  <c r="AT23" i="61"/>
  <c r="AT21" i="61"/>
  <c r="BH21" i="61"/>
  <c r="BH19" i="61"/>
  <c r="BH17" i="61"/>
  <c r="AT15" i="61"/>
  <c r="AT13" i="61"/>
  <c r="AT7" i="61"/>
  <c r="AV54" i="61"/>
  <c r="BH58" i="61"/>
  <c r="BH32" i="61"/>
  <c r="BB30" i="61"/>
  <c r="BB21" i="61"/>
  <c r="AV68" i="61"/>
  <c r="AV11" i="61"/>
  <c r="BB58" i="61"/>
  <c r="BB24" i="61"/>
  <c r="AH80" i="61"/>
  <c r="AH50" i="61"/>
  <c r="AH36" i="61"/>
  <c r="AH23" i="61"/>
  <c r="AH7" i="61"/>
  <c r="AN62" i="61"/>
  <c r="AT73" i="61"/>
  <c r="AT58" i="61"/>
  <c r="AT42" i="61"/>
  <c r="AT17" i="61"/>
  <c r="AK76" i="61"/>
  <c r="AY16" i="61"/>
  <c r="AN21" i="61"/>
  <c r="AV36" i="61"/>
  <c r="AV28" i="61"/>
  <c r="AV23" i="61"/>
  <c r="AV9" i="61"/>
  <c r="BH77" i="61"/>
  <c r="BH75" i="61"/>
  <c r="BD73" i="61"/>
  <c r="BD66" i="61"/>
  <c r="BD56" i="61"/>
  <c r="BH46" i="61"/>
  <c r="BH28" i="61"/>
  <c r="BH15" i="61"/>
  <c r="AV75" i="61"/>
  <c r="AV58" i="61"/>
  <c r="BH80" i="61"/>
  <c r="BB50" i="61"/>
  <c r="BB19" i="61"/>
  <c r="AV60" i="61"/>
  <c r="BB56" i="61"/>
  <c r="BE21" i="61"/>
  <c r="BH34" i="61"/>
  <c r="AH79" i="61"/>
  <c r="AH64" i="61"/>
  <c r="AH34" i="61"/>
  <c r="AH21" i="61"/>
  <c r="AN58" i="61"/>
  <c r="AT82" i="61"/>
  <c r="AT68" i="61"/>
  <c r="AT52" i="61"/>
  <c r="AT25" i="61"/>
  <c r="AT11" i="61"/>
  <c r="AK41" i="61"/>
  <c r="AN82" i="61"/>
  <c r="AU6" i="61"/>
  <c r="AH6" i="61"/>
  <c r="AV80" i="61"/>
  <c r="AH77" i="61"/>
  <c r="AV73" i="61"/>
  <c r="AV66" i="61"/>
  <c r="AH62" i="61"/>
  <c r="AV56" i="61"/>
  <c r="AV48" i="61"/>
  <c r="AH46" i="61"/>
  <c r="AH25" i="61"/>
  <c r="AH19" i="61"/>
  <c r="AV19" i="61"/>
  <c r="AV15" i="61"/>
  <c r="AV13" i="61"/>
  <c r="AY78" i="61"/>
  <c r="AK74" i="61"/>
  <c r="AK72" i="61"/>
  <c r="AK67" i="61"/>
  <c r="AY61" i="61"/>
  <c r="AY55" i="61"/>
  <c r="AY51" i="61"/>
  <c r="AK47" i="61"/>
  <c r="AK45" i="61"/>
  <c r="AK43" i="61"/>
  <c r="AK39" i="61"/>
  <c r="AY37" i="61"/>
  <c r="AY26" i="61"/>
  <c r="AK14" i="61"/>
  <c r="AK12" i="61"/>
  <c r="AY10" i="61"/>
  <c r="BB80" i="61"/>
  <c r="AN80" i="61"/>
  <c r="BB79" i="61"/>
  <c r="AN79" i="61"/>
  <c r="AN77" i="61"/>
  <c r="BB73" i="61"/>
  <c r="BB70" i="61"/>
  <c r="BB66" i="61"/>
  <c r="AN66" i="61"/>
  <c r="AN64" i="61"/>
  <c r="BB64" i="61"/>
  <c r="BB60" i="61"/>
  <c r="AN54" i="61"/>
  <c r="BB54" i="61"/>
  <c r="AN52" i="61"/>
  <c r="BB48" i="61"/>
  <c r="BB46" i="61"/>
  <c r="AN46" i="61"/>
  <c r="AN44" i="61"/>
  <c r="AN42" i="61"/>
  <c r="BB42" i="61"/>
  <c r="BB40" i="61"/>
  <c r="BB36" i="61"/>
  <c r="AN36" i="61"/>
  <c r="AN34" i="61"/>
  <c r="AN32" i="61"/>
  <c r="BB32" i="61"/>
  <c r="BB28" i="61"/>
  <c r="BB25" i="61"/>
  <c r="AN23" i="61"/>
  <c r="AN17" i="61"/>
  <c r="BB15" i="61"/>
  <c r="BB13" i="61"/>
  <c r="AN11" i="61"/>
  <c r="AN9" i="61"/>
  <c r="AN7" i="61"/>
  <c r="BB7" i="61"/>
  <c r="BE80" i="61"/>
  <c r="AQ77" i="61"/>
  <c r="BE75" i="61"/>
  <c r="AQ68" i="61"/>
  <c r="BE68" i="61"/>
  <c r="BE66" i="61"/>
  <c r="BE64" i="61"/>
  <c r="AQ62" i="61"/>
  <c r="AQ60" i="61"/>
  <c r="BE58" i="61"/>
  <c r="BE56" i="61"/>
  <c r="AQ54" i="61"/>
  <c r="AQ50" i="61"/>
  <c r="AQ48" i="61"/>
  <c r="AQ44" i="61"/>
  <c r="BE42" i="61"/>
  <c r="BE40" i="61"/>
  <c r="BE36" i="61"/>
  <c r="AQ34" i="61"/>
  <c r="BE32" i="61"/>
  <c r="BE30" i="61"/>
  <c r="AQ28" i="61"/>
  <c r="AQ25" i="61"/>
  <c r="AQ24" i="61"/>
  <c r="BF24" i="61" s="1"/>
  <c r="AQ23" i="61"/>
  <c r="BE19" i="61"/>
  <c r="BE17" i="61"/>
  <c r="AQ15" i="61"/>
  <c r="BE13" i="61"/>
  <c r="BE11" i="61"/>
  <c r="AQ9" i="61"/>
  <c r="AT78" i="61"/>
  <c r="BG78" i="61"/>
  <c r="AT59" i="61"/>
  <c r="BG59" i="61"/>
  <c r="BG22" i="61"/>
  <c r="AT22" i="61"/>
  <c r="AT8" i="61"/>
  <c r="BG8" i="61"/>
  <c r="AK81" i="61"/>
  <c r="AK71" i="61"/>
  <c r="AK69" i="61"/>
  <c r="AK65" i="61"/>
  <c r="AK63" i="61"/>
  <c r="AK61" i="61"/>
  <c r="AK59" i="61"/>
  <c r="AK55" i="61"/>
  <c r="AK49" i="61"/>
  <c r="AK38" i="61"/>
  <c r="AK37" i="61"/>
  <c r="AK33" i="61"/>
  <c r="AZ33" i="61" s="1"/>
  <c r="AK31" i="61"/>
  <c r="AK27" i="61"/>
  <c r="AK22" i="61"/>
  <c r="AX22" i="61"/>
  <c r="AK20" i="61"/>
  <c r="AK16" i="61"/>
  <c r="AK8" i="61"/>
  <c r="AN68" i="61"/>
  <c r="AN30" i="61"/>
  <c r="AN24" i="61"/>
  <c r="BC24" i="61" s="1"/>
  <c r="AQ6" i="61"/>
  <c r="AV69" i="61"/>
  <c r="AV63" i="61"/>
  <c r="AV61" i="61"/>
  <c r="AV59" i="61"/>
  <c r="AV51" i="61"/>
  <c r="AV49" i="61"/>
  <c r="AH45" i="61"/>
  <c r="AH39" i="61"/>
  <c r="AV38" i="61"/>
  <c r="AV22" i="61"/>
  <c r="AH18" i="61"/>
  <c r="AV14" i="61"/>
  <c r="AH10" i="61"/>
  <c r="AN81" i="61"/>
  <c r="BB71" i="61"/>
  <c r="AN67" i="61"/>
  <c r="BB57" i="61"/>
  <c r="BB37" i="61"/>
  <c r="BB31" i="61"/>
  <c r="AN29" i="61"/>
  <c r="AN26" i="61"/>
  <c r="AQ81" i="61"/>
  <c r="AQ74" i="61"/>
  <c r="AQ67" i="61"/>
  <c r="BE65" i="61"/>
  <c r="AQ63" i="61"/>
  <c r="BE55" i="61"/>
  <c r="AQ47" i="61"/>
  <c r="AQ45" i="61"/>
  <c r="AQ43" i="61"/>
  <c r="AQ41" i="61"/>
  <c r="AQ39" i="61"/>
  <c r="AQ37" i="61"/>
  <c r="BE29" i="61"/>
  <c r="AQ26" i="61"/>
  <c r="AQ20" i="61"/>
  <c r="AQ16" i="61"/>
  <c r="AQ12" i="61"/>
  <c r="AQ8" i="61"/>
  <c r="AH78" i="61"/>
  <c r="AH76" i="61"/>
  <c r="AH69" i="61"/>
  <c r="AH65" i="61"/>
  <c r="AH61" i="61"/>
  <c r="AH53" i="61"/>
  <c r="AH49" i="61"/>
  <c r="AH38" i="61"/>
  <c r="AH35" i="61"/>
  <c r="AH33" i="61"/>
  <c r="AW33" i="61" s="1"/>
  <c r="AH29" i="61"/>
  <c r="AH26" i="61"/>
  <c r="AH22" i="61"/>
  <c r="AH20" i="61"/>
  <c r="AH16" i="61"/>
  <c r="AH14" i="61"/>
  <c r="AN78" i="61"/>
  <c r="AN74" i="61"/>
  <c r="AN72" i="61"/>
  <c r="AN63" i="61"/>
  <c r="AN61" i="61"/>
  <c r="AN53" i="61"/>
  <c r="AN51" i="61"/>
  <c r="AN45" i="61"/>
  <c r="AN43" i="61"/>
  <c r="AN39" i="61"/>
  <c r="AN38" i="61"/>
  <c r="AN35" i="61"/>
  <c r="AN27" i="61"/>
  <c r="AN22" i="61"/>
  <c r="AN16" i="61"/>
  <c r="AN12" i="61"/>
  <c r="AN8" i="61"/>
  <c r="BH59" i="61"/>
  <c r="AT45" i="61"/>
  <c r="AT39" i="61"/>
  <c r="BH33" i="61"/>
  <c r="AT27" i="61"/>
  <c r="BH18" i="61"/>
  <c r="AT16" i="61"/>
  <c r="BH14" i="61"/>
  <c r="BH12" i="61"/>
  <c r="BG53" i="61"/>
  <c r="BG71" i="61"/>
  <c r="AT74" i="61"/>
  <c r="AT14" i="61"/>
  <c r="BE28" i="61"/>
  <c r="BE25" i="61"/>
  <c r="AQ80" i="61"/>
  <c r="AQ65" i="61"/>
  <c r="AQ58" i="61"/>
  <c r="AQ36" i="61"/>
  <c r="AQ19" i="61"/>
  <c r="AQ11" i="61"/>
  <c r="BE34" i="61"/>
  <c r="BE23" i="61"/>
  <c r="BE26" i="61"/>
  <c r="AT33" i="61"/>
  <c r="BI33" i="61" s="1"/>
  <c r="AT76" i="61"/>
  <c r="AT51" i="61"/>
  <c r="BH20" i="61"/>
  <c r="AN71" i="61"/>
  <c r="AN37" i="61"/>
  <c r="BA78" i="61"/>
  <c r="AK26" i="61"/>
  <c r="AX20" i="61"/>
  <c r="AX38" i="61"/>
  <c r="AK51" i="61"/>
  <c r="AY47" i="61"/>
  <c r="AV39" i="61"/>
  <c r="AV55" i="61"/>
  <c r="AH47" i="61"/>
  <c r="AH8" i="61"/>
  <c r="AU26" i="61"/>
  <c r="AQ38" i="61"/>
  <c r="BE44" i="61"/>
  <c r="AQ52" i="61"/>
  <c r="AQ79" i="61"/>
  <c r="BE9" i="61"/>
  <c r="AQ30" i="61"/>
  <c r="AQ75" i="61"/>
  <c r="BE31" i="61"/>
  <c r="BE6" i="61"/>
  <c r="BG45" i="61"/>
  <c r="BG10" i="61"/>
  <c r="AT61" i="61"/>
  <c r="AT35" i="61"/>
  <c r="AT31" i="61"/>
  <c r="AT18" i="61"/>
  <c r="BE76" i="61"/>
  <c r="BE57" i="61"/>
  <c r="AQ49" i="61"/>
  <c r="AQ35" i="61"/>
  <c r="AQ22" i="61"/>
  <c r="AQ10" i="61"/>
  <c r="BE14" i="61"/>
  <c r="AQ18" i="61"/>
  <c r="BD63" i="61"/>
  <c r="BD29" i="61"/>
  <c r="BB20" i="61"/>
  <c r="BB59" i="61"/>
  <c r="BB49" i="61"/>
  <c r="BB35" i="61"/>
  <c r="BB18" i="61"/>
  <c r="BB10" i="61"/>
  <c r="AN76" i="61"/>
  <c r="AN69" i="61"/>
  <c r="AN57" i="61"/>
  <c r="AN31" i="61"/>
  <c r="AN14" i="61"/>
  <c r="BA40" i="61"/>
  <c r="BA17" i="61"/>
  <c r="BA13" i="61"/>
  <c r="BA34" i="61"/>
  <c r="BB12" i="61"/>
  <c r="BB33" i="61"/>
  <c r="BB43" i="61"/>
  <c r="BA60" i="61"/>
  <c r="BB29" i="61"/>
  <c r="BB67" i="61"/>
  <c r="BB39" i="61"/>
  <c r="AY33" i="61"/>
  <c r="AK10" i="61"/>
  <c r="AK53" i="61"/>
  <c r="AK35" i="61"/>
  <c r="AK18" i="61"/>
  <c r="AK78" i="61"/>
  <c r="AX76" i="61"/>
  <c r="AX31" i="61"/>
  <c r="AV67" i="61"/>
  <c r="AV37" i="61"/>
  <c r="AH71" i="61"/>
  <c r="AH63" i="61"/>
  <c r="AH59" i="61"/>
  <c r="AH43" i="61"/>
  <c r="AV74" i="61"/>
  <c r="AU38" i="61"/>
  <c r="AY45" i="61"/>
  <c r="AY31" i="61"/>
  <c r="AY57" i="61"/>
  <c r="AY69" i="61"/>
  <c r="AY14" i="61"/>
  <c r="AY76" i="61"/>
  <c r="AY65" i="61"/>
  <c r="AY53" i="61"/>
  <c r="BH53" i="61"/>
  <c r="BH44" i="61"/>
  <c r="BH31" i="61"/>
  <c r="BG77" i="61"/>
  <c r="BG66" i="61"/>
  <c r="BG28" i="61"/>
  <c r="BG36" i="61"/>
  <c r="BG7" i="61"/>
  <c r="BG69" i="61"/>
  <c r="BG56" i="61"/>
  <c r="BG34" i="61"/>
  <c r="BG21" i="61"/>
  <c r="BD38" i="61"/>
  <c r="BD75" i="61"/>
  <c r="BB65" i="61"/>
  <c r="BB72" i="61"/>
  <c r="BA49" i="61"/>
  <c r="AY41" i="61"/>
  <c r="AX10" i="61"/>
  <c r="AX60" i="61"/>
  <c r="AX48" i="61"/>
  <c r="AX24" i="61"/>
  <c r="AX61" i="61"/>
  <c r="AX45" i="61"/>
  <c r="AX65" i="61"/>
  <c r="AV40" i="61"/>
  <c r="AV31" i="61"/>
  <c r="AV76" i="61"/>
  <c r="AV21" i="61"/>
  <c r="AV79" i="61"/>
  <c r="AV65" i="61"/>
  <c r="AU13" i="61"/>
  <c r="AU56" i="61"/>
  <c r="BE69" i="61"/>
  <c r="BE24" i="61"/>
  <c r="BG26" i="61"/>
  <c r="BG38" i="61"/>
  <c r="BG41" i="61"/>
  <c r="BG65" i="61"/>
  <c r="BD74" i="61"/>
  <c r="BD53" i="61"/>
  <c r="BD72" i="61"/>
  <c r="BD51" i="61"/>
  <c r="BD37" i="61"/>
  <c r="BD45" i="61"/>
  <c r="BD16" i="61"/>
  <c r="BD57" i="61"/>
  <c r="BD22" i="61"/>
  <c r="BD27" i="61"/>
  <c r="BD14" i="61"/>
  <c r="BD65" i="61"/>
  <c r="BA59" i="61"/>
  <c r="BA20" i="61"/>
  <c r="BA55" i="61"/>
  <c r="BA53" i="61"/>
  <c r="BA31" i="61"/>
  <c r="BA12" i="61"/>
  <c r="BA43" i="61"/>
  <c r="BA29" i="61"/>
  <c r="BA16" i="61"/>
  <c r="BA71" i="61"/>
  <c r="BA38" i="61"/>
  <c r="AY43" i="61"/>
  <c r="AY72" i="61"/>
  <c r="AX37" i="61"/>
  <c r="AX16" i="61"/>
  <c r="AU43" i="61"/>
  <c r="AU20" i="61"/>
  <c r="AU14" i="61"/>
  <c r="AU18" i="61"/>
  <c r="AY29" i="61"/>
  <c r="AX46" i="61"/>
  <c r="AX75" i="61"/>
  <c r="AY38" i="61"/>
  <c r="AY39" i="61"/>
  <c r="AY35" i="61"/>
  <c r="BE77" i="61"/>
  <c r="AX19" i="61"/>
  <c r="AX13" i="61"/>
  <c r="AX7" i="61"/>
  <c r="AX56" i="61"/>
  <c r="AX9" i="61"/>
  <c r="AY67" i="61"/>
  <c r="BE79" i="61"/>
  <c r="AY49" i="61"/>
  <c r="AX79" i="61"/>
  <c r="AX77" i="61"/>
  <c r="BE73" i="61"/>
  <c r="BE70" i="61"/>
  <c r="AX62" i="61"/>
  <c r="AX54" i="61"/>
  <c r="AX40" i="61"/>
  <c r="AX68" i="61"/>
  <c r="AX52" i="61"/>
  <c r="AX21" i="61"/>
  <c r="BD71" i="61"/>
  <c r="AU71" i="61"/>
  <c r="AY74" i="61"/>
  <c r="AY8" i="61"/>
  <c r="BG72" i="61"/>
  <c r="AX80" i="61"/>
  <c r="AY63" i="61"/>
  <c r="AY18" i="61"/>
  <c r="AY12" i="61"/>
  <c r="BD61" i="61"/>
  <c r="BE48" i="61"/>
  <c r="BG12" i="61"/>
  <c r="BH78" i="61"/>
  <c r="BH63" i="61"/>
  <c r="BD59" i="61"/>
  <c r="BD10" i="61"/>
  <c r="BE72" i="61"/>
  <c r="BA18" i="61"/>
  <c r="BA69" i="61"/>
  <c r="BA10" i="61"/>
  <c r="BA67" i="61"/>
  <c r="AY27" i="61"/>
  <c r="AX39" i="61"/>
  <c r="AU29" i="61"/>
  <c r="BA79" i="61"/>
  <c r="BD80" i="61"/>
  <c r="AU80" i="61"/>
  <c r="BG39" i="61"/>
  <c r="BG20" i="61"/>
  <c r="BG67" i="61"/>
  <c r="BG49" i="61"/>
  <c r="BD39" i="61"/>
  <c r="BD31" i="61"/>
  <c r="BD35" i="61"/>
  <c r="BE27" i="61"/>
  <c r="BD20" i="61"/>
  <c r="BD33" i="61"/>
  <c r="BA33" i="61"/>
  <c r="BA63" i="61"/>
  <c r="BA22" i="61"/>
  <c r="BA61" i="61"/>
  <c r="AX78" i="61"/>
  <c r="AX63" i="61"/>
  <c r="AX12" i="61"/>
  <c r="AX69" i="61"/>
  <c r="AX57" i="61"/>
  <c r="AX26" i="61"/>
  <c r="AU55" i="61"/>
  <c r="AU45" i="61"/>
  <c r="AU61" i="61"/>
  <c r="BH72" i="61"/>
  <c r="BH27" i="61"/>
  <c r="BH38" i="61"/>
  <c r="BH22" i="61"/>
  <c r="BG43" i="61"/>
  <c r="BG37" i="61"/>
  <c r="BG63" i="61"/>
  <c r="BG55" i="61"/>
  <c r="BG47" i="61"/>
  <c r="BD78" i="61"/>
  <c r="BD12" i="61"/>
  <c r="BD67" i="61"/>
  <c r="BD8" i="61"/>
  <c r="BA65" i="61"/>
  <c r="BA76" i="61"/>
  <c r="BA35" i="61"/>
  <c r="AY22" i="61"/>
  <c r="AY59" i="61"/>
  <c r="AX47" i="61"/>
  <c r="AX33" i="61"/>
  <c r="AX72" i="61"/>
  <c r="AX14" i="61"/>
  <c r="AX67" i="61"/>
  <c r="AX8" i="61"/>
  <c r="AX27" i="61"/>
  <c r="AV12" i="61"/>
  <c r="AV33" i="61"/>
  <c r="AV78" i="61"/>
  <c r="AV8" i="61"/>
  <c r="AV20" i="61"/>
  <c r="AU22" i="61"/>
  <c r="AU76" i="61"/>
  <c r="AU65" i="61"/>
  <c r="AU53" i="61"/>
  <c r="AU35" i="61"/>
  <c r="AU10" i="61"/>
  <c r="AU57" i="61"/>
  <c r="AU72" i="61"/>
  <c r="AU49" i="61"/>
  <c r="AY64" i="61"/>
  <c r="AY34" i="61"/>
  <c r="AY13" i="61"/>
  <c r="BH65" i="61"/>
  <c r="BH69" i="61"/>
  <c r="BG44" i="61"/>
  <c r="BG75" i="61"/>
  <c r="BE60" i="61"/>
  <c r="BD40" i="61"/>
  <c r="BB27" i="61"/>
  <c r="BA30" i="61"/>
  <c r="AX41" i="61"/>
  <c r="AU60" i="61"/>
  <c r="AU24" i="61"/>
  <c r="BG74" i="61"/>
  <c r="BH49" i="61"/>
  <c r="BG16" i="61"/>
  <c r="BD55" i="61"/>
  <c r="BB78" i="61"/>
  <c r="BA8" i="61"/>
  <c r="AV10" i="61"/>
  <c r="AU78" i="61"/>
  <c r="AU39" i="61"/>
  <c r="AU59" i="61"/>
  <c r="BD43" i="61"/>
  <c r="BE39" i="61"/>
  <c r="BD26" i="61"/>
  <c r="AP83" i="61"/>
  <c r="BA72" i="61"/>
  <c r="BA57" i="61"/>
  <c r="BA41" i="61"/>
  <c r="BA27" i="61"/>
  <c r="BA14" i="61"/>
  <c r="AY20" i="61"/>
  <c r="AV72" i="61"/>
  <c r="AU69" i="61"/>
  <c r="AU41" i="61"/>
  <c r="AJ83" i="61"/>
  <c r="AG83" i="61"/>
  <c r="AR83" i="61"/>
  <c r="AF83" i="61"/>
  <c r="AO83" i="61"/>
  <c r="AL83" i="61"/>
  <c r="AM83" i="61"/>
  <c r="AI83" i="61"/>
  <c r="C175" i="76" l="1"/>
  <c r="D175" i="76"/>
  <c r="E175" i="76"/>
  <c r="F175" i="76"/>
  <c r="G175" i="76"/>
  <c r="H175" i="76"/>
  <c r="I175" i="76"/>
  <c r="J175" i="76"/>
  <c r="K175" i="76"/>
  <c r="L175" i="76"/>
  <c r="M175" i="76"/>
  <c r="B175" i="76"/>
  <c r="V132" i="7" l="1"/>
  <c r="W132" i="7"/>
  <c r="T132" i="7"/>
  <c r="P132" i="7"/>
  <c r="D132" i="7"/>
  <c r="E132" i="7" s="1"/>
  <c r="T10" i="7"/>
  <c r="T12" i="7"/>
  <c r="W13" i="7"/>
  <c r="T14" i="7"/>
  <c r="W15" i="7"/>
  <c r="T23" i="7"/>
  <c r="T83" i="7"/>
  <c r="V119" i="7"/>
  <c r="T119" i="7"/>
  <c r="V120" i="7"/>
  <c r="T120" i="7"/>
  <c r="V121" i="7"/>
  <c r="W121" i="7"/>
  <c r="T121" i="7"/>
  <c r="V122" i="7"/>
  <c r="T122" i="7"/>
  <c r="T123" i="7"/>
  <c r="W124" i="7"/>
  <c r="T124" i="7"/>
  <c r="V125" i="7"/>
  <c r="T125" i="7"/>
  <c r="T126" i="7"/>
  <c r="V127" i="7"/>
  <c r="T127" i="7"/>
  <c r="V128" i="7"/>
  <c r="T128" i="7"/>
  <c r="V129" i="7"/>
  <c r="T129" i="7"/>
  <c r="V130" i="7"/>
  <c r="T130" i="7"/>
  <c r="V131" i="7"/>
  <c r="V133" i="7"/>
  <c r="V134" i="7"/>
  <c r="T134" i="7"/>
  <c r="W136" i="7"/>
  <c r="T136" i="7"/>
  <c r="V137" i="7"/>
  <c r="T7" i="7"/>
  <c r="T6" i="7"/>
  <c r="V8" i="7"/>
  <c r="V9" i="7"/>
  <c r="W9" i="7"/>
  <c r="V13" i="7"/>
  <c r="V15" i="7"/>
  <c r="W80" i="7"/>
  <c r="W119" i="7"/>
  <c r="W123" i="7"/>
  <c r="W125" i="7"/>
  <c r="W127" i="7"/>
  <c r="W131" i="7"/>
  <c r="W137" i="7"/>
  <c r="W6" i="7"/>
  <c r="V6" i="7"/>
  <c r="V7" i="7"/>
  <c r="W7" i="7"/>
  <c r="V10" i="7"/>
  <c r="W10" i="7"/>
  <c r="W12" i="7"/>
  <c r="W14" i="7"/>
  <c r="W23" i="7"/>
  <c r="V83" i="7"/>
  <c r="W120" i="7"/>
  <c r="W122" i="7"/>
  <c r="V126" i="7"/>
  <c r="W126" i="7"/>
  <c r="W128" i="7"/>
  <c r="W130" i="7"/>
  <c r="W133" i="7"/>
  <c r="W8" i="7"/>
  <c r="V23" i="7"/>
  <c r="V124" i="7"/>
  <c r="V136" i="7"/>
  <c r="V11" i="7"/>
  <c r="W11" i="7"/>
  <c r="V12" i="7"/>
  <c r="V14" i="7"/>
  <c r="V80" i="7"/>
  <c r="W83" i="7"/>
  <c r="V123" i="7"/>
  <c r="W129" i="7"/>
  <c r="W134" i="7"/>
  <c r="D7" i="7"/>
  <c r="E7" i="7" s="1"/>
  <c r="D8" i="7"/>
  <c r="E8" i="7" s="1"/>
  <c r="D9" i="7"/>
  <c r="E9" i="7" s="1"/>
  <c r="D10" i="7"/>
  <c r="E10" i="7" s="1"/>
  <c r="D11" i="7"/>
  <c r="E11" i="7" s="1"/>
  <c r="D12" i="7"/>
  <c r="E12" i="7" s="1"/>
  <c r="D13" i="7"/>
  <c r="E13" i="7" s="1"/>
  <c r="D14" i="7"/>
  <c r="E14" i="7" s="1"/>
  <c r="D15" i="7"/>
  <c r="E15" i="7" s="1"/>
  <c r="D23" i="7"/>
  <c r="E23" i="7" s="1"/>
  <c r="D80" i="7"/>
  <c r="E80" i="7" s="1"/>
  <c r="D83" i="7"/>
  <c r="E83" i="7" s="1"/>
  <c r="D119" i="7"/>
  <c r="E119" i="7" s="1"/>
  <c r="D120" i="7"/>
  <c r="E120" i="7" s="1"/>
  <c r="D121" i="7"/>
  <c r="E121" i="7" s="1"/>
  <c r="D122" i="7"/>
  <c r="E122" i="7" s="1"/>
  <c r="D123" i="7"/>
  <c r="E123" i="7" s="1"/>
  <c r="D124" i="7"/>
  <c r="E124" i="7" s="1"/>
  <c r="D125" i="7"/>
  <c r="E125" i="7" s="1"/>
  <c r="D126" i="7"/>
  <c r="E126" i="7" s="1"/>
  <c r="D127" i="7"/>
  <c r="E127" i="7" s="1"/>
  <c r="D128" i="7"/>
  <c r="E128" i="7" s="1"/>
  <c r="D129" i="7"/>
  <c r="E129" i="7" s="1"/>
  <c r="D130" i="7"/>
  <c r="E130" i="7" s="1"/>
  <c r="D131" i="7"/>
  <c r="E131" i="7" s="1"/>
  <c r="D133" i="7"/>
  <c r="E133" i="7" s="1"/>
  <c r="D134" i="7"/>
  <c r="E134" i="7" s="1"/>
  <c r="D136" i="7"/>
  <c r="E136" i="7" s="1"/>
  <c r="D137" i="7"/>
  <c r="E137" i="7" s="1"/>
  <c r="R3" i="7"/>
  <c r="P137" i="7"/>
  <c r="P136" i="7"/>
  <c r="P134" i="7"/>
  <c r="P133" i="7"/>
  <c r="P131" i="7"/>
  <c r="P130" i="7"/>
  <c r="P129" i="7"/>
  <c r="P128" i="7"/>
  <c r="P127" i="7"/>
  <c r="P126" i="7"/>
  <c r="P125" i="7"/>
  <c r="P124" i="7"/>
  <c r="P123" i="7"/>
  <c r="P122" i="7"/>
  <c r="P121" i="7"/>
  <c r="P120" i="7"/>
  <c r="P119" i="7"/>
  <c r="P83" i="7"/>
  <c r="P80" i="7"/>
  <c r="P23" i="7"/>
  <c r="P15" i="7"/>
  <c r="P14" i="7"/>
  <c r="P13" i="7"/>
  <c r="P12" i="7"/>
  <c r="P11" i="7"/>
  <c r="P10" i="7"/>
  <c r="P9" i="7"/>
  <c r="P8" i="7"/>
  <c r="P7" i="7"/>
  <c r="P6" i="7"/>
  <c r="D6" i="7"/>
  <c r="E6" i="7" s="1"/>
  <c r="E138" i="7" l="1"/>
  <c r="P138" i="7"/>
  <c r="V138" i="7"/>
  <c r="W138" i="7"/>
  <c r="X132" i="7"/>
  <c r="X11" i="7"/>
  <c r="X15" i="7"/>
  <c r="X14" i="7"/>
  <c r="X83" i="7"/>
  <c r="T137" i="7"/>
  <c r="T131" i="7"/>
  <c r="T133" i="7"/>
  <c r="X122" i="7"/>
  <c r="X136" i="7"/>
  <c r="T80" i="7"/>
  <c r="T13" i="7"/>
  <c r="T9" i="7"/>
  <c r="T15" i="7"/>
  <c r="T11" i="7"/>
  <c r="T8" i="7"/>
  <c r="X137" i="7"/>
  <c r="X9" i="7"/>
  <c r="X80" i="7"/>
  <c r="X130" i="7"/>
  <c r="X126" i="7"/>
  <c r="X10" i="7"/>
  <c r="X7" i="7"/>
  <c r="X133" i="7"/>
  <c r="X125" i="7"/>
  <c r="X124" i="7"/>
  <c r="X23" i="7"/>
  <c r="X8" i="7"/>
  <c r="X12" i="7"/>
  <c r="X121" i="7"/>
  <c r="X128" i="7"/>
  <c r="X120" i="7"/>
  <c r="X134" i="7"/>
  <c r="X129" i="7"/>
  <c r="X6" i="7"/>
  <c r="X123" i="7"/>
  <c r="X131" i="7"/>
  <c r="X13" i="7"/>
  <c r="X119" i="7"/>
  <c r="X127" i="7"/>
  <c r="Q23" i="7" l="1"/>
  <c r="Q135" i="7"/>
  <c r="Q137" i="7"/>
  <c r="Q11" i="7"/>
  <c r="Q136" i="7"/>
  <c r="Q127" i="7"/>
  <c r="Q8" i="7"/>
  <c r="Q83" i="7"/>
  <c r="Q123" i="7"/>
  <c r="Q7" i="7"/>
  <c r="T138" i="7"/>
  <c r="U104" i="7" s="1"/>
  <c r="Q119" i="7"/>
  <c r="Q121" i="7"/>
  <c r="U134" i="7"/>
  <c r="Q126" i="7"/>
  <c r="Q10" i="7"/>
  <c r="Q129" i="7"/>
  <c r="Q13" i="7"/>
  <c r="Q132" i="7"/>
  <c r="Q120" i="7"/>
  <c r="X138" i="7"/>
  <c r="Q122" i="7"/>
  <c r="Q125" i="7"/>
  <c r="Q9" i="7"/>
  <c r="Q133" i="7"/>
  <c r="U15" i="7"/>
  <c r="Q21" i="7"/>
  <c r="Q45" i="7"/>
  <c r="Q79" i="7"/>
  <c r="Q65" i="7"/>
  <c r="Q61" i="7"/>
  <c r="Q57" i="7"/>
  <c r="Q46" i="7"/>
  <c r="Q24" i="7"/>
  <c r="Q67" i="7"/>
  <c r="Q41" i="7"/>
  <c r="Q33" i="7"/>
  <c r="Q74" i="7"/>
  <c r="Q54" i="7"/>
  <c r="Q50" i="7"/>
  <c r="Q81" i="7"/>
  <c r="Q110" i="7"/>
  <c r="Q97" i="7"/>
  <c r="Q84" i="7"/>
  <c r="Q105" i="7"/>
  <c r="Q106" i="7"/>
  <c r="Q93" i="7"/>
  <c r="Q115" i="7"/>
  <c r="Q103" i="7"/>
  <c r="Q20" i="7"/>
  <c r="Q37" i="7"/>
  <c r="Q22" i="7"/>
  <c r="Q78" i="7"/>
  <c r="Q64" i="7"/>
  <c r="Q60" i="7"/>
  <c r="Q56" i="7"/>
  <c r="Q38" i="7"/>
  <c r="Q70" i="7"/>
  <c r="Q49" i="7"/>
  <c r="Q40" i="7"/>
  <c r="Q26" i="7"/>
  <c r="Q73" i="7"/>
  <c r="Q53" i="7"/>
  <c r="Q44" i="7"/>
  <c r="Q29" i="7"/>
  <c r="Q117" i="7"/>
  <c r="Q104" i="7"/>
  <c r="Q91" i="7"/>
  <c r="Q100" i="7"/>
  <c r="Q101" i="7"/>
  <c r="Q87" i="7"/>
  <c r="Q114" i="7"/>
  <c r="Q102" i="7"/>
  <c r="Q76" i="7"/>
  <c r="Q30" i="7"/>
  <c r="Q18" i="7"/>
  <c r="Q77" i="7"/>
  <c r="Q63" i="7"/>
  <c r="Q59" i="7"/>
  <c r="Q48" i="7"/>
  <c r="Q32" i="7"/>
  <c r="Q69" i="7"/>
  <c r="Q43" i="7"/>
  <c r="Q39" i="7"/>
  <c r="Q25" i="7"/>
  <c r="Q72" i="7"/>
  <c r="Q52" i="7"/>
  <c r="Q36" i="7"/>
  <c r="Q28" i="7"/>
  <c r="Q116" i="7"/>
  <c r="Q99" i="7"/>
  <c r="Q90" i="7"/>
  <c r="Q118" i="7"/>
  <c r="Q92" i="7"/>
  <c r="Q113" i="7"/>
  <c r="Q95" i="7"/>
  <c r="Q86" i="7"/>
  <c r="Q109" i="7"/>
  <c r="Q96" i="7"/>
  <c r="Q55" i="7"/>
  <c r="Q82" i="7"/>
  <c r="Q16" i="7"/>
  <c r="Q66" i="7"/>
  <c r="Q62" i="7"/>
  <c r="Q58" i="7"/>
  <c r="Q47" i="7"/>
  <c r="Q31" i="7"/>
  <c r="Q68" i="7"/>
  <c r="Q42" i="7"/>
  <c r="Q34" i="7"/>
  <c r="Q75" i="7"/>
  <c r="Q71" i="7"/>
  <c r="Q51" i="7"/>
  <c r="Q35" i="7"/>
  <c r="Q27" i="7"/>
  <c r="Q111" i="7"/>
  <c r="Q98" i="7"/>
  <c r="Q89" i="7"/>
  <c r="Q112" i="7"/>
  <c r="Q85" i="7"/>
  <c r="Q107" i="7"/>
  <c r="Q94" i="7"/>
  <c r="Q108" i="7"/>
  <c r="Q88" i="7"/>
  <c r="Q19" i="7"/>
  <c r="Q17" i="7"/>
  <c r="Q128" i="7"/>
  <c r="Q12" i="7"/>
  <c r="I13" i="7"/>
  <c r="I56" i="7"/>
  <c r="I92" i="7"/>
  <c r="I120" i="7"/>
  <c r="I29" i="7"/>
  <c r="I76" i="7"/>
  <c r="I36" i="7"/>
  <c r="I84" i="7"/>
  <c r="I18" i="7"/>
  <c r="I33" i="7"/>
  <c r="I49" i="7"/>
  <c r="I65" i="7"/>
  <c r="I81" i="7"/>
  <c r="I97" i="7"/>
  <c r="I113" i="7"/>
  <c r="I129" i="7"/>
  <c r="I11" i="7"/>
  <c r="I27" i="7"/>
  <c r="I42" i="7"/>
  <c r="I58" i="7"/>
  <c r="I74" i="7"/>
  <c r="I90" i="7"/>
  <c r="I106" i="7"/>
  <c r="I122" i="7"/>
  <c r="I12" i="7"/>
  <c r="I28" i="7"/>
  <c r="I43" i="7"/>
  <c r="I59" i="7"/>
  <c r="I75" i="7"/>
  <c r="I91" i="7"/>
  <c r="I107" i="7"/>
  <c r="I123" i="7"/>
  <c r="I88" i="7"/>
  <c r="I17" i="7"/>
  <c r="I72" i="7"/>
  <c r="I14" i="7"/>
  <c r="I45" i="7"/>
  <c r="I77" i="7"/>
  <c r="I109" i="7"/>
  <c r="I8" i="7"/>
  <c r="I38" i="7"/>
  <c r="I70" i="7"/>
  <c r="I102" i="7"/>
  <c r="I134" i="7"/>
  <c r="I39" i="7"/>
  <c r="I71" i="7"/>
  <c r="I103" i="7"/>
  <c r="I136" i="7"/>
  <c r="I25" i="7"/>
  <c r="I68" i="7"/>
  <c r="I96" i="7"/>
  <c r="I137" i="7"/>
  <c r="I40" i="7"/>
  <c r="I108" i="7"/>
  <c r="I52" i="7"/>
  <c r="I104" i="7"/>
  <c r="I7" i="7"/>
  <c r="I22" i="7"/>
  <c r="I37" i="7"/>
  <c r="I53" i="7"/>
  <c r="I69" i="7"/>
  <c r="I85" i="7"/>
  <c r="I101" i="7"/>
  <c r="I117" i="7"/>
  <c r="I133" i="7"/>
  <c r="I132" i="7"/>
  <c r="I15" i="7"/>
  <c r="I30" i="7"/>
  <c r="I46" i="7"/>
  <c r="I62" i="7"/>
  <c r="I78" i="7"/>
  <c r="I94" i="7"/>
  <c r="I110" i="7"/>
  <c r="I126" i="7"/>
  <c r="I16" i="7"/>
  <c r="I31" i="7"/>
  <c r="I47" i="7"/>
  <c r="I63" i="7"/>
  <c r="I79" i="7"/>
  <c r="I95" i="7"/>
  <c r="I111" i="7"/>
  <c r="I127" i="7"/>
  <c r="I112" i="7"/>
  <c r="I60" i="7"/>
  <c r="I21" i="7"/>
  <c r="I61" i="7"/>
  <c r="I93" i="7"/>
  <c r="I125" i="7"/>
  <c r="I23" i="7"/>
  <c r="I54" i="7"/>
  <c r="I86" i="7"/>
  <c r="I118" i="7"/>
  <c r="I128" i="7"/>
  <c r="I24" i="7"/>
  <c r="I55" i="7"/>
  <c r="I87" i="7"/>
  <c r="I119" i="7"/>
  <c r="I32" i="7"/>
  <c r="I80" i="7"/>
  <c r="I100" i="7"/>
  <c r="I6" i="7"/>
  <c r="I48" i="7"/>
  <c r="I9" i="7"/>
  <c r="I64" i="7"/>
  <c r="I124" i="7"/>
  <c r="I10" i="7"/>
  <c r="I26" i="7"/>
  <c r="I41" i="7"/>
  <c r="I57" i="7"/>
  <c r="I73" i="7"/>
  <c r="I89" i="7"/>
  <c r="I105" i="7"/>
  <c r="I121" i="7"/>
  <c r="I19" i="7"/>
  <c r="I34" i="7"/>
  <c r="I50" i="7"/>
  <c r="I66" i="7"/>
  <c r="I82" i="7"/>
  <c r="I98" i="7"/>
  <c r="I114" i="7"/>
  <c r="I130" i="7"/>
  <c r="I116" i="7"/>
  <c r="I20" i="7"/>
  <c r="I35" i="7"/>
  <c r="I51" i="7"/>
  <c r="I67" i="7"/>
  <c r="I83" i="7"/>
  <c r="I99" i="7"/>
  <c r="I115" i="7"/>
  <c r="I131" i="7"/>
  <c r="I44" i="7"/>
  <c r="Y137" i="7"/>
  <c r="Q131" i="7"/>
  <c r="Q15" i="7"/>
  <c r="Q130" i="7"/>
  <c r="Q14" i="7"/>
  <c r="Q134" i="7"/>
  <c r="Q80" i="7"/>
  <c r="Q6" i="7"/>
  <c r="Q124" i="7"/>
  <c r="U14" i="7" l="1"/>
  <c r="U29" i="7"/>
  <c r="U49" i="7"/>
  <c r="U120" i="7"/>
  <c r="U136" i="7"/>
  <c r="U20" i="7"/>
  <c r="U48" i="7"/>
  <c r="U12" i="7"/>
  <c r="U28" i="7"/>
  <c r="Y14" i="7"/>
  <c r="Y135" i="7"/>
  <c r="U83" i="7"/>
  <c r="U130" i="7"/>
  <c r="U18" i="7"/>
  <c r="U34" i="7"/>
  <c r="U109" i="7"/>
  <c r="U137" i="7"/>
  <c r="U6" i="7"/>
  <c r="U124" i="7"/>
  <c r="U101" i="7"/>
  <c r="U22" i="7"/>
  <c r="U75" i="7"/>
  <c r="U79" i="7"/>
  <c r="Y132" i="7"/>
  <c r="U80" i="7"/>
  <c r="U123" i="7"/>
  <c r="U132" i="7"/>
  <c r="U127" i="7"/>
  <c r="U119" i="7"/>
  <c r="U78" i="7"/>
  <c r="U110" i="7"/>
  <c r="U39" i="7"/>
  <c r="U60" i="7"/>
  <c r="U31" i="7"/>
  <c r="U98" i="7"/>
  <c r="U71" i="7"/>
  <c r="U9" i="7"/>
  <c r="U11" i="7"/>
  <c r="U133" i="7"/>
  <c r="U7" i="7"/>
  <c r="U125" i="7"/>
  <c r="U10" i="7"/>
  <c r="U121" i="7"/>
  <c r="U94" i="7"/>
  <c r="U56" i="7"/>
  <c r="U16" i="7"/>
  <c r="U66" i="7"/>
  <c r="U59" i="7"/>
  <c r="U42" i="7"/>
  <c r="U135" i="7"/>
  <c r="U72" i="7"/>
  <c r="U86" i="7"/>
  <c r="U35" i="7"/>
  <c r="U84" i="7"/>
  <c r="U73" i="7"/>
  <c r="U50" i="7"/>
  <c r="U30" i="7"/>
  <c r="U58" i="7"/>
  <c r="U114" i="7"/>
  <c r="U33" i="7"/>
  <c r="U115" i="7"/>
  <c r="U69" i="7"/>
  <c r="U99" i="7"/>
  <c r="U46" i="7"/>
  <c r="U64" i="7"/>
  <c r="U55" i="7"/>
  <c r="U62" i="7"/>
  <c r="U53" i="7"/>
  <c r="U106" i="7"/>
  <c r="U85" i="7"/>
  <c r="U87" i="7"/>
  <c r="U118" i="7"/>
  <c r="U102" i="7"/>
  <c r="U27" i="7"/>
  <c r="U21" i="7"/>
  <c r="U54" i="7"/>
  <c r="U92" i="7"/>
  <c r="I138" i="7"/>
  <c r="U131" i="7"/>
  <c r="U8" i="7"/>
  <c r="U13" i="7"/>
  <c r="U126" i="7"/>
  <c r="U122" i="7"/>
  <c r="U128" i="7"/>
  <c r="U23" i="7"/>
  <c r="U129" i="7"/>
  <c r="U47" i="7"/>
  <c r="U45" i="7"/>
  <c r="U103" i="7"/>
  <c r="U93" i="7"/>
  <c r="U63" i="7"/>
  <c r="U36" i="7"/>
  <c r="U105" i="7"/>
  <c r="U43" i="7"/>
  <c r="U65" i="7"/>
  <c r="U96" i="7"/>
  <c r="U108" i="7"/>
  <c r="U74" i="7"/>
  <c r="U70" i="7"/>
  <c r="U51" i="7"/>
  <c r="U40" i="7"/>
  <c r="U113" i="7"/>
  <c r="U97" i="7"/>
  <c r="U76" i="7"/>
  <c r="U77" i="7"/>
  <c r="U26" i="7"/>
  <c r="U57" i="7"/>
  <c r="U41" i="7"/>
  <c r="U32" i="7"/>
  <c r="U24" i="7"/>
  <c r="U81" i="7"/>
  <c r="U25" i="7"/>
  <c r="U100" i="7"/>
  <c r="U37" i="7"/>
  <c r="U111" i="7"/>
  <c r="U88" i="7"/>
  <c r="U38" i="7"/>
  <c r="U52" i="7"/>
  <c r="U112" i="7"/>
  <c r="U44" i="7"/>
  <c r="U61" i="7"/>
  <c r="U68" i="7"/>
  <c r="U90" i="7"/>
  <c r="U107" i="7"/>
  <c r="U67" i="7"/>
  <c r="U91" i="7"/>
  <c r="U17" i="7"/>
  <c r="U82" i="7"/>
  <c r="U19" i="7"/>
  <c r="U117" i="7"/>
  <c r="U95" i="7"/>
  <c r="U116" i="7"/>
  <c r="U89" i="7"/>
  <c r="Y129" i="7"/>
  <c r="Y134" i="7"/>
  <c r="Y136" i="7"/>
  <c r="Y15" i="7"/>
  <c r="Y133" i="7"/>
  <c r="Q138" i="7"/>
  <c r="Y83" i="7"/>
  <c r="Y126" i="7"/>
  <c r="Y131" i="7"/>
  <c r="Y130" i="7"/>
  <c r="Y13" i="7"/>
  <c r="Y7" i="7"/>
  <c r="Y6" i="7"/>
  <c r="Y127" i="7"/>
  <c r="Y21" i="7"/>
  <c r="Y49" i="7"/>
  <c r="Y99" i="7"/>
  <c r="Y107" i="7"/>
  <c r="Y88" i="7"/>
  <c r="Y78" i="7"/>
  <c r="Y57" i="7"/>
  <c r="Y31" i="7"/>
  <c r="Y70" i="7"/>
  <c r="Y18" i="7"/>
  <c r="Y64" i="7"/>
  <c r="Y42" i="7"/>
  <c r="Y36" i="7"/>
  <c r="Y85" i="7"/>
  <c r="Y38" i="7"/>
  <c r="Y54" i="7"/>
  <c r="Y25" i="7"/>
  <c r="Y22" i="7"/>
  <c r="Y33" i="7"/>
  <c r="Y101" i="7"/>
  <c r="Y114" i="7"/>
  <c r="Y106" i="7"/>
  <c r="Y109" i="7"/>
  <c r="Y41" i="7"/>
  <c r="Y65" i="7"/>
  <c r="Y103" i="7"/>
  <c r="Y43" i="7"/>
  <c r="Y97" i="7"/>
  <c r="Y75" i="7"/>
  <c r="Y115" i="7"/>
  <c r="Y30" i="7"/>
  <c r="Y19" i="7"/>
  <c r="Y61" i="7"/>
  <c r="Y28" i="7"/>
  <c r="Y90" i="7"/>
  <c r="Y113" i="7"/>
  <c r="Y72" i="7"/>
  <c r="Y102" i="7"/>
  <c r="Y40" i="7"/>
  <c r="Y96" i="7"/>
  <c r="Y81" i="7"/>
  <c r="Y63" i="7"/>
  <c r="Y118" i="7"/>
  <c r="Y48" i="7"/>
  <c r="Y69" i="7"/>
  <c r="Y47" i="7"/>
  <c r="Y37" i="7"/>
  <c r="Y93" i="7"/>
  <c r="Y105" i="7"/>
  <c r="Y51" i="7"/>
  <c r="Y32" i="7"/>
  <c r="Y84" i="7"/>
  <c r="Y76" i="7"/>
  <c r="Y73" i="7"/>
  <c r="Y112" i="7"/>
  <c r="Y34" i="7"/>
  <c r="Y77" i="7"/>
  <c r="Y68" i="7"/>
  <c r="Y94" i="7"/>
  <c r="Y52" i="7"/>
  <c r="Y29" i="7"/>
  <c r="Y44" i="7"/>
  <c r="Y66" i="7"/>
  <c r="Y16" i="7"/>
  <c r="Y87" i="7"/>
  <c r="Y117" i="7"/>
  <c r="Y79" i="7"/>
  <c r="Y100" i="7"/>
  <c r="Y45" i="7"/>
  <c r="Y74" i="7"/>
  <c r="Y56" i="7"/>
  <c r="Y35" i="7"/>
  <c r="Y92" i="7"/>
  <c r="Y55" i="7"/>
  <c r="Y86" i="7"/>
  <c r="Y60" i="7"/>
  <c r="Y26" i="7"/>
  <c r="Y62" i="7"/>
  <c r="Y110" i="7"/>
  <c r="Y116" i="7"/>
  <c r="Y91" i="7"/>
  <c r="Y111" i="7"/>
  <c r="Y50" i="7"/>
  <c r="Y71" i="7"/>
  <c r="Y59" i="7"/>
  <c r="Y82" i="7"/>
  <c r="Y20" i="7"/>
  <c r="Y104" i="7"/>
  <c r="Y53" i="7"/>
  <c r="Y17" i="7"/>
  <c r="Y24" i="7"/>
  <c r="Y89" i="7"/>
  <c r="Y98" i="7"/>
  <c r="Y58" i="7"/>
  <c r="Y108" i="7"/>
  <c r="Y46" i="7"/>
  <c r="Y27" i="7"/>
  <c r="Y95" i="7"/>
  <c r="Y67" i="7"/>
  <c r="Y39" i="7"/>
  <c r="Y122" i="7"/>
  <c r="Y125" i="7"/>
  <c r="Y120" i="7"/>
  <c r="Y11" i="7"/>
  <c r="Y9" i="7"/>
  <c r="Y8" i="7"/>
  <c r="Y23" i="7"/>
  <c r="Y119" i="7"/>
  <c r="Y121" i="7"/>
  <c r="Y80" i="7"/>
  <c r="Y12" i="7"/>
  <c r="Y124" i="7"/>
  <c r="Y10" i="7"/>
  <c r="Y123" i="7"/>
  <c r="Y128" i="7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U138" i="7" l="1"/>
  <c r="Y138" i="7"/>
  <c r="J9" i="5"/>
  <c r="J16" i="5"/>
  <c r="J17" i="5"/>
  <c r="J20" i="5"/>
  <c r="J21" i="5"/>
  <c r="J22" i="5" l="1"/>
  <c r="J19" i="5"/>
  <c r="J14" i="5"/>
  <c r="J12" i="5"/>
  <c r="J10" i="5"/>
  <c r="J23" i="5"/>
  <c r="J18" i="5"/>
  <c r="J15" i="5"/>
  <c r="J13" i="5"/>
  <c r="J11" i="5"/>
  <c r="A23" i="3"/>
  <c r="A24" i="3"/>
  <c r="A21" i="3"/>
  <c r="A22" i="3"/>
  <c r="A20" i="3"/>
  <c r="J6" i="2"/>
  <c r="J7" i="2"/>
  <c r="J8" i="2"/>
  <c r="J9" i="2"/>
  <c r="J10" i="2"/>
  <c r="J11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12" i="2"/>
  <c r="J13" i="2"/>
  <c r="J30" i="2"/>
  <c r="J59" i="2"/>
  <c r="G6" i="2"/>
  <c r="G7" i="2"/>
  <c r="G8" i="2"/>
  <c r="G9" i="2"/>
  <c r="G10" i="2"/>
  <c r="G11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12" i="2"/>
  <c r="G13" i="2"/>
  <c r="G30" i="2"/>
  <c r="G59" i="2"/>
  <c r="G5" i="2"/>
  <c r="D6" i="2"/>
  <c r="D7" i="2"/>
  <c r="D8" i="2"/>
  <c r="D9" i="2"/>
  <c r="D10" i="2"/>
  <c r="D11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12" i="2"/>
  <c r="D13" i="2"/>
  <c r="D30" i="2"/>
  <c r="D59" i="2"/>
  <c r="D5" i="2"/>
  <c r="H3" i="2"/>
  <c r="N174" i="76"/>
  <c r="N173" i="76"/>
  <c r="N172" i="76"/>
  <c r="N171" i="76"/>
  <c r="N170" i="76"/>
  <c r="N169" i="76"/>
  <c r="N168" i="76"/>
  <c r="N167" i="76"/>
  <c r="N166" i="76"/>
  <c r="N165" i="76"/>
  <c r="N164" i="76"/>
  <c r="N163" i="76"/>
  <c r="N162" i="76"/>
  <c r="N161" i="76"/>
  <c r="N160" i="76"/>
  <c r="N159" i="76"/>
  <c r="N158" i="76"/>
  <c r="N157" i="76"/>
  <c r="N156" i="76"/>
  <c r="N155" i="76"/>
  <c r="N154" i="76"/>
  <c r="N153" i="76"/>
  <c r="N152" i="76"/>
  <c r="N151" i="76"/>
  <c r="N150" i="76"/>
  <c r="N149" i="76"/>
  <c r="N148" i="76"/>
  <c r="N147" i="76"/>
  <c r="N146" i="76"/>
  <c r="N145" i="76"/>
  <c r="N144" i="76"/>
  <c r="N143" i="76"/>
  <c r="N142" i="76"/>
  <c r="N141" i="76"/>
  <c r="N140" i="76"/>
  <c r="N139" i="76"/>
  <c r="N138" i="76"/>
  <c r="N137" i="76"/>
  <c r="N136" i="76"/>
  <c r="N135" i="76"/>
  <c r="N133" i="76"/>
  <c r="N132" i="76"/>
  <c r="N131" i="76"/>
  <c r="N130" i="76"/>
  <c r="N129" i="76"/>
  <c r="N128" i="76"/>
  <c r="N127" i="76"/>
  <c r="N126" i="76"/>
  <c r="N125" i="76"/>
  <c r="N124" i="76"/>
  <c r="N123" i="76"/>
  <c r="N122" i="76"/>
  <c r="N121" i="76"/>
  <c r="N120" i="76"/>
  <c r="N119" i="76"/>
  <c r="N118" i="76"/>
  <c r="N117" i="76"/>
  <c r="N116" i="76"/>
  <c r="N115" i="76"/>
  <c r="N114" i="76"/>
  <c r="N113" i="76"/>
  <c r="N112" i="76"/>
  <c r="N111" i="76"/>
  <c r="N110" i="76"/>
  <c r="N109" i="76"/>
  <c r="N108" i="76"/>
  <c r="N107" i="76"/>
  <c r="N106" i="76"/>
  <c r="N105" i="76"/>
  <c r="N104" i="76"/>
  <c r="N103" i="76"/>
  <c r="N102" i="76"/>
  <c r="N101" i="76"/>
  <c r="N100" i="76"/>
  <c r="N99" i="76"/>
  <c r="N98" i="76"/>
  <c r="N97" i="76"/>
  <c r="N96" i="76"/>
  <c r="N95" i="76"/>
  <c r="N94" i="76"/>
  <c r="N93" i="76"/>
  <c r="N92" i="76"/>
  <c r="N91" i="76"/>
  <c r="N90" i="76"/>
  <c r="N89" i="76"/>
  <c r="N88" i="76"/>
  <c r="N87" i="76"/>
  <c r="N86" i="76"/>
  <c r="N85" i="76"/>
  <c r="N84" i="76"/>
  <c r="N83" i="76"/>
  <c r="N82" i="76"/>
  <c r="N81" i="76"/>
  <c r="N80" i="76"/>
  <c r="N79" i="76"/>
  <c r="N78" i="76"/>
  <c r="N77" i="76"/>
  <c r="N76" i="76"/>
  <c r="N75" i="76"/>
  <c r="N74" i="76"/>
  <c r="N73" i="76"/>
  <c r="N72" i="76"/>
  <c r="N71" i="76"/>
  <c r="N70" i="76"/>
  <c r="N69" i="76"/>
  <c r="N68" i="76"/>
  <c r="N67" i="76"/>
  <c r="N66" i="76"/>
  <c r="N65" i="76"/>
  <c r="N64" i="76"/>
  <c r="N63" i="76"/>
  <c r="N62" i="76"/>
  <c r="N61" i="76"/>
  <c r="N60" i="76"/>
  <c r="N59" i="76"/>
  <c r="N58" i="76"/>
  <c r="N57" i="76"/>
  <c r="N56" i="76"/>
  <c r="N55" i="76"/>
  <c r="N54" i="76"/>
  <c r="N53" i="76"/>
  <c r="N52" i="76"/>
  <c r="N51" i="76"/>
  <c r="N50" i="76"/>
  <c r="N49" i="76"/>
  <c r="N48" i="76"/>
  <c r="N47" i="76"/>
  <c r="N46" i="76"/>
  <c r="N45" i="76"/>
  <c r="N44" i="76"/>
  <c r="N43" i="76"/>
  <c r="N42" i="76"/>
  <c r="N41" i="76"/>
  <c r="N40" i="76"/>
  <c r="N39" i="76"/>
  <c r="N38" i="76"/>
  <c r="N37" i="76"/>
  <c r="N36" i="76"/>
  <c r="N35" i="76"/>
  <c r="N34" i="76"/>
  <c r="N33" i="76"/>
  <c r="N32" i="76"/>
  <c r="N31" i="76"/>
  <c r="N30" i="76"/>
  <c r="N29" i="76"/>
  <c r="N28" i="76"/>
  <c r="N27" i="76"/>
  <c r="N26" i="76"/>
  <c r="N25" i="76"/>
  <c r="N24" i="76"/>
  <c r="N23" i="76"/>
  <c r="N22" i="76"/>
  <c r="N21" i="76"/>
  <c r="N20" i="76"/>
  <c r="N19" i="76"/>
  <c r="N18" i="76"/>
  <c r="N17" i="76"/>
  <c r="N16" i="76"/>
  <c r="N15" i="76"/>
  <c r="N14" i="76"/>
  <c r="N13" i="76"/>
  <c r="N12" i="76"/>
  <c r="N11" i="76"/>
  <c r="N10" i="76"/>
  <c r="N9" i="76"/>
  <c r="N8" i="76"/>
  <c r="N7" i="76"/>
  <c r="N6" i="76"/>
  <c r="N5" i="76"/>
  <c r="J24" i="5" l="1"/>
  <c r="D98" i="2"/>
  <c r="G98" i="2"/>
  <c r="K28" i="2"/>
  <c r="K30" i="2"/>
  <c r="K74" i="2"/>
  <c r="K63" i="2"/>
  <c r="K54" i="2"/>
  <c r="K18" i="2"/>
  <c r="K8" i="2"/>
  <c r="K91" i="2"/>
  <c r="K80" i="2"/>
  <c r="K72" i="2"/>
  <c r="K65" i="2"/>
  <c r="K44" i="2"/>
  <c r="K37" i="2"/>
  <c r="K85" i="2"/>
  <c r="K45" i="2"/>
  <c r="K20" i="2"/>
  <c r="K16" i="2"/>
  <c r="K10" i="2"/>
  <c r="K6" i="2"/>
  <c r="K94" i="2"/>
  <c r="K87" i="2"/>
  <c r="K83" i="2"/>
  <c r="K79" i="2"/>
  <c r="K75" i="2"/>
  <c r="K67" i="2"/>
  <c r="K60" i="2"/>
  <c r="K51" i="2"/>
  <c r="K47" i="2"/>
  <c r="K43" i="2"/>
  <c r="K40" i="2"/>
  <c r="K36" i="2"/>
  <c r="K32" i="2"/>
  <c r="K27" i="2"/>
  <c r="K23" i="2"/>
  <c r="N175" i="76"/>
  <c r="K29" i="2"/>
  <c r="K25" i="2"/>
  <c r="K21" i="2"/>
  <c r="K11" i="2"/>
  <c r="K66" i="2"/>
  <c r="K58" i="2"/>
  <c r="K49" i="2"/>
  <c r="K34" i="2"/>
  <c r="K93" i="2"/>
  <c r="K14" i="2"/>
  <c r="K61" i="2"/>
  <c r="K56" i="2"/>
  <c r="K96" i="2"/>
  <c r="K90" i="2"/>
  <c r="K70" i="2"/>
  <c r="K13" i="2"/>
  <c r="K88" i="2"/>
  <c r="K59" i="2"/>
  <c r="K76" i="2"/>
  <c r="K86" i="2"/>
  <c r="K73" i="2"/>
  <c r="K57" i="2"/>
  <c r="K42" i="2"/>
  <c r="K26" i="2"/>
  <c r="K9" i="2"/>
  <c r="K95" i="2"/>
  <c r="K81" i="2"/>
  <c r="K68" i="2"/>
  <c r="K52" i="2"/>
  <c r="K38" i="2"/>
  <c r="K22" i="2"/>
  <c r="K92" i="2"/>
  <c r="K78" i="2"/>
  <c r="K50" i="2"/>
  <c r="K35" i="2"/>
  <c r="K19" i="2"/>
  <c r="K64" i="2"/>
  <c r="K48" i="2"/>
  <c r="K33" i="2"/>
  <c r="K17" i="2"/>
  <c r="K82" i="2"/>
  <c r="K69" i="2"/>
  <c r="K53" i="2"/>
  <c r="K39" i="2"/>
  <c r="K97" i="2"/>
  <c r="K84" i="2"/>
  <c r="K71" i="2"/>
  <c r="K55" i="2"/>
  <c r="K41" i="2"/>
  <c r="K24" i="2"/>
  <c r="K7" i="2"/>
  <c r="K89" i="2"/>
  <c r="K77" i="2"/>
  <c r="K62" i="2"/>
  <c r="K46" i="2"/>
  <c r="K31" i="2"/>
  <c r="K15" i="2"/>
  <c r="K12" i="2"/>
  <c r="J5" i="2"/>
  <c r="N15" i="77"/>
  <c r="N3" i="77" s="1"/>
  <c r="M15" i="77"/>
  <c r="M3" i="77" s="1"/>
  <c r="L15" i="77"/>
  <c r="K15" i="77"/>
  <c r="J15" i="77"/>
  <c r="J3" i="77" s="1"/>
  <c r="I15" i="77"/>
  <c r="I3" i="77" s="1"/>
  <c r="H15" i="77"/>
  <c r="G15" i="77"/>
  <c r="F15" i="77"/>
  <c r="F3" i="77" s="1"/>
  <c r="E15" i="77"/>
  <c r="E3" i="77" s="1"/>
  <c r="D15" i="77"/>
  <c r="C15" i="77"/>
  <c r="C3" i="77" s="1"/>
  <c r="K5" i="2" l="1"/>
  <c r="K98" i="2" s="1"/>
  <c r="J98" i="2"/>
  <c r="K3" i="77"/>
  <c r="D3" i="77"/>
  <c r="H3" i="77"/>
  <c r="L3" i="77"/>
  <c r="G3" i="77"/>
  <c r="N7" i="74" l="1"/>
  <c r="O7" i="74"/>
  <c r="P7" i="74" s="1"/>
  <c r="N8" i="74"/>
  <c r="O8" i="74"/>
  <c r="P8" i="74" s="1"/>
  <c r="N9" i="74"/>
  <c r="O9" i="74"/>
  <c r="N10" i="74"/>
  <c r="O10" i="74"/>
  <c r="N11" i="74"/>
  <c r="O11" i="74"/>
  <c r="N12" i="74"/>
  <c r="O12" i="74"/>
  <c r="N13" i="74"/>
  <c r="O13" i="74"/>
  <c r="N14" i="74"/>
  <c r="O14" i="74"/>
  <c r="N15" i="74"/>
  <c r="O15" i="74"/>
  <c r="P15" i="74" s="1"/>
  <c r="N16" i="74"/>
  <c r="O16" i="74"/>
  <c r="N17" i="74"/>
  <c r="O17" i="74"/>
  <c r="N18" i="74"/>
  <c r="O18" i="74"/>
  <c r="N19" i="74"/>
  <c r="O19" i="74"/>
  <c r="N20" i="74"/>
  <c r="O20" i="74"/>
  <c r="P20" i="74" s="1"/>
  <c r="N21" i="74"/>
  <c r="O21" i="74"/>
  <c r="N22" i="74"/>
  <c r="O22" i="74"/>
  <c r="N23" i="74"/>
  <c r="O23" i="74"/>
  <c r="N24" i="74"/>
  <c r="O24" i="74"/>
  <c r="N25" i="74"/>
  <c r="O25" i="74"/>
  <c r="O6" i="74"/>
  <c r="N6" i="74"/>
  <c r="L8" i="74"/>
  <c r="K26" i="74"/>
  <c r="L10" i="74"/>
  <c r="L12" i="74"/>
  <c r="L14" i="74"/>
  <c r="L16" i="74"/>
  <c r="L17" i="74"/>
  <c r="L18" i="74"/>
  <c r="L20" i="74"/>
  <c r="L21" i="74"/>
  <c r="L22" i="74"/>
  <c r="L24" i="74"/>
  <c r="L25" i="74"/>
  <c r="F26" i="74"/>
  <c r="L7" i="74"/>
  <c r="L9" i="74"/>
  <c r="L11" i="74"/>
  <c r="L13" i="74"/>
  <c r="L15" i="74"/>
  <c r="L19" i="74"/>
  <c r="L23" i="74"/>
  <c r="L6" i="74"/>
  <c r="H16" i="74"/>
  <c r="D7" i="74"/>
  <c r="D8" i="74"/>
  <c r="D9" i="74"/>
  <c r="D10" i="74"/>
  <c r="D11" i="74"/>
  <c r="D12" i="74"/>
  <c r="D13" i="74"/>
  <c r="D14" i="74"/>
  <c r="D15" i="74"/>
  <c r="D16" i="74"/>
  <c r="D17" i="74"/>
  <c r="D18" i="74"/>
  <c r="D19" i="74"/>
  <c r="D20" i="74"/>
  <c r="D21" i="74"/>
  <c r="D22" i="74"/>
  <c r="D23" i="74"/>
  <c r="D24" i="74"/>
  <c r="D25" i="74"/>
  <c r="D6" i="58"/>
  <c r="D7" i="58"/>
  <c r="D8" i="58"/>
  <c r="D9" i="58"/>
  <c r="D10" i="58"/>
  <c r="D11" i="58"/>
  <c r="D12" i="58"/>
  <c r="D13" i="58"/>
  <c r="D14" i="58"/>
  <c r="D15" i="58"/>
  <c r="D16" i="58"/>
  <c r="D17" i="58"/>
  <c r="D18" i="58"/>
  <c r="D19" i="58"/>
  <c r="D20" i="58"/>
  <c r="D21" i="58"/>
  <c r="D22" i="58"/>
  <c r="D23" i="58"/>
  <c r="D24" i="58"/>
  <c r="D25" i="58"/>
  <c r="D26" i="58"/>
  <c r="D28" i="58"/>
  <c r="D29" i="58"/>
  <c r="D30" i="58"/>
  <c r="D31" i="58"/>
  <c r="D32" i="58"/>
  <c r="D33" i="58"/>
  <c r="D34" i="58"/>
  <c r="D35" i="58"/>
  <c r="D36" i="58"/>
  <c r="D37" i="58"/>
  <c r="D38" i="58"/>
  <c r="D39" i="58"/>
  <c r="D40" i="58"/>
  <c r="D43" i="58"/>
  <c r="D44" i="58"/>
  <c r="D45" i="58"/>
  <c r="D46" i="58"/>
  <c r="D47" i="58"/>
  <c r="D48" i="58"/>
  <c r="D49" i="58"/>
  <c r="D50" i="58"/>
  <c r="D51" i="58"/>
  <c r="D52" i="58"/>
  <c r="D53" i="58"/>
  <c r="D54" i="58"/>
  <c r="D55" i="58"/>
  <c r="D56" i="58"/>
  <c r="D57" i="58"/>
  <c r="D58" i="58"/>
  <c r="D59" i="58"/>
  <c r="D60" i="58"/>
  <c r="D61" i="58"/>
  <c r="D62" i="58"/>
  <c r="D63" i="58"/>
  <c r="D64" i="58"/>
  <c r="D65" i="58"/>
  <c r="D66" i="58"/>
  <c r="D67" i="58"/>
  <c r="D68" i="58"/>
  <c r="D69" i="58"/>
  <c r="D70" i="58"/>
  <c r="D71" i="58"/>
  <c r="D72" i="58"/>
  <c r="D73" i="58"/>
  <c r="D74" i="58"/>
  <c r="D75" i="58"/>
  <c r="D76" i="58"/>
  <c r="P6" i="74" l="1"/>
  <c r="P25" i="74"/>
  <c r="P23" i="74"/>
  <c r="P18" i="74"/>
  <c r="P16" i="74"/>
  <c r="P12" i="74"/>
  <c r="P10" i="74"/>
  <c r="P24" i="74"/>
  <c r="P17" i="74"/>
  <c r="P9" i="74"/>
  <c r="P22" i="74"/>
  <c r="P13" i="74"/>
  <c r="P11" i="74"/>
  <c r="P21" i="74"/>
  <c r="P19" i="74"/>
  <c r="P14" i="74"/>
  <c r="L26" i="74"/>
  <c r="M23" i="74" s="1"/>
  <c r="J26" i="74"/>
  <c r="M9" i="74" l="1"/>
  <c r="P26" i="74"/>
  <c r="M6" i="74"/>
  <c r="M11" i="74"/>
  <c r="M18" i="74"/>
  <c r="M19" i="74"/>
  <c r="M12" i="74"/>
  <c r="M22" i="74"/>
  <c r="M16" i="74"/>
  <c r="M13" i="74"/>
  <c r="M21" i="74"/>
  <c r="M7" i="74"/>
  <c r="M10" i="74"/>
  <c r="M20" i="74"/>
  <c r="M17" i="74"/>
  <c r="M15" i="74"/>
  <c r="M14" i="74"/>
  <c r="M8" i="74"/>
  <c r="M24" i="74"/>
  <c r="M25" i="74"/>
  <c r="M26" i="74" l="1"/>
  <c r="C69" i="68" l="1"/>
  <c r="B69" i="68"/>
  <c r="K59" i="68"/>
  <c r="L59" i="68"/>
  <c r="J59" i="68"/>
  <c r="G59" i="68"/>
  <c r="D59" i="68"/>
  <c r="M59" i="68" s="1"/>
  <c r="K7" i="68" l="1"/>
  <c r="L7" i="68"/>
  <c r="K8" i="68"/>
  <c r="L8" i="68"/>
  <c r="K9" i="68"/>
  <c r="L9" i="68"/>
  <c r="K10" i="68"/>
  <c r="L10" i="68"/>
  <c r="K11" i="68"/>
  <c r="L11" i="68"/>
  <c r="K12" i="68"/>
  <c r="L12" i="68"/>
  <c r="K13" i="68"/>
  <c r="L13" i="68"/>
  <c r="K14" i="68"/>
  <c r="L14" i="68"/>
  <c r="K15" i="68"/>
  <c r="L15" i="68"/>
  <c r="K16" i="68"/>
  <c r="L16" i="68"/>
  <c r="K17" i="68"/>
  <c r="L17" i="68"/>
  <c r="K18" i="68"/>
  <c r="L18" i="68"/>
  <c r="K19" i="68"/>
  <c r="L19" i="68"/>
  <c r="K20" i="68"/>
  <c r="L20" i="68"/>
  <c r="K21" i="68"/>
  <c r="L21" i="68"/>
  <c r="K22" i="68"/>
  <c r="L22" i="68"/>
  <c r="K23" i="68"/>
  <c r="L23" i="68"/>
  <c r="K24" i="68"/>
  <c r="L24" i="68"/>
  <c r="K25" i="68"/>
  <c r="L25" i="68"/>
  <c r="K26" i="68"/>
  <c r="L26" i="68"/>
  <c r="K27" i="68"/>
  <c r="L27" i="68"/>
  <c r="K28" i="68"/>
  <c r="L28" i="68"/>
  <c r="K29" i="68"/>
  <c r="L29" i="68"/>
  <c r="K30" i="68"/>
  <c r="L30" i="68"/>
  <c r="K31" i="68"/>
  <c r="L31" i="68"/>
  <c r="K32" i="68"/>
  <c r="L32" i="68"/>
  <c r="K33" i="68"/>
  <c r="L33" i="68"/>
  <c r="K34" i="68"/>
  <c r="L34" i="68"/>
  <c r="K35" i="68"/>
  <c r="L35" i="68"/>
  <c r="K36" i="68"/>
  <c r="L36" i="68"/>
  <c r="K37" i="68"/>
  <c r="L37" i="68"/>
  <c r="K38" i="68"/>
  <c r="L38" i="68"/>
  <c r="K39" i="68"/>
  <c r="L39" i="68"/>
  <c r="K40" i="68"/>
  <c r="L40" i="68"/>
  <c r="K41" i="68"/>
  <c r="L41" i="68"/>
  <c r="K42" i="68"/>
  <c r="L42" i="68"/>
  <c r="K43" i="68"/>
  <c r="L43" i="68"/>
  <c r="K44" i="68"/>
  <c r="L44" i="68"/>
  <c r="K45" i="68"/>
  <c r="L45" i="68"/>
  <c r="K46" i="68"/>
  <c r="L46" i="68"/>
  <c r="K47" i="68"/>
  <c r="L47" i="68"/>
  <c r="K48" i="68"/>
  <c r="L48" i="68"/>
  <c r="K49" i="68"/>
  <c r="L49" i="68"/>
  <c r="K50" i="68"/>
  <c r="L50" i="68"/>
  <c r="K51" i="68"/>
  <c r="L51" i="68"/>
  <c r="K52" i="68"/>
  <c r="L52" i="68"/>
  <c r="K53" i="68"/>
  <c r="L53" i="68"/>
  <c r="K54" i="68"/>
  <c r="L54" i="68"/>
  <c r="K55" i="68"/>
  <c r="L55" i="68"/>
  <c r="K56" i="68"/>
  <c r="L56" i="68"/>
  <c r="K57" i="68"/>
  <c r="L57" i="68"/>
  <c r="K58" i="68"/>
  <c r="L58" i="68"/>
  <c r="K60" i="68"/>
  <c r="L60" i="68"/>
  <c r="K61" i="68"/>
  <c r="L61" i="68"/>
  <c r="K62" i="68"/>
  <c r="L62" i="68"/>
  <c r="K63" i="68"/>
  <c r="L63" i="68"/>
  <c r="K64" i="68"/>
  <c r="L64" i="68"/>
  <c r="K65" i="68"/>
  <c r="L65" i="68"/>
  <c r="K66" i="68"/>
  <c r="L66" i="68"/>
  <c r="K67" i="68"/>
  <c r="L67" i="68"/>
  <c r="K68" i="68"/>
  <c r="L68" i="68"/>
  <c r="K6" i="68"/>
  <c r="K69" i="68" s="1"/>
  <c r="L6" i="68"/>
  <c r="I69" i="68"/>
  <c r="H69" i="68"/>
  <c r="J7" i="68"/>
  <c r="J8" i="68"/>
  <c r="J9" i="68"/>
  <c r="J10" i="68"/>
  <c r="J11" i="68"/>
  <c r="J12" i="68"/>
  <c r="J13" i="68"/>
  <c r="J14" i="68"/>
  <c r="J15" i="68"/>
  <c r="J16" i="68"/>
  <c r="J17" i="68"/>
  <c r="J18" i="68"/>
  <c r="J19" i="68"/>
  <c r="J20" i="68"/>
  <c r="J21" i="68"/>
  <c r="J22" i="68"/>
  <c r="J23" i="68"/>
  <c r="J24" i="68"/>
  <c r="J25" i="68"/>
  <c r="J26" i="68"/>
  <c r="J27" i="68"/>
  <c r="J28" i="68"/>
  <c r="J29" i="68"/>
  <c r="J30" i="68"/>
  <c r="J31" i="68"/>
  <c r="J32" i="68"/>
  <c r="J33" i="68"/>
  <c r="J34" i="68"/>
  <c r="J35" i="68"/>
  <c r="J36" i="68"/>
  <c r="J37" i="68"/>
  <c r="J38" i="68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60" i="68"/>
  <c r="J61" i="68"/>
  <c r="J62" i="68"/>
  <c r="J63" i="68"/>
  <c r="J64" i="68"/>
  <c r="J65" i="68"/>
  <c r="J66" i="68"/>
  <c r="J67" i="68"/>
  <c r="J68" i="68"/>
  <c r="J6" i="68"/>
  <c r="J69" i="68" l="1"/>
  <c r="F7" i="69" s="1"/>
  <c r="G17" i="69" l="1"/>
  <c r="G13" i="69"/>
  <c r="G16" i="69"/>
  <c r="G12" i="69"/>
  <c r="G19" i="69"/>
  <c r="G15" i="69"/>
  <c r="G11" i="69"/>
  <c r="G18" i="69"/>
  <c r="G14" i="69"/>
  <c r="G10" i="69"/>
  <c r="H7" i="65"/>
  <c r="H8" i="65"/>
  <c r="H9" i="65"/>
  <c r="H10" i="65"/>
  <c r="H11" i="65"/>
  <c r="H12" i="65"/>
  <c r="H13" i="65"/>
  <c r="H14" i="65"/>
  <c r="H15" i="65"/>
  <c r="H16" i="65"/>
  <c r="H17" i="65"/>
  <c r="H18" i="65"/>
  <c r="H19" i="65"/>
  <c r="H20" i="65"/>
  <c r="H21" i="65"/>
  <c r="H22" i="65"/>
  <c r="H23" i="65"/>
  <c r="H24" i="65"/>
  <c r="H25" i="65"/>
  <c r="H26" i="65"/>
  <c r="H27" i="65"/>
  <c r="H28" i="65"/>
  <c r="H29" i="65"/>
  <c r="H30" i="65"/>
  <c r="H31" i="65"/>
  <c r="H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6" i="65"/>
  <c r="H47" i="65"/>
  <c r="H51" i="65"/>
  <c r="H52" i="65"/>
  <c r="H53" i="65"/>
  <c r="H54" i="65"/>
  <c r="H56" i="65"/>
  <c r="H57" i="65"/>
  <c r="H59" i="65"/>
  <c r="H60" i="65"/>
  <c r="H61" i="65"/>
  <c r="H62" i="65"/>
  <c r="H63" i="65"/>
  <c r="H64" i="65"/>
  <c r="H6" i="65"/>
  <c r="F4" i="65"/>
  <c r="V7" i="61"/>
  <c r="V8" i="61"/>
  <c r="V9" i="61"/>
  <c r="V10" i="61"/>
  <c r="V11" i="61"/>
  <c r="V12" i="61"/>
  <c r="V13" i="61"/>
  <c r="V14" i="61"/>
  <c r="V15" i="61"/>
  <c r="V16" i="61"/>
  <c r="V17" i="61"/>
  <c r="V18" i="61"/>
  <c r="V19" i="61"/>
  <c r="V20" i="61"/>
  <c r="V21" i="61"/>
  <c r="V22" i="61"/>
  <c r="V23" i="61"/>
  <c r="V24" i="61"/>
  <c r="AZ24" i="61" s="1"/>
  <c r="V25" i="61"/>
  <c r="V26" i="61"/>
  <c r="V27" i="61"/>
  <c r="V28" i="61"/>
  <c r="V29" i="61"/>
  <c r="V30" i="61"/>
  <c r="V31" i="61"/>
  <c r="V32" i="61"/>
  <c r="H65" i="65" l="1"/>
  <c r="I48" i="65" s="1"/>
  <c r="G20" i="69"/>
  <c r="D6" i="61"/>
  <c r="G6" i="61"/>
  <c r="J6" i="61"/>
  <c r="M6" i="61"/>
  <c r="P6" i="61"/>
  <c r="S6" i="61"/>
  <c r="V6" i="61"/>
  <c r="Y6" i="61"/>
  <c r="AB6" i="61"/>
  <c r="AE6" i="61"/>
  <c r="D7" i="61"/>
  <c r="G7" i="61"/>
  <c r="AZ7" i="61" s="1"/>
  <c r="J7" i="61"/>
  <c r="M7" i="61"/>
  <c r="P7" i="61"/>
  <c r="S7" i="61"/>
  <c r="Y7" i="61"/>
  <c r="AB7" i="61"/>
  <c r="AE7" i="61"/>
  <c r="D8" i="61"/>
  <c r="G8" i="61"/>
  <c r="AZ8" i="61" s="1"/>
  <c r="J8" i="61"/>
  <c r="M8" i="61"/>
  <c r="P8" i="61"/>
  <c r="S8" i="61"/>
  <c r="Y8" i="61"/>
  <c r="AB8" i="61"/>
  <c r="AE8" i="61"/>
  <c r="D9" i="61"/>
  <c r="G9" i="61"/>
  <c r="AZ9" i="61" s="1"/>
  <c r="J9" i="61"/>
  <c r="M9" i="61"/>
  <c r="P9" i="61"/>
  <c r="S9" i="61"/>
  <c r="Y9" i="61"/>
  <c r="AB9" i="61"/>
  <c r="AE9" i="61"/>
  <c r="D10" i="61"/>
  <c r="G10" i="61"/>
  <c r="AZ10" i="61" s="1"/>
  <c r="J10" i="61"/>
  <c r="M10" i="61"/>
  <c r="P10" i="61"/>
  <c r="S10" i="61"/>
  <c r="Y10" i="61"/>
  <c r="AB10" i="61"/>
  <c r="AE10" i="61"/>
  <c r="D11" i="61"/>
  <c r="G11" i="61"/>
  <c r="AZ11" i="61" s="1"/>
  <c r="J11" i="61"/>
  <c r="M11" i="61"/>
  <c r="P11" i="61"/>
  <c r="S11" i="61"/>
  <c r="Y11" i="61"/>
  <c r="AB11" i="61"/>
  <c r="AE11" i="61"/>
  <c r="D12" i="61"/>
  <c r="G12" i="61"/>
  <c r="AZ12" i="61" s="1"/>
  <c r="J12" i="61"/>
  <c r="M12" i="61"/>
  <c r="P12" i="61"/>
  <c r="S12" i="61"/>
  <c r="Y12" i="61"/>
  <c r="AB12" i="61"/>
  <c r="AE12" i="61"/>
  <c r="D13" i="61"/>
  <c r="G13" i="61"/>
  <c r="AZ13" i="61" s="1"/>
  <c r="J13" i="61"/>
  <c r="M13" i="61"/>
  <c r="P13" i="61"/>
  <c r="S13" i="61"/>
  <c r="Y13" i="61"/>
  <c r="AB13" i="61"/>
  <c r="AE13" i="61"/>
  <c r="D14" i="61"/>
  <c r="G14" i="61"/>
  <c r="AZ14" i="61" s="1"/>
  <c r="J14" i="61"/>
  <c r="M14" i="61"/>
  <c r="P14" i="61"/>
  <c r="S14" i="61"/>
  <c r="Y14" i="61"/>
  <c r="AB14" i="61"/>
  <c r="AE14" i="61"/>
  <c r="D15" i="61"/>
  <c r="G15" i="61"/>
  <c r="AZ15" i="61" s="1"/>
  <c r="J15" i="61"/>
  <c r="M15" i="61"/>
  <c r="P15" i="61"/>
  <c r="S15" i="61"/>
  <c r="Y15" i="61"/>
  <c r="AB15" i="61"/>
  <c r="AE15" i="61"/>
  <c r="D16" i="61"/>
  <c r="G16" i="61"/>
  <c r="AZ16" i="61" s="1"/>
  <c r="J16" i="61"/>
  <c r="M16" i="61"/>
  <c r="P16" i="61"/>
  <c r="S16" i="61"/>
  <c r="Y16" i="61"/>
  <c r="AB16" i="61"/>
  <c r="AE16" i="61"/>
  <c r="D17" i="61"/>
  <c r="G17" i="61"/>
  <c r="AZ17" i="61" s="1"/>
  <c r="J17" i="61"/>
  <c r="M17" i="61"/>
  <c r="P17" i="61"/>
  <c r="S17" i="61"/>
  <c r="Y17" i="61"/>
  <c r="AB17" i="61"/>
  <c r="AE17" i="61"/>
  <c r="D18" i="61"/>
  <c r="G18" i="61"/>
  <c r="AZ18" i="61" s="1"/>
  <c r="J18" i="61"/>
  <c r="M18" i="61"/>
  <c r="P18" i="61"/>
  <c r="S18" i="61"/>
  <c r="Y18" i="61"/>
  <c r="AB18" i="61"/>
  <c r="AE18" i="61"/>
  <c r="D19" i="61"/>
  <c r="G19" i="61"/>
  <c r="AZ19" i="61" s="1"/>
  <c r="J19" i="61"/>
  <c r="M19" i="61"/>
  <c r="P19" i="61"/>
  <c r="S19" i="61"/>
  <c r="Y19" i="61"/>
  <c r="AB19" i="61"/>
  <c r="AE19" i="61"/>
  <c r="D20" i="61"/>
  <c r="G20" i="61"/>
  <c r="AZ20" i="61" s="1"/>
  <c r="J20" i="61"/>
  <c r="M20" i="61"/>
  <c r="P20" i="61"/>
  <c r="S20" i="61"/>
  <c r="Y20" i="61"/>
  <c r="AB20" i="61"/>
  <c r="AE20" i="61"/>
  <c r="D21" i="61"/>
  <c r="G21" i="61"/>
  <c r="AZ21" i="61" s="1"/>
  <c r="J21" i="61"/>
  <c r="M21" i="61"/>
  <c r="P21" i="61"/>
  <c r="S21" i="61"/>
  <c r="Y21" i="61"/>
  <c r="AB21" i="61"/>
  <c r="AE21" i="61"/>
  <c r="D22" i="61"/>
  <c r="G22" i="61"/>
  <c r="AZ22" i="61" s="1"/>
  <c r="J22" i="61"/>
  <c r="M22" i="61"/>
  <c r="P22" i="61"/>
  <c r="S22" i="61"/>
  <c r="Y22" i="61"/>
  <c r="AB22" i="61"/>
  <c r="AE22" i="61"/>
  <c r="D23" i="61"/>
  <c r="G23" i="61"/>
  <c r="AZ23" i="61" s="1"/>
  <c r="J23" i="61"/>
  <c r="M23" i="61"/>
  <c r="P23" i="61"/>
  <c r="S23" i="61"/>
  <c r="Y23" i="61"/>
  <c r="AB23" i="61"/>
  <c r="AE23" i="61"/>
  <c r="D25" i="61"/>
  <c r="G25" i="61"/>
  <c r="AZ25" i="61" s="1"/>
  <c r="J25" i="61"/>
  <c r="M25" i="61"/>
  <c r="P25" i="61"/>
  <c r="S25" i="61"/>
  <c r="Y25" i="61"/>
  <c r="AB25" i="61"/>
  <c r="AE25" i="61"/>
  <c r="D26" i="61"/>
  <c r="G26" i="61"/>
  <c r="AZ26" i="61" s="1"/>
  <c r="J26" i="61"/>
  <c r="M26" i="61"/>
  <c r="P26" i="61"/>
  <c r="S26" i="61"/>
  <c r="Y26" i="61"/>
  <c r="AB26" i="61"/>
  <c r="AE26" i="61"/>
  <c r="D27" i="61"/>
  <c r="G27" i="61"/>
  <c r="AZ27" i="61" s="1"/>
  <c r="J27" i="61"/>
  <c r="M27" i="61"/>
  <c r="P27" i="61"/>
  <c r="S27" i="61"/>
  <c r="Y27" i="61"/>
  <c r="AB27" i="61"/>
  <c r="AE27" i="61"/>
  <c r="D28" i="61"/>
  <c r="G28" i="61"/>
  <c r="AZ28" i="61" s="1"/>
  <c r="J28" i="61"/>
  <c r="M28" i="61"/>
  <c r="P28" i="61"/>
  <c r="S28" i="61"/>
  <c r="Y28" i="61"/>
  <c r="AB28" i="61"/>
  <c r="AE28" i="61"/>
  <c r="D29" i="61"/>
  <c r="G29" i="61"/>
  <c r="AZ29" i="61" s="1"/>
  <c r="J29" i="61"/>
  <c r="M29" i="61"/>
  <c r="P29" i="61"/>
  <c r="S29" i="61"/>
  <c r="Y29" i="61"/>
  <c r="AB29" i="61"/>
  <c r="AE29" i="61"/>
  <c r="D30" i="61"/>
  <c r="G30" i="61"/>
  <c r="AZ30" i="61" s="1"/>
  <c r="J30" i="61"/>
  <c r="M30" i="61"/>
  <c r="P30" i="61"/>
  <c r="S30" i="61"/>
  <c r="Y30" i="61"/>
  <c r="AB30" i="61"/>
  <c r="AE30" i="61"/>
  <c r="D31" i="61"/>
  <c r="G31" i="61"/>
  <c r="AZ31" i="61" s="1"/>
  <c r="J31" i="61"/>
  <c r="M31" i="61"/>
  <c r="P31" i="61"/>
  <c r="S31" i="61"/>
  <c r="Y31" i="61"/>
  <c r="AB31" i="61"/>
  <c r="AE31" i="61"/>
  <c r="D32" i="61"/>
  <c r="G32" i="61"/>
  <c r="AZ32" i="61" s="1"/>
  <c r="J32" i="61"/>
  <c r="M32" i="61"/>
  <c r="P32" i="61"/>
  <c r="S32" i="61"/>
  <c r="Y32" i="61"/>
  <c r="AB32" i="61"/>
  <c r="AE32" i="61"/>
  <c r="D34" i="61"/>
  <c r="G34" i="61"/>
  <c r="J34" i="61"/>
  <c r="M34" i="61"/>
  <c r="P34" i="61"/>
  <c r="S34" i="61"/>
  <c r="V34" i="61"/>
  <c r="Y34" i="61"/>
  <c r="AB34" i="61"/>
  <c r="AE34" i="61"/>
  <c r="D35" i="61"/>
  <c r="G35" i="61"/>
  <c r="J35" i="61"/>
  <c r="M35" i="61"/>
  <c r="P35" i="61"/>
  <c r="S35" i="61"/>
  <c r="V35" i="61"/>
  <c r="Y35" i="61"/>
  <c r="AB35" i="61"/>
  <c r="AE35" i="61"/>
  <c r="D36" i="61"/>
  <c r="G36" i="61"/>
  <c r="J36" i="61"/>
  <c r="M36" i="61"/>
  <c r="P36" i="61"/>
  <c r="S36" i="61"/>
  <c r="V36" i="61"/>
  <c r="Y36" i="61"/>
  <c r="AB36" i="61"/>
  <c r="AE36" i="61"/>
  <c r="D37" i="61"/>
  <c r="G37" i="61"/>
  <c r="J37" i="61"/>
  <c r="M37" i="61"/>
  <c r="P37" i="61"/>
  <c r="S37" i="61"/>
  <c r="V37" i="61"/>
  <c r="Y37" i="61"/>
  <c r="AB37" i="61"/>
  <c r="AE37" i="61"/>
  <c r="D38" i="61"/>
  <c r="G38" i="61"/>
  <c r="J38" i="61"/>
  <c r="M38" i="61"/>
  <c r="P38" i="61"/>
  <c r="S38" i="61"/>
  <c r="V38" i="61"/>
  <c r="Y38" i="61"/>
  <c r="AB38" i="61"/>
  <c r="AE38" i="61"/>
  <c r="D39" i="61"/>
  <c r="G39" i="61"/>
  <c r="J39" i="61"/>
  <c r="M39" i="61"/>
  <c r="P39" i="61"/>
  <c r="S39" i="61"/>
  <c r="V39" i="61"/>
  <c r="Y39" i="61"/>
  <c r="AB39" i="61"/>
  <c r="AE39" i="61"/>
  <c r="D40" i="61"/>
  <c r="G40" i="61"/>
  <c r="J40" i="61"/>
  <c r="M40" i="61"/>
  <c r="P40" i="61"/>
  <c r="S40" i="61"/>
  <c r="V40" i="61"/>
  <c r="Y40" i="61"/>
  <c r="AB40" i="61"/>
  <c r="AE40" i="61"/>
  <c r="D41" i="61"/>
  <c r="G41" i="61"/>
  <c r="J41" i="61"/>
  <c r="M41" i="61"/>
  <c r="P41" i="61"/>
  <c r="S41" i="61"/>
  <c r="V41" i="61"/>
  <c r="Y41" i="61"/>
  <c r="AB41" i="61"/>
  <c r="AE41" i="61"/>
  <c r="D42" i="61"/>
  <c r="G42" i="61"/>
  <c r="J42" i="61"/>
  <c r="M42" i="61"/>
  <c r="P42" i="61"/>
  <c r="S42" i="61"/>
  <c r="V42" i="61"/>
  <c r="Y42" i="61"/>
  <c r="AB42" i="61"/>
  <c r="AE42" i="61"/>
  <c r="D43" i="61"/>
  <c r="G43" i="61"/>
  <c r="J43" i="61"/>
  <c r="M43" i="61"/>
  <c r="P43" i="61"/>
  <c r="S43" i="61"/>
  <c r="V43" i="61"/>
  <c r="Y43" i="61"/>
  <c r="AB43" i="61"/>
  <c r="AE43" i="61"/>
  <c r="D44" i="61"/>
  <c r="G44" i="61"/>
  <c r="J44" i="61"/>
  <c r="M44" i="61"/>
  <c r="P44" i="61"/>
  <c r="S44" i="61"/>
  <c r="V44" i="61"/>
  <c r="Y44" i="61"/>
  <c r="AB44" i="61"/>
  <c r="AE44" i="61"/>
  <c r="D45" i="61"/>
  <c r="G45" i="61"/>
  <c r="J45" i="61"/>
  <c r="M45" i="61"/>
  <c r="P45" i="61"/>
  <c r="S45" i="61"/>
  <c r="V45" i="61"/>
  <c r="Y45" i="61"/>
  <c r="AB45" i="61"/>
  <c r="AE45" i="61"/>
  <c r="D46" i="61"/>
  <c r="G46" i="61"/>
  <c r="J46" i="61"/>
  <c r="M46" i="61"/>
  <c r="P46" i="61"/>
  <c r="S46" i="61"/>
  <c r="V46" i="61"/>
  <c r="Y46" i="61"/>
  <c r="AB46" i="61"/>
  <c r="AE46" i="61"/>
  <c r="D47" i="61"/>
  <c r="G47" i="61"/>
  <c r="J47" i="61"/>
  <c r="M47" i="61"/>
  <c r="P47" i="61"/>
  <c r="S47" i="61"/>
  <c r="V47" i="61"/>
  <c r="Y47" i="61"/>
  <c r="AB47" i="61"/>
  <c r="AE47" i="61"/>
  <c r="D48" i="61"/>
  <c r="G48" i="61"/>
  <c r="J48" i="61"/>
  <c r="M48" i="61"/>
  <c r="P48" i="61"/>
  <c r="S48" i="61"/>
  <c r="V48" i="61"/>
  <c r="Y48" i="61"/>
  <c r="AB48" i="61"/>
  <c r="AE48" i="61"/>
  <c r="D49" i="61"/>
  <c r="G49" i="61"/>
  <c r="J49" i="61"/>
  <c r="M49" i="61"/>
  <c r="P49" i="61"/>
  <c r="S49" i="61"/>
  <c r="V49" i="61"/>
  <c r="Y49" i="61"/>
  <c r="AB49" i="61"/>
  <c r="AE49" i="61"/>
  <c r="D50" i="61"/>
  <c r="G50" i="61"/>
  <c r="J50" i="61"/>
  <c r="M50" i="61"/>
  <c r="P50" i="61"/>
  <c r="S50" i="61"/>
  <c r="V50" i="61"/>
  <c r="Y50" i="61"/>
  <c r="AB50" i="61"/>
  <c r="AE50" i="61"/>
  <c r="D51" i="61"/>
  <c r="G51" i="61"/>
  <c r="J51" i="61"/>
  <c r="M51" i="61"/>
  <c r="P51" i="61"/>
  <c r="S51" i="61"/>
  <c r="V51" i="61"/>
  <c r="Y51" i="61"/>
  <c r="AB51" i="61"/>
  <c r="AE51" i="61"/>
  <c r="D52" i="61"/>
  <c r="G52" i="61"/>
  <c r="J52" i="61"/>
  <c r="M52" i="61"/>
  <c r="P52" i="61"/>
  <c r="S52" i="61"/>
  <c r="V52" i="61"/>
  <c r="Y52" i="61"/>
  <c r="AB52" i="61"/>
  <c r="AE52" i="61"/>
  <c r="D53" i="61"/>
  <c r="G53" i="61"/>
  <c r="J53" i="61"/>
  <c r="M53" i="61"/>
  <c r="P53" i="61"/>
  <c r="S53" i="61"/>
  <c r="V53" i="61"/>
  <c r="Y53" i="61"/>
  <c r="AB53" i="61"/>
  <c r="AE53" i="61"/>
  <c r="D54" i="61"/>
  <c r="G54" i="61"/>
  <c r="J54" i="61"/>
  <c r="M54" i="61"/>
  <c r="P54" i="61"/>
  <c r="S54" i="61"/>
  <c r="V54" i="61"/>
  <c r="Y54" i="61"/>
  <c r="AB54" i="61"/>
  <c r="AE54" i="61"/>
  <c r="D55" i="61"/>
  <c r="G55" i="61"/>
  <c r="J55" i="61"/>
  <c r="M55" i="61"/>
  <c r="P55" i="61"/>
  <c r="S55" i="61"/>
  <c r="V55" i="61"/>
  <c r="Y55" i="61"/>
  <c r="AB55" i="61"/>
  <c r="AE55" i="61"/>
  <c r="D56" i="61"/>
  <c r="G56" i="61"/>
  <c r="J56" i="61"/>
  <c r="M56" i="61"/>
  <c r="P56" i="61"/>
  <c r="S56" i="61"/>
  <c r="V56" i="61"/>
  <c r="Y56" i="61"/>
  <c r="AB56" i="61"/>
  <c r="AE56" i="61"/>
  <c r="D57" i="61"/>
  <c r="G57" i="61"/>
  <c r="J57" i="61"/>
  <c r="M57" i="61"/>
  <c r="P57" i="61"/>
  <c r="S57" i="61"/>
  <c r="V57" i="61"/>
  <c r="Y57" i="61"/>
  <c r="AB57" i="61"/>
  <c r="AE57" i="61"/>
  <c r="D58" i="61"/>
  <c r="G58" i="61"/>
  <c r="J58" i="61"/>
  <c r="M58" i="61"/>
  <c r="P58" i="61"/>
  <c r="S58" i="61"/>
  <c r="V58" i="61"/>
  <c r="Y58" i="61"/>
  <c r="AB58" i="61"/>
  <c r="AE58" i="61"/>
  <c r="D59" i="61"/>
  <c r="G59" i="61"/>
  <c r="J59" i="61"/>
  <c r="M59" i="61"/>
  <c r="P59" i="61"/>
  <c r="S59" i="61"/>
  <c r="V59" i="61"/>
  <c r="Y59" i="61"/>
  <c r="AB59" i="61"/>
  <c r="AE59" i="61"/>
  <c r="D60" i="61"/>
  <c r="G60" i="61"/>
  <c r="J60" i="61"/>
  <c r="M60" i="61"/>
  <c r="P60" i="61"/>
  <c r="S60" i="61"/>
  <c r="V60" i="61"/>
  <c r="Y60" i="61"/>
  <c r="AB60" i="61"/>
  <c r="AE60" i="61"/>
  <c r="D61" i="61"/>
  <c r="G61" i="61"/>
  <c r="J61" i="61"/>
  <c r="M61" i="61"/>
  <c r="P61" i="61"/>
  <c r="S61" i="61"/>
  <c r="V61" i="61"/>
  <c r="Y61" i="61"/>
  <c r="AB61" i="61"/>
  <c r="AE61" i="61"/>
  <c r="D62" i="61"/>
  <c r="G62" i="61"/>
  <c r="J62" i="61"/>
  <c r="M62" i="61"/>
  <c r="P62" i="61"/>
  <c r="S62" i="61"/>
  <c r="V62" i="61"/>
  <c r="Y62" i="61"/>
  <c r="AB62" i="61"/>
  <c r="AE62" i="61"/>
  <c r="D63" i="61"/>
  <c r="G63" i="61"/>
  <c r="J63" i="61"/>
  <c r="M63" i="61"/>
  <c r="P63" i="61"/>
  <c r="S63" i="61"/>
  <c r="V63" i="61"/>
  <c r="Y63" i="61"/>
  <c r="AB63" i="61"/>
  <c r="AE63" i="61"/>
  <c r="D64" i="61"/>
  <c r="G64" i="61"/>
  <c r="J64" i="61"/>
  <c r="M64" i="61"/>
  <c r="P64" i="61"/>
  <c r="S64" i="61"/>
  <c r="V64" i="61"/>
  <c r="Y64" i="61"/>
  <c r="AB64" i="61"/>
  <c r="AE64" i="61"/>
  <c r="D65" i="61"/>
  <c r="G65" i="61"/>
  <c r="J65" i="61"/>
  <c r="M65" i="61"/>
  <c r="P65" i="61"/>
  <c r="S65" i="61"/>
  <c r="V65" i="61"/>
  <c r="Y65" i="61"/>
  <c r="AB65" i="61"/>
  <c r="AE65" i="61"/>
  <c r="D66" i="61"/>
  <c r="G66" i="61"/>
  <c r="J66" i="61"/>
  <c r="M66" i="61"/>
  <c r="P66" i="61"/>
  <c r="S66" i="61"/>
  <c r="V66" i="61"/>
  <c r="Y66" i="61"/>
  <c r="AB66" i="61"/>
  <c r="AE66" i="61"/>
  <c r="D67" i="61"/>
  <c r="G67" i="61"/>
  <c r="J67" i="61"/>
  <c r="M67" i="61"/>
  <c r="P67" i="61"/>
  <c r="S67" i="61"/>
  <c r="V67" i="61"/>
  <c r="Y67" i="61"/>
  <c r="AB67" i="61"/>
  <c r="AE67" i="61"/>
  <c r="D68" i="61"/>
  <c r="G68" i="61"/>
  <c r="J68" i="61"/>
  <c r="M68" i="61"/>
  <c r="P68" i="61"/>
  <c r="S68" i="61"/>
  <c r="V68" i="61"/>
  <c r="Y68" i="61"/>
  <c r="AB68" i="61"/>
  <c r="AE68" i="61"/>
  <c r="D69" i="61"/>
  <c r="G69" i="61"/>
  <c r="J69" i="61"/>
  <c r="M69" i="61"/>
  <c r="P69" i="61"/>
  <c r="S69" i="61"/>
  <c r="V69" i="61"/>
  <c r="Y69" i="61"/>
  <c r="AB69" i="61"/>
  <c r="AE69" i="61"/>
  <c r="D70" i="61"/>
  <c r="G70" i="61"/>
  <c r="J70" i="61"/>
  <c r="M70" i="61"/>
  <c r="P70" i="61"/>
  <c r="S70" i="61"/>
  <c r="V70" i="61"/>
  <c r="Y70" i="61"/>
  <c r="AB70" i="61"/>
  <c r="AE70" i="61"/>
  <c r="D71" i="61"/>
  <c r="G71" i="61"/>
  <c r="J71" i="61"/>
  <c r="M71" i="61"/>
  <c r="P71" i="61"/>
  <c r="S71" i="61"/>
  <c r="V71" i="61"/>
  <c r="Y71" i="61"/>
  <c r="AB71" i="61"/>
  <c r="AE71" i="61"/>
  <c r="D72" i="61"/>
  <c r="G72" i="61"/>
  <c r="J72" i="61"/>
  <c r="M72" i="61"/>
  <c r="P72" i="61"/>
  <c r="S72" i="61"/>
  <c r="V72" i="61"/>
  <c r="Y72" i="61"/>
  <c r="AB72" i="61"/>
  <c r="AE72" i="61"/>
  <c r="D73" i="61"/>
  <c r="G73" i="61"/>
  <c r="J73" i="61"/>
  <c r="M73" i="61"/>
  <c r="P73" i="61"/>
  <c r="S73" i="61"/>
  <c r="V73" i="61"/>
  <c r="Y73" i="61"/>
  <c r="AB73" i="61"/>
  <c r="AE73" i="61"/>
  <c r="D74" i="61"/>
  <c r="G74" i="61"/>
  <c r="J74" i="61"/>
  <c r="M74" i="61"/>
  <c r="P74" i="61"/>
  <c r="S74" i="61"/>
  <c r="V74" i="61"/>
  <c r="Y74" i="61"/>
  <c r="AB74" i="61"/>
  <c r="AE74" i="61"/>
  <c r="D75" i="61"/>
  <c r="G75" i="61"/>
  <c r="J75" i="61"/>
  <c r="M75" i="61"/>
  <c r="P75" i="61"/>
  <c r="S75" i="61"/>
  <c r="V75" i="61"/>
  <c r="Y75" i="61"/>
  <c r="AB75" i="61"/>
  <c r="AE75" i="61"/>
  <c r="D76" i="61"/>
  <c r="G76" i="61"/>
  <c r="J76" i="61"/>
  <c r="M76" i="61"/>
  <c r="P76" i="61"/>
  <c r="S76" i="61"/>
  <c r="V76" i="61"/>
  <c r="Y76" i="61"/>
  <c r="AB76" i="61"/>
  <c r="AE76" i="61"/>
  <c r="D77" i="61"/>
  <c r="G77" i="61"/>
  <c r="J77" i="61"/>
  <c r="M77" i="61"/>
  <c r="P77" i="61"/>
  <c r="S77" i="61"/>
  <c r="V77" i="61"/>
  <c r="Y77" i="61"/>
  <c r="AB77" i="61"/>
  <c r="AE77" i="61"/>
  <c r="D78" i="61"/>
  <c r="G78" i="61"/>
  <c r="J78" i="61"/>
  <c r="M78" i="61"/>
  <c r="P78" i="61"/>
  <c r="S78" i="61"/>
  <c r="V78" i="61"/>
  <c r="Y78" i="61"/>
  <c r="AB78" i="61"/>
  <c r="AE78" i="61"/>
  <c r="D79" i="61"/>
  <c r="G79" i="61"/>
  <c r="J79" i="61"/>
  <c r="M79" i="61"/>
  <c r="P79" i="61"/>
  <c r="S79" i="61"/>
  <c r="V79" i="61"/>
  <c r="Y79" i="61"/>
  <c r="AB79" i="61"/>
  <c r="AE79" i="61"/>
  <c r="D80" i="61"/>
  <c r="G80" i="61"/>
  <c r="J80" i="61"/>
  <c r="M80" i="61"/>
  <c r="P80" i="61"/>
  <c r="S80" i="61"/>
  <c r="V80" i="61"/>
  <c r="Y80" i="61"/>
  <c r="AB80" i="61"/>
  <c r="AE80" i="61"/>
  <c r="D81" i="61"/>
  <c r="G81" i="61"/>
  <c r="J81" i="61"/>
  <c r="M81" i="61"/>
  <c r="P81" i="61"/>
  <c r="S81" i="61"/>
  <c r="V81" i="61"/>
  <c r="Y81" i="61"/>
  <c r="AB81" i="61"/>
  <c r="AE81" i="61"/>
  <c r="D82" i="61"/>
  <c r="G82" i="61"/>
  <c r="J82" i="61"/>
  <c r="M82" i="61"/>
  <c r="P82" i="61"/>
  <c r="S82" i="61"/>
  <c r="V82" i="61"/>
  <c r="Y82" i="61"/>
  <c r="AB82" i="61"/>
  <c r="AE82" i="61"/>
  <c r="B83" i="61"/>
  <c r="C83" i="61"/>
  <c r="E83" i="61"/>
  <c r="F83" i="61"/>
  <c r="H83" i="61"/>
  <c r="I83" i="61"/>
  <c r="K83" i="61"/>
  <c r="L83" i="61"/>
  <c r="N83" i="61"/>
  <c r="O83" i="61"/>
  <c r="Q83" i="61"/>
  <c r="R83" i="61"/>
  <c r="T83" i="61"/>
  <c r="U83" i="61"/>
  <c r="W83" i="61"/>
  <c r="X83" i="61"/>
  <c r="Z83" i="61"/>
  <c r="AA83" i="61"/>
  <c r="J42" i="58"/>
  <c r="K42" i="58"/>
  <c r="M42" i="58"/>
  <c r="J41" i="58"/>
  <c r="K41" i="58"/>
  <c r="M41" i="58"/>
  <c r="J27" i="58"/>
  <c r="K27" i="58"/>
  <c r="M27" i="58"/>
  <c r="BF78" i="61" l="1"/>
  <c r="BF76" i="61"/>
  <c r="BF74" i="61"/>
  <c r="BF72" i="61"/>
  <c r="BF71" i="61"/>
  <c r="AZ70" i="61"/>
  <c r="BF69" i="61"/>
  <c r="AZ68" i="61"/>
  <c r="BF67" i="61"/>
  <c r="AZ66" i="61"/>
  <c r="BF65" i="61"/>
  <c r="AZ64" i="61"/>
  <c r="BF63" i="61"/>
  <c r="AZ62" i="61"/>
  <c r="BF61" i="61"/>
  <c r="AZ60" i="61"/>
  <c r="BF59" i="61"/>
  <c r="AZ58" i="61"/>
  <c r="AZ56" i="61"/>
  <c r="BF55" i="61"/>
  <c r="AZ54" i="61"/>
  <c r="BF53" i="61"/>
  <c r="AZ52" i="61"/>
  <c r="AZ50" i="61"/>
  <c r="BF49" i="61"/>
  <c r="AZ48" i="61"/>
  <c r="BF47" i="61"/>
  <c r="AZ46" i="61"/>
  <c r="BF45" i="61"/>
  <c r="AZ44" i="61"/>
  <c r="BF43" i="61"/>
  <c r="AZ80" i="61"/>
  <c r="AZ79" i="61"/>
  <c r="AZ77" i="61"/>
  <c r="AZ75" i="61"/>
  <c r="AZ73" i="61"/>
  <c r="AW16" i="61"/>
  <c r="AW8" i="61"/>
  <c r="AZ42" i="61"/>
  <c r="BF41" i="61"/>
  <c r="AZ40" i="61"/>
  <c r="BF39" i="61"/>
  <c r="BF38" i="61"/>
  <c r="BF37" i="61"/>
  <c r="AZ36" i="61"/>
  <c r="BF35" i="61"/>
  <c r="BF57" i="61"/>
  <c r="BF51" i="61"/>
  <c r="AZ34" i="61"/>
  <c r="AW30" i="61"/>
  <c r="AW20" i="61"/>
  <c r="AW12" i="61"/>
  <c r="BF6" i="61"/>
  <c r="BF30" i="61"/>
  <c r="BI29" i="61"/>
  <c r="BF20" i="61"/>
  <c r="BF16" i="61"/>
  <c r="BC13" i="61"/>
  <c r="BI11" i="61"/>
  <c r="AW80" i="61"/>
  <c r="AW79" i="61"/>
  <c r="BI77" i="61"/>
  <c r="BC76" i="61"/>
  <c r="BI75" i="61"/>
  <c r="BC74" i="61"/>
  <c r="AW73" i="61"/>
  <c r="BC71" i="61"/>
  <c r="AW70" i="61"/>
  <c r="AW68" i="61"/>
  <c r="BI66" i="61"/>
  <c r="BC65" i="61"/>
  <c r="BI64" i="61"/>
  <c r="BC63" i="61"/>
  <c r="AW62" i="61"/>
  <c r="AW60" i="61"/>
  <c r="BI58" i="61"/>
  <c r="BC57" i="61"/>
  <c r="BI56" i="61"/>
  <c r="BC55" i="61"/>
  <c r="BI54" i="61"/>
  <c r="BC53" i="61"/>
  <c r="AW52" i="61"/>
  <c r="AW50" i="61"/>
  <c r="AW48" i="61"/>
  <c r="BI46" i="61"/>
  <c r="BC45" i="61"/>
  <c r="AW44" i="61"/>
  <c r="BI42" i="61"/>
  <c r="BC41" i="61"/>
  <c r="AW40" i="61"/>
  <c r="BC37" i="61"/>
  <c r="BI36" i="61"/>
  <c r="BC35" i="61"/>
  <c r="AW34" i="61"/>
  <c r="AW26" i="61"/>
  <c r="BI23" i="61"/>
  <c r="AW19" i="61"/>
  <c r="AW15" i="61"/>
  <c r="BC6" i="61"/>
  <c r="BI80" i="61"/>
  <c r="BI79" i="61"/>
  <c r="BC78" i="61"/>
  <c r="AW77" i="61"/>
  <c r="AW75" i="61"/>
  <c r="BI73" i="61"/>
  <c r="BC72" i="61"/>
  <c r="BI70" i="61"/>
  <c r="BC69" i="61"/>
  <c r="BI68" i="61"/>
  <c r="BC67" i="61"/>
  <c r="AW66" i="61"/>
  <c r="AW64" i="61"/>
  <c r="BI62" i="61"/>
  <c r="BC61" i="61"/>
  <c r="BI60" i="61"/>
  <c r="BC59" i="61"/>
  <c r="AW58" i="61"/>
  <c r="AW56" i="61"/>
  <c r="AW54" i="61"/>
  <c r="BI52" i="61"/>
  <c r="BC51" i="61"/>
  <c r="BI50" i="61"/>
  <c r="BC49" i="61"/>
  <c r="BI48" i="61"/>
  <c r="BC47" i="61"/>
  <c r="AW46" i="61"/>
  <c r="BI44" i="61"/>
  <c r="BC43" i="61"/>
  <c r="AW42" i="61"/>
  <c r="BI40" i="61"/>
  <c r="BC39" i="61"/>
  <c r="BC38" i="61"/>
  <c r="AW36" i="61"/>
  <c r="BI34" i="61"/>
  <c r="AW29" i="61"/>
  <c r="AW23" i="61"/>
  <c r="AW11" i="61"/>
  <c r="AW7" i="61"/>
  <c r="BC30" i="61"/>
  <c r="BF29" i="61"/>
  <c r="BI28" i="61"/>
  <c r="BF26" i="61"/>
  <c r="BI26" i="61"/>
  <c r="BC21" i="61"/>
  <c r="BI19" i="61"/>
  <c r="BC17" i="61"/>
  <c r="BI15" i="61"/>
  <c r="BF80" i="61"/>
  <c r="AZ78" i="61"/>
  <c r="AZ76" i="61"/>
  <c r="BF73" i="61"/>
  <c r="AZ71" i="61"/>
  <c r="AZ69" i="61"/>
  <c r="AZ67" i="61"/>
  <c r="BF64" i="61"/>
  <c r="BF62" i="61"/>
  <c r="AZ61" i="61"/>
  <c r="AZ59" i="61"/>
  <c r="AZ57" i="61"/>
  <c r="AZ55" i="61"/>
  <c r="BF52" i="61"/>
  <c r="AZ51" i="61"/>
  <c r="AZ49" i="61"/>
  <c r="AZ47" i="61"/>
  <c r="AZ45" i="61"/>
  <c r="AZ43" i="61"/>
  <c r="AZ41" i="61"/>
  <c r="AZ39" i="61"/>
  <c r="AZ38" i="61"/>
  <c r="AZ37" i="61"/>
  <c r="AZ35" i="61"/>
  <c r="AW32" i="61"/>
  <c r="AW25" i="61"/>
  <c r="BF23" i="61"/>
  <c r="BI22" i="61"/>
  <c r="AW22" i="61"/>
  <c r="BC20" i="61"/>
  <c r="BF19" i="61"/>
  <c r="BI18" i="61"/>
  <c r="AW18" i="61"/>
  <c r="BC16" i="61"/>
  <c r="BF15" i="61"/>
  <c r="BI14" i="61"/>
  <c r="AW14" i="61"/>
  <c r="BC12" i="61"/>
  <c r="BF11" i="61"/>
  <c r="BI10" i="61"/>
  <c r="AW10" i="61"/>
  <c r="BC8" i="61"/>
  <c r="BF7" i="61"/>
  <c r="AZ6" i="61"/>
  <c r="BC80" i="61"/>
  <c r="BC79" i="61"/>
  <c r="BI78" i="61"/>
  <c r="AW78" i="61"/>
  <c r="BC77" i="61"/>
  <c r="BI76" i="61"/>
  <c r="AW76" i="61"/>
  <c r="BC75" i="61"/>
  <c r="BI74" i="61"/>
  <c r="AW74" i="61"/>
  <c r="BC73" i="61"/>
  <c r="BI72" i="61"/>
  <c r="AW72" i="61"/>
  <c r="BI71" i="61"/>
  <c r="AW71" i="61"/>
  <c r="BC70" i="61"/>
  <c r="BI69" i="61"/>
  <c r="AW69" i="61"/>
  <c r="BC68" i="61"/>
  <c r="BI67" i="61"/>
  <c r="AW67" i="61"/>
  <c r="BC66" i="61"/>
  <c r="BI65" i="61"/>
  <c r="AW65" i="61"/>
  <c r="BC64" i="61"/>
  <c r="BI63" i="61"/>
  <c r="AW63" i="61"/>
  <c r="BC62" i="61"/>
  <c r="BI61" i="61"/>
  <c r="AW61" i="61"/>
  <c r="BC60" i="61"/>
  <c r="BI59" i="61"/>
  <c r="AW59" i="61"/>
  <c r="BC58" i="61"/>
  <c r="BI57" i="61"/>
  <c r="AW57" i="61"/>
  <c r="BC56" i="61"/>
  <c r="BI55" i="61"/>
  <c r="AW55" i="61"/>
  <c r="BC54" i="61"/>
  <c r="BI53" i="61"/>
  <c r="AW53" i="61"/>
  <c r="BC52" i="61"/>
  <c r="BI51" i="61"/>
  <c r="AW51" i="61"/>
  <c r="BC50" i="61"/>
  <c r="BI49" i="61"/>
  <c r="AW49" i="61"/>
  <c r="BC48" i="61"/>
  <c r="BI47" i="61"/>
  <c r="AW47" i="61"/>
  <c r="BC46" i="61"/>
  <c r="BI45" i="61"/>
  <c r="AW45" i="61"/>
  <c r="BC44" i="61"/>
  <c r="BI43" i="61"/>
  <c r="AW43" i="61"/>
  <c r="BC42" i="61"/>
  <c r="BI41" i="61"/>
  <c r="AW41" i="61"/>
  <c r="BC40" i="61"/>
  <c r="BI39" i="61"/>
  <c r="AW39" i="61"/>
  <c r="BI38" i="61"/>
  <c r="AW38" i="61"/>
  <c r="BI37" i="61"/>
  <c r="AW37" i="61"/>
  <c r="BC36" i="61"/>
  <c r="BI35" i="61"/>
  <c r="AW35" i="61"/>
  <c r="BC34" i="61"/>
  <c r="BF32" i="61"/>
  <c r="BI31" i="61"/>
  <c r="AW31" i="61"/>
  <c r="BC29" i="61"/>
  <c r="BF28" i="61"/>
  <c r="BI27" i="61"/>
  <c r="AW27" i="61"/>
  <c r="BC26" i="61"/>
  <c r="BF25" i="61"/>
  <c r="BC23" i="61"/>
  <c r="BF22" i="61"/>
  <c r="BI21" i="61"/>
  <c r="AW21" i="61"/>
  <c r="BC19" i="61"/>
  <c r="BF18" i="61"/>
  <c r="BI17" i="61"/>
  <c r="AW17" i="61"/>
  <c r="BC15" i="61"/>
  <c r="BF14" i="61"/>
  <c r="BI13" i="61"/>
  <c r="AW13" i="61"/>
  <c r="BC11" i="61"/>
  <c r="BF10" i="61"/>
  <c r="BI9" i="61"/>
  <c r="AW9" i="61"/>
  <c r="BC7" i="61"/>
  <c r="BI6" i="61"/>
  <c r="AW6" i="61"/>
  <c r="BC31" i="61"/>
  <c r="BC27" i="61"/>
  <c r="BF12" i="61"/>
  <c r="BC9" i="61"/>
  <c r="BF8" i="61"/>
  <c r="BI7" i="61"/>
  <c r="BF79" i="61"/>
  <c r="BF77" i="61"/>
  <c r="BF75" i="61"/>
  <c r="AZ74" i="61"/>
  <c r="AZ72" i="61"/>
  <c r="BF70" i="61"/>
  <c r="BF68" i="61"/>
  <c r="BF66" i="61"/>
  <c r="AZ65" i="61"/>
  <c r="AZ63" i="61"/>
  <c r="BF60" i="61"/>
  <c r="BF58" i="61"/>
  <c r="BF56" i="61"/>
  <c r="BF54" i="61"/>
  <c r="AZ53" i="61"/>
  <c r="BF50" i="61"/>
  <c r="BF48" i="61"/>
  <c r="BF46" i="61"/>
  <c r="BF44" i="61"/>
  <c r="BF42" i="61"/>
  <c r="BF40" i="61"/>
  <c r="BF36" i="61"/>
  <c r="BF34" i="61"/>
  <c r="BI32" i="61"/>
  <c r="AW28" i="61"/>
  <c r="BI25" i="61"/>
  <c r="BC32" i="61"/>
  <c r="BF31" i="61"/>
  <c r="BI30" i="61"/>
  <c r="BC28" i="61"/>
  <c r="BF27" i="61"/>
  <c r="BC25" i="61"/>
  <c r="BC22" i="61"/>
  <c r="BF21" i="61"/>
  <c r="BI20" i="61"/>
  <c r="BC18" i="61"/>
  <c r="BF17" i="61"/>
  <c r="BI16" i="61"/>
  <c r="BC14" i="61"/>
  <c r="BF13" i="61"/>
  <c r="BI12" i="61"/>
  <c r="BC10" i="61"/>
  <c r="BF9" i="61"/>
  <c r="BI8" i="61"/>
  <c r="M83" i="61"/>
  <c r="AE83" i="61"/>
  <c r="AQ83" i="61"/>
  <c r="Y83" i="61"/>
  <c r="S83" i="61"/>
  <c r="G83" i="61"/>
  <c r="AB83" i="61"/>
  <c r="D83" i="61"/>
  <c r="P83" i="61"/>
  <c r="V83" i="61"/>
  <c r="J83" i="61"/>
  <c r="O42" i="58"/>
  <c r="O41" i="58"/>
  <c r="O27" i="58"/>
  <c r="AU9" i="21" l="1"/>
  <c r="AV9" i="21"/>
  <c r="AX9" i="21"/>
  <c r="AY9" i="21"/>
  <c r="BA9" i="21"/>
  <c r="BB9" i="21"/>
  <c r="AU10" i="21"/>
  <c r="AV10" i="21"/>
  <c r="AX10" i="21"/>
  <c r="AY10" i="21"/>
  <c r="BA10" i="21"/>
  <c r="BB10" i="21"/>
  <c r="AU11" i="21"/>
  <c r="AV11" i="21"/>
  <c r="AX11" i="21"/>
  <c r="AY11" i="21"/>
  <c r="BA11" i="21"/>
  <c r="BB11" i="21"/>
  <c r="AU12" i="21"/>
  <c r="AV12" i="21"/>
  <c r="AX12" i="21"/>
  <c r="AY12" i="21"/>
  <c r="BA12" i="21"/>
  <c r="BB12" i="21"/>
  <c r="AU13" i="21"/>
  <c r="AV13" i="21"/>
  <c r="AX13" i="21"/>
  <c r="AY13" i="21"/>
  <c r="BA13" i="21"/>
  <c r="BB13" i="21"/>
  <c r="AU14" i="21"/>
  <c r="AV14" i="21"/>
  <c r="AX14" i="21"/>
  <c r="AY14" i="21"/>
  <c r="BA14" i="21"/>
  <c r="BB14" i="21"/>
  <c r="AU15" i="21"/>
  <c r="AV15" i="21"/>
  <c r="AX15" i="21"/>
  <c r="AY15" i="21"/>
  <c r="BA15" i="21"/>
  <c r="BB15" i="21"/>
  <c r="AU16" i="21"/>
  <c r="AV16" i="21"/>
  <c r="AX16" i="21"/>
  <c r="AY16" i="21"/>
  <c r="BA16" i="21"/>
  <c r="BB16" i="21"/>
  <c r="AU17" i="21"/>
  <c r="AV17" i="21"/>
  <c r="AX17" i="21"/>
  <c r="AY17" i="21"/>
  <c r="BA17" i="21"/>
  <c r="BB17" i="21"/>
  <c r="AU19" i="21"/>
  <c r="AV19" i="21"/>
  <c r="AX19" i="21"/>
  <c r="AY19" i="21"/>
  <c r="BA19" i="21"/>
  <c r="BB19" i="21"/>
  <c r="AU20" i="21"/>
  <c r="AV20" i="21"/>
  <c r="AX20" i="21"/>
  <c r="AY20" i="21"/>
  <c r="BA20" i="21"/>
  <c r="BB20" i="21"/>
  <c r="AU21" i="21"/>
  <c r="AV21" i="21"/>
  <c r="AX21" i="21"/>
  <c r="AY21" i="21"/>
  <c r="BA21" i="21"/>
  <c r="BB21" i="21"/>
  <c r="AU22" i="21"/>
  <c r="AV22" i="21"/>
  <c r="AX22" i="21"/>
  <c r="AY22" i="21"/>
  <c r="BA22" i="21"/>
  <c r="BB22" i="21"/>
  <c r="AU23" i="21"/>
  <c r="AV23" i="21"/>
  <c r="AX23" i="21"/>
  <c r="AY23" i="21"/>
  <c r="BA23" i="21"/>
  <c r="BB23" i="21"/>
  <c r="AU24" i="21"/>
  <c r="AV24" i="21"/>
  <c r="AX24" i="21"/>
  <c r="AY24" i="21"/>
  <c r="BA24" i="21"/>
  <c r="BB24" i="21"/>
  <c r="AU25" i="21"/>
  <c r="AV25" i="21"/>
  <c r="AX25" i="21"/>
  <c r="AY25" i="21"/>
  <c r="BA25" i="21"/>
  <c r="BB25" i="21"/>
  <c r="AU26" i="21"/>
  <c r="AV26" i="21"/>
  <c r="AX26" i="21"/>
  <c r="AY26" i="21"/>
  <c r="BA26" i="21"/>
  <c r="BB26" i="21"/>
  <c r="AU27" i="21"/>
  <c r="AV27" i="21"/>
  <c r="AX27" i="21"/>
  <c r="AY27" i="21"/>
  <c r="BA27" i="21"/>
  <c r="BB27" i="21"/>
  <c r="AU28" i="21"/>
  <c r="AV28" i="21"/>
  <c r="AX28" i="21"/>
  <c r="AY28" i="21"/>
  <c r="BA28" i="21"/>
  <c r="BB28" i="21"/>
  <c r="AU29" i="21"/>
  <c r="AV29" i="21"/>
  <c r="AX29" i="21"/>
  <c r="AY29" i="21"/>
  <c r="BA29" i="21"/>
  <c r="BB29" i="21"/>
  <c r="AU30" i="21"/>
  <c r="AV30" i="21"/>
  <c r="AX30" i="21"/>
  <c r="AY30" i="21"/>
  <c r="BA30" i="21"/>
  <c r="BB30" i="21"/>
  <c r="AU31" i="21"/>
  <c r="AV31" i="21"/>
  <c r="AX31" i="21"/>
  <c r="AY31" i="21"/>
  <c r="BA31" i="21"/>
  <c r="BB31" i="21"/>
  <c r="AU32" i="21"/>
  <c r="AV32" i="21"/>
  <c r="AX32" i="21"/>
  <c r="AY32" i="21"/>
  <c r="BA32" i="21"/>
  <c r="BB32" i="21"/>
  <c r="AU33" i="21"/>
  <c r="AV33" i="21"/>
  <c r="AX33" i="21"/>
  <c r="AY33" i="21"/>
  <c r="BA33" i="21"/>
  <c r="BB33" i="21"/>
  <c r="AU34" i="21"/>
  <c r="AV34" i="21"/>
  <c r="AX34" i="21"/>
  <c r="AY34" i="21"/>
  <c r="BA34" i="21"/>
  <c r="BB34" i="21"/>
  <c r="AU35" i="21"/>
  <c r="AV35" i="21"/>
  <c r="AX35" i="21"/>
  <c r="AY35" i="21"/>
  <c r="BA35" i="21"/>
  <c r="BB35" i="21"/>
  <c r="AU36" i="21"/>
  <c r="AV36" i="21"/>
  <c r="AX36" i="21"/>
  <c r="AY36" i="21"/>
  <c r="BA36" i="21"/>
  <c r="BB36" i="21"/>
  <c r="AU37" i="21"/>
  <c r="AV37" i="21"/>
  <c r="AX37" i="21"/>
  <c r="AY37" i="21"/>
  <c r="BA37" i="21"/>
  <c r="BB37" i="21"/>
  <c r="AU38" i="21"/>
  <c r="AV38" i="21"/>
  <c r="AX38" i="21"/>
  <c r="AY38" i="21"/>
  <c r="BA38" i="21"/>
  <c r="BB38" i="21"/>
  <c r="AU39" i="21"/>
  <c r="AV39" i="21"/>
  <c r="AX39" i="21"/>
  <c r="AY39" i="21"/>
  <c r="BA39" i="21"/>
  <c r="BB39" i="21"/>
  <c r="AU40" i="21"/>
  <c r="AV40" i="21"/>
  <c r="AX40" i="21"/>
  <c r="AY40" i="21"/>
  <c r="BA40" i="21"/>
  <c r="BB40" i="21"/>
  <c r="AU41" i="21"/>
  <c r="AV41" i="21"/>
  <c r="AX41" i="21"/>
  <c r="AY41" i="21"/>
  <c r="BA41" i="21"/>
  <c r="BB41" i="21"/>
  <c r="AU42" i="21"/>
  <c r="AV42" i="21"/>
  <c r="AX42" i="21"/>
  <c r="AY42" i="21"/>
  <c r="BA42" i="21"/>
  <c r="BB42" i="21"/>
  <c r="AU43" i="21"/>
  <c r="AV43" i="21"/>
  <c r="AX43" i="21"/>
  <c r="AY43" i="21"/>
  <c r="BA43" i="21"/>
  <c r="BB43" i="21"/>
  <c r="AU44" i="21"/>
  <c r="AV44" i="21"/>
  <c r="AX44" i="21"/>
  <c r="AY44" i="21"/>
  <c r="BA44" i="21"/>
  <c r="BB44" i="21"/>
  <c r="AU45" i="21"/>
  <c r="AV45" i="21"/>
  <c r="AX45" i="21"/>
  <c r="AY45" i="21"/>
  <c r="BA45" i="21"/>
  <c r="BB45" i="21"/>
  <c r="AU46" i="21"/>
  <c r="AV46" i="21"/>
  <c r="AX46" i="21"/>
  <c r="AY46" i="21"/>
  <c r="BA46" i="21"/>
  <c r="BB46" i="21"/>
  <c r="AU47" i="21"/>
  <c r="AV47" i="21"/>
  <c r="AX47" i="21"/>
  <c r="AY47" i="21"/>
  <c r="BA47" i="21"/>
  <c r="BB47" i="21"/>
  <c r="AU48" i="21"/>
  <c r="AV48" i="21"/>
  <c r="AX48" i="21"/>
  <c r="AY48" i="21"/>
  <c r="BA48" i="21"/>
  <c r="BB48" i="21"/>
  <c r="AU49" i="21"/>
  <c r="AV49" i="21"/>
  <c r="AX49" i="21"/>
  <c r="AY49" i="21"/>
  <c r="BA49" i="21"/>
  <c r="BB49" i="21"/>
  <c r="AU50" i="21"/>
  <c r="AV50" i="21"/>
  <c r="AX50" i="21"/>
  <c r="AY50" i="21"/>
  <c r="BA50" i="21"/>
  <c r="BB50" i="21"/>
  <c r="AU51" i="21"/>
  <c r="AV51" i="21"/>
  <c r="AX51" i="21"/>
  <c r="AY51" i="21"/>
  <c r="BA51" i="21"/>
  <c r="BB51" i="21"/>
  <c r="AU52" i="21"/>
  <c r="AV52" i="21"/>
  <c r="AX52" i="21"/>
  <c r="AY52" i="21"/>
  <c r="BA52" i="21"/>
  <c r="BB52" i="21"/>
  <c r="AU53" i="21"/>
  <c r="AV53" i="21"/>
  <c r="AX53" i="21"/>
  <c r="AY53" i="21"/>
  <c r="BA53" i="21"/>
  <c r="BB53" i="21"/>
  <c r="AU54" i="21"/>
  <c r="AV54" i="21"/>
  <c r="AX54" i="21"/>
  <c r="AY54" i="21"/>
  <c r="BA54" i="21"/>
  <c r="BB54" i="21"/>
  <c r="AU55" i="21"/>
  <c r="AV55" i="21"/>
  <c r="AX55" i="21"/>
  <c r="AY55" i="21"/>
  <c r="BA55" i="21"/>
  <c r="BB55" i="21"/>
  <c r="AU56" i="21"/>
  <c r="AV56" i="21"/>
  <c r="AX56" i="21"/>
  <c r="AY56" i="21"/>
  <c r="BA56" i="21"/>
  <c r="BB56" i="21"/>
  <c r="AU57" i="21"/>
  <c r="AV57" i="21"/>
  <c r="AX57" i="21"/>
  <c r="AY57" i="21"/>
  <c r="BA57" i="21"/>
  <c r="BB57" i="21"/>
  <c r="AU58" i="21"/>
  <c r="AV58" i="21"/>
  <c r="AX58" i="21"/>
  <c r="AY58" i="21"/>
  <c r="BA58" i="21"/>
  <c r="BB58" i="21"/>
  <c r="AU59" i="21"/>
  <c r="AV59" i="21"/>
  <c r="AX59" i="21"/>
  <c r="AY59" i="21"/>
  <c r="BA59" i="21"/>
  <c r="BB59" i="21"/>
  <c r="AU60" i="21"/>
  <c r="AV60" i="21"/>
  <c r="AX60" i="21"/>
  <c r="AY60" i="21"/>
  <c r="BA60" i="21"/>
  <c r="BB60" i="21"/>
  <c r="AU61" i="21"/>
  <c r="AV61" i="21"/>
  <c r="AX61" i="21"/>
  <c r="AY61" i="21"/>
  <c r="BA61" i="21"/>
  <c r="BB61" i="21"/>
  <c r="AU62" i="21"/>
  <c r="AV62" i="21"/>
  <c r="AX62" i="21"/>
  <c r="AY62" i="21"/>
  <c r="BA62" i="21"/>
  <c r="BB62" i="21"/>
  <c r="AU63" i="21"/>
  <c r="AV63" i="21"/>
  <c r="AX63" i="21"/>
  <c r="AY63" i="21"/>
  <c r="BA63" i="21"/>
  <c r="BB63" i="21"/>
  <c r="AU64" i="21"/>
  <c r="AV64" i="21"/>
  <c r="AX64" i="21"/>
  <c r="AY64" i="21"/>
  <c r="BA64" i="21"/>
  <c r="BB64" i="21"/>
  <c r="AU65" i="21"/>
  <c r="AV65" i="21"/>
  <c r="AX65" i="21"/>
  <c r="AY65" i="21"/>
  <c r="BA65" i="21"/>
  <c r="BB65" i="21"/>
  <c r="AU66" i="21"/>
  <c r="AV66" i="21"/>
  <c r="AX66" i="21"/>
  <c r="AY66" i="21"/>
  <c r="BA66" i="21"/>
  <c r="BB66" i="21"/>
  <c r="AU67" i="21"/>
  <c r="AV67" i="21"/>
  <c r="AX67" i="21"/>
  <c r="AY67" i="21"/>
  <c r="BA67" i="21"/>
  <c r="BB67" i="21"/>
  <c r="AU68" i="21"/>
  <c r="AV68" i="21"/>
  <c r="AX68" i="21"/>
  <c r="AY68" i="21"/>
  <c r="BA68" i="21"/>
  <c r="BB68" i="21"/>
  <c r="AU69" i="21"/>
  <c r="AV69" i="21"/>
  <c r="AX69" i="21"/>
  <c r="AY69" i="21"/>
  <c r="BA69" i="21"/>
  <c r="BB69" i="21"/>
  <c r="AU70" i="21"/>
  <c r="AV70" i="21"/>
  <c r="AX70" i="21"/>
  <c r="AY70" i="21"/>
  <c r="BA70" i="21"/>
  <c r="BB70" i="21"/>
  <c r="AU71" i="21"/>
  <c r="AV71" i="21"/>
  <c r="AX71" i="21"/>
  <c r="AY71" i="21"/>
  <c r="BA71" i="21"/>
  <c r="BB71" i="21"/>
  <c r="AU72" i="21"/>
  <c r="AV72" i="21"/>
  <c r="AX72" i="21"/>
  <c r="AY72" i="21"/>
  <c r="BA72" i="21"/>
  <c r="BB72" i="21"/>
  <c r="AU73" i="21"/>
  <c r="AV73" i="21"/>
  <c r="AX73" i="21"/>
  <c r="AY73" i="21"/>
  <c r="BA73" i="21"/>
  <c r="BB73" i="21"/>
  <c r="AU74" i="21"/>
  <c r="AV74" i="21"/>
  <c r="AX74" i="21"/>
  <c r="AY74" i="21"/>
  <c r="BA74" i="21"/>
  <c r="BB74" i="21"/>
  <c r="AU75" i="21"/>
  <c r="AV75" i="21"/>
  <c r="AX75" i="21"/>
  <c r="AY75" i="21"/>
  <c r="BA75" i="21"/>
  <c r="BB75" i="21"/>
  <c r="AU76" i="21"/>
  <c r="AV76" i="21"/>
  <c r="AX76" i="21"/>
  <c r="AY76" i="21"/>
  <c r="BA76" i="21"/>
  <c r="BB76" i="21"/>
  <c r="AU77" i="21"/>
  <c r="AV77" i="21"/>
  <c r="AX77" i="21"/>
  <c r="AY77" i="21"/>
  <c r="BA77" i="21"/>
  <c r="BB77" i="21"/>
  <c r="AU78" i="21"/>
  <c r="AV78" i="21"/>
  <c r="AX78" i="21"/>
  <c r="AY78" i="21"/>
  <c r="BA78" i="21"/>
  <c r="BB78" i="21"/>
  <c r="AU79" i="21"/>
  <c r="AV79" i="21"/>
  <c r="AX79" i="21"/>
  <c r="AY79" i="21"/>
  <c r="BA79" i="21"/>
  <c r="BB79" i="21"/>
  <c r="AU80" i="21"/>
  <c r="AV80" i="21"/>
  <c r="AX80" i="21"/>
  <c r="AY80" i="21"/>
  <c r="BA80" i="21"/>
  <c r="BB80" i="21"/>
  <c r="AU81" i="21"/>
  <c r="AV81" i="21"/>
  <c r="AX81" i="21"/>
  <c r="AY81" i="21"/>
  <c r="BA81" i="21"/>
  <c r="BB81" i="21"/>
  <c r="AU82" i="21"/>
  <c r="AV82" i="21"/>
  <c r="AX82" i="21"/>
  <c r="AY82" i="21"/>
  <c r="BA82" i="21"/>
  <c r="BB82" i="21"/>
  <c r="AU83" i="21"/>
  <c r="AV83" i="21"/>
  <c r="AX83" i="21"/>
  <c r="AY83" i="21"/>
  <c r="BA83" i="21"/>
  <c r="BB83" i="21"/>
  <c r="AU84" i="21"/>
  <c r="AV84" i="21"/>
  <c r="AX84" i="21"/>
  <c r="AY84" i="21"/>
  <c r="BA84" i="21"/>
  <c r="BB84" i="21"/>
  <c r="AU85" i="21"/>
  <c r="AV85" i="21"/>
  <c r="AX85" i="21"/>
  <c r="AY85" i="21"/>
  <c r="BA85" i="21"/>
  <c r="BB85" i="21"/>
  <c r="AU86" i="21"/>
  <c r="AV86" i="21"/>
  <c r="AX86" i="21"/>
  <c r="AY86" i="21"/>
  <c r="BA86" i="21"/>
  <c r="BB86" i="21"/>
  <c r="AU87" i="21"/>
  <c r="AV87" i="21"/>
  <c r="AX87" i="21"/>
  <c r="AY87" i="21"/>
  <c r="BA87" i="21"/>
  <c r="BB87" i="21"/>
  <c r="AU88" i="21"/>
  <c r="AV88" i="21"/>
  <c r="AX88" i="21"/>
  <c r="AY88" i="21"/>
  <c r="BA88" i="21"/>
  <c r="BB88" i="21"/>
  <c r="AU89" i="21"/>
  <c r="AV89" i="21"/>
  <c r="AX89" i="21"/>
  <c r="AY89" i="21"/>
  <c r="BA89" i="21"/>
  <c r="BB89" i="21"/>
  <c r="AU90" i="21"/>
  <c r="AV90" i="21"/>
  <c r="AX90" i="21"/>
  <c r="AY90" i="21"/>
  <c r="BA90" i="21"/>
  <c r="BB90" i="21"/>
  <c r="AU91" i="21"/>
  <c r="AV91" i="21"/>
  <c r="AX91" i="21"/>
  <c r="AY91" i="21"/>
  <c r="BA91" i="21"/>
  <c r="BB91" i="21"/>
  <c r="AU92" i="21"/>
  <c r="AV92" i="21"/>
  <c r="AX92" i="21"/>
  <c r="AY92" i="21"/>
  <c r="BA92" i="21"/>
  <c r="BB92" i="21"/>
  <c r="AU93" i="21"/>
  <c r="AV93" i="21"/>
  <c r="AX93" i="21"/>
  <c r="AY93" i="21"/>
  <c r="BA93" i="21"/>
  <c r="BB93" i="21"/>
  <c r="AU94" i="21"/>
  <c r="AV94" i="21"/>
  <c r="AX94" i="21"/>
  <c r="AY94" i="21"/>
  <c r="BA94" i="21"/>
  <c r="BB94" i="21"/>
  <c r="AU95" i="21"/>
  <c r="AV95" i="21"/>
  <c r="AX95" i="21"/>
  <c r="AY95" i="21"/>
  <c r="BA95" i="21"/>
  <c r="BB95" i="21"/>
  <c r="AU96" i="21"/>
  <c r="AV96" i="21"/>
  <c r="AX96" i="21"/>
  <c r="AY96" i="21"/>
  <c r="BA96" i="21"/>
  <c r="BB96" i="21"/>
  <c r="AU97" i="21"/>
  <c r="AV97" i="21"/>
  <c r="AX97" i="21"/>
  <c r="AY97" i="21"/>
  <c r="BA97" i="21"/>
  <c r="BB97" i="21"/>
  <c r="AU98" i="21"/>
  <c r="AV98" i="21"/>
  <c r="AX98" i="21"/>
  <c r="AY98" i="21"/>
  <c r="BA98" i="21"/>
  <c r="BB98" i="21"/>
  <c r="AU99" i="21"/>
  <c r="AV99" i="21"/>
  <c r="AX99" i="21"/>
  <c r="AY99" i="21"/>
  <c r="BA99" i="21"/>
  <c r="BB99" i="21"/>
  <c r="AU100" i="21"/>
  <c r="AV100" i="21"/>
  <c r="AX100" i="21"/>
  <c r="AY100" i="21"/>
  <c r="BA100" i="21"/>
  <c r="BB100" i="21"/>
  <c r="AU101" i="21"/>
  <c r="AV101" i="21"/>
  <c r="AX101" i="21"/>
  <c r="AY101" i="21"/>
  <c r="BA101" i="21"/>
  <c r="BB101" i="21"/>
  <c r="AU102" i="21"/>
  <c r="AV102" i="21"/>
  <c r="AX102" i="21"/>
  <c r="AY102" i="21"/>
  <c r="BA102" i="21"/>
  <c r="BB102" i="21"/>
  <c r="AU103" i="21"/>
  <c r="AV103" i="21"/>
  <c r="AX103" i="21"/>
  <c r="AY103" i="21"/>
  <c r="BA103" i="21"/>
  <c r="BB103" i="21"/>
  <c r="AU104" i="21"/>
  <c r="AV104" i="21"/>
  <c r="AX104" i="21"/>
  <c r="AY104" i="21"/>
  <c r="BA104" i="21"/>
  <c r="BB104" i="21"/>
  <c r="AU105" i="21"/>
  <c r="AV105" i="21"/>
  <c r="AX105" i="21"/>
  <c r="AY105" i="21"/>
  <c r="BA105" i="21"/>
  <c r="BB105" i="21"/>
  <c r="AU106" i="21"/>
  <c r="AV106" i="21"/>
  <c r="AX106" i="21"/>
  <c r="AY106" i="21"/>
  <c r="BA106" i="21"/>
  <c r="BB106" i="21"/>
  <c r="AU107" i="21"/>
  <c r="AV107" i="21"/>
  <c r="AX107" i="21"/>
  <c r="AY107" i="21"/>
  <c r="BA107" i="21"/>
  <c r="BB107" i="21"/>
  <c r="AU108" i="21"/>
  <c r="AV108" i="21"/>
  <c r="AX108" i="21"/>
  <c r="AY108" i="21"/>
  <c r="BA108" i="21"/>
  <c r="BB108" i="21"/>
  <c r="AU109" i="21"/>
  <c r="AV109" i="21"/>
  <c r="AX109" i="21"/>
  <c r="AY109" i="21"/>
  <c r="BA109" i="21"/>
  <c r="BB109" i="21"/>
  <c r="AU110" i="21"/>
  <c r="AV110" i="21"/>
  <c r="AX110" i="21"/>
  <c r="AY110" i="21"/>
  <c r="BA110" i="21"/>
  <c r="BB110" i="21"/>
  <c r="AU111" i="21"/>
  <c r="AV111" i="21"/>
  <c r="AX111" i="21"/>
  <c r="AY111" i="21"/>
  <c r="BA111" i="21"/>
  <c r="BB111" i="21"/>
  <c r="AU112" i="21"/>
  <c r="AV112" i="21"/>
  <c r="AX112" i="21"/>
  <c r="AY112" i="21"/>
  <c r="BA112" i="21"/>
  <c r="BB112" i="21"/>
  <c r="AU113" i="21"/>
  <c r="AV113" i="21"/>
  <c r="AX113" i="21"/>
  <c r="AY113" i="21"/>
  <c r="BA113" i="21"/>
  <c r="BB113" i="21"/>
  <c r="AU114" i="21"/>
  <c r="AV114" i="21"/>
  <c r="AX114" i="21"/>
  <c r="AY114" i="21"/>
  <c r="BA114" i="21"/>
  <c r="BB114" i="21"/>
  <c r="AU115" i="21"/>
  <c r="AV115" i="21"/>
  <c r="AX115" i="21"/>
  <c r="AY115" i="21"/>
  <c r="BA115" i="21"/>
  <c r="BB115" i="21"/>
  <c r="AU116" i="21"/>
  <c r="AV116" i="21"/>
  <c r="AX116" i="21"/>
  <c r="AY116" i="21"/>
  <c r="BA116" i="21"/>
  <c r="BB116" i="21"/>
  <c r="AU117" i="21"/>
  <c r="AV117" i="21"/>
  <c r="AX117" i="21"/>
  <c r="AY117" i="21"/>
  <c r="BA117" i="21"/>
  <c r="BB117" i="21"/>
  <c r="AU118" i="21"/>
  <c r="AV118" i="21"/>
  <c r="AX118" i="21"/>
  <c r="AY118" i="21"/>
  <c r="BA118" i="21"/>
  <c r="BB118" i="21"/>
  <c r="AU119" i="21"/>
  <c r="AV119" i="21"/>
  <c r="AX119" i="21"/>
  <c r="AY119" i="21"/>
  <c r="BA119" i="21"/>
  <c r="BB119" i="21"/>
  <c r="AU120" i="21"/>
  <c r="AV120" i="21"/>
  <c r="AX120" i="21"/>
  <c r="AY120" i="21"/>
  <c r="BA120" i="21"/>
  <c r="BB120" i="21"/>
  <c r="AU121" i="21"/>
  <c r="AV121" i="21"/>
  <c r="AX121" i="21"/>
  <c r="AY121" i="21"/>
  <c r="BA121" i="21"/>
  <c r="BB121" i="21"/>
  <c r="AU122" i="21"/>
  <c r="AV122" i="21"/>
  <c r="AX122" i="21"/>
  <c r="AY122" i="21"/>
  <c r="BA122" i="21"/>
  <c r="BB122" i="21"/>
  <c r="AU123" i="21"/>
  <c r="AV123" i="21"/>
  <c r="AX123" i="21"/>
  <c r="AY123" i="21"/>
  <c r="BA123" i="21"/>
  <c r="BB123" i="21"/>
  <c r="AU124" i="21"/>
  <c r="AV124" i="21"/>
  <c r="AX124" i="21"/>
  <c r="AY124" i="21"/>
  <c r="BA124" i="21"/>
  <c r="BB124" i="21"/>
  <c r="AU125" i="21"/>
  <c r="AV125" i="21"/>
  <c r="AX125" i="21"/>
  <c r="AY125" i="21"/>
  <c r="BA125" i="21"/>
  <c r="BB125" i="21"/>
  <c r="AU126" i="21"/>
  <c r="AV126" i="21"/>
  <c r="AX126" i="21"/>
  <c r="AY126" i="21"/>
  <c r="BA126" i="21"/>
  <c r="BB126" i="21"/>
  <c r="AU127" i="21"/>
  <c r="AV127" i="21"/>
  <c r="AX127" i="21"/>
  <c r="AY127" i="21"/>
  <c r="BA127" i="21"/>
  <c r="BB127" i="21"/>
  <c r="AU128" i="21"/>
  <c r="AV128" i="21"/>
  <c r="AX128" i="21"/>
  <c r="AY128" i="21"/>
  <c r="BA128" i="21"/>
  <c r="BB128" i="21"/>
  <c r="AU129" i="21"/>
  <c r="AV129" i="21"/>
  <c r="AX129" i="21"/>
  <c r="AY129" i="21"/>
  <c r="BA129" i="21"/>
  <c r="BB129" i="21"/>
  <c r="AU130" i="21"/>
  <c r="AV130" i="21"/>
  <c r="AX130" i="21"/>
  <c r="AY130" i="21"/>
  <c r="BA130" i="21"/>
  <c r="BB130" i="21"/>
  <c r="AU131" i="21"/>
  <c r="AV131" i="21"/>
  <c r="AX131" i="21"/>
  <c r="AY131" i="21"/>
  <c r="BA131" i="21"/>
  <c r="BB131" i="21"/>
  <c r="AU132" i="21"/>
  <c r="AV132" i="21"/>
  <c r="AX132" i="21"/>
  <c r="AY132" i="21"/>
  <c r="BA132" i="21"/>
  <c r="BB132" i="21"/>
  <c r="AU133" i="21"/>
  <c r="AV133" i="21"/>
  <c r="AX133" i="21"/>
  <c r="AY133" i="21"/>
  <c r="BA133" i="21"/>
  <c r="BB133" i="21"/>
  <c r="AU134" i="21"/>
  <c r="AV134" i="21"/>
  <c r="AX134" i="21"/>
  <c r="AY134" i="21"/>
  <c r="BA134" i="21"/>
  <c r="BB134" i="21"/>
  <c r="AU135" i="21"/>
  <c r="AV135" i="21"/>
  <c r="AX135" i="21"/>
  <c r="AY135" i="21"/>
  <c r="BA135" i="21"/>
  <c r="BB135" i="21"/>
  <c r="AU136" i="21"/>
  <c r="AV136" i="21"/>
  <c r="AX136" i="21"/>
  <c r="AY136" i="21"/>
  <c r="BA136" i="21"/>
  <c r="BB136" i="21"/>
  <c r="AU137" i="21"/>
  <c r="AV137" i="21"/>
  <c r="AX137" i="21"/>
  <c r="AY137" i="21"/>
  <c r="BA137" i="21"/>
  <c r="BB137" i="21"/>
  <c r="AU138" i="21"/>
  <c r="AV138" i="21"/>
  <c r="AX138" i="21"/>
  <c r="AY138" i="21"/>
  <c r="BA138" i="21"/>
  <c r="BB138" i="21"/>
  <c r="AU139" i="21"/>
  <c r="AV139" i="21"/>
  <c r="AX139" i="21"/>
  <c r="AY139" i="21"/>
  <c r="BA139" i="21"/>
  <c r="BB139" i="21"/>
  <c r="AU140" i="21"/>
  <c r="AV140" i="21"/>
  <c r="AX140" i="21"/>
  <c r="AY140" i="21"/>
  <c r="BA140" i="21"/>
  <c r="BB140" i="21"/>
  <c r="AU141" i="21"/>
  <c r="AV141" i="21"/>
  <c r="AX141" i="21"/>
  <c r="AY141" i="21"/>
  <c r="BA141" i="21"/>
  <c r="BB141" i="21"/>
  <c r="AU142" i="21"/>
  <c r="AV142" i="21"/>
  <c r="AX142" i="21"/>
  <c r="AY142" i="21"/>
  <c r="BA142" i="21"/>
  <c r="BB142" i="21"/>
  <c r="AU143" i="21"/>
  <c r="AV143" i="21"/>
  <c r="AX143" i="21"/>
  <c r="AY143" i="21"/>
  <c r="BA143" i="21"/>
  <c r="BB143" i="21"/>
  <c r="AU144" i="21"/>
  <c r="AV144" i="21"/>
  <c r="AX144" i="21"/>
  <c r="AY144" i="21"/>
  <c r="BA144" i="21"/>
  <c r="BB144" i="21"/>
  <c r="AU145" i="21"/>
  <c r="AV145" i="21"/>
  <c r="AX145" i="21"/>
  <c r="AY145" i="21"/>
  <c r="BA145" i="21"/>
  <c r="BB145" i="21"/>
  <c r="AU146" i="21"/>
  <c r="AV146" i="21"/>
  <c r="AX146" i="21"/>
  <c r="AY146" i="21"/>
  <c r="BA146" i="21"/>
  <c r="BB146" i="21"/>
  <c r="AU147" i="21"/>
  <c r="AV147" i="21"/>
  <c r="AX147" i="21"/>
  <c r="AY147" i="21"/>
  <c r="BA147" i="21"/>
  <c r="BB147" i="21"/>
  <c r="AU148" i="21"/>
  <c r="AV148" i="21"/>
  <c r="AX148" i="21"/>
  <c r="AY148" i="21"/>
  <c r="BA148" i="21"/>
  <c r="BB148" i="21"/>
  <c r="AU149" i="21"/>
  <c r="AV149" i="21"/>
  <c r="AX149" i="21"/>
  <c r="AY149" i="21"/>
  <c r="BA149" i="21"/>
  <c r="BB149" i="21"/>
  <c r="AU150" i="21"/>
  <c r="AV150" i="21"/>
  <c r="AX150" i="21"/>
  <c r="AY150" i="21"/>
  <c r="BA150" i="21"/>
  <c r="BB150" i="21"/>
  <c r="AU151" i="21"/>
  <c r="AV151" i="21"/>
  <c r="AX151" i="21"/>
  <c r="AY151" i="21"/>
  <c r="BA151" i="21"/>
  <c r="BB151" i="21"/>
  <c r="AU152" i="21"/>
  <c r="AV152" i="21"/>
  <c r="AX152" i="21"/>
  <c r="AY152" i="21"/>
  <c r="BA152" i="21"/>
  <c r="BB152" i="21"/>
  <c r="AU153" i="21"/>
  <c r="AV153" i="21"/>
  <c r="AX153" i="21"/>
  <c r="AY153" i="21"/>
  <c r="BA153" i="21"/>
  <c r="BB153" i="21"/>
  <c r="AU154" i="21"/>
  <c r="AV154" i="21"/>
  <c r="AX154" i="21"/>
  <c r="AY154" i="21"/>
  <c r="BA154" i="21"/>
  <c r="BB154" i="21"/>
  <c r="AU155" i="21"/>
  <c r="AV155" i="21"/>
  <c r="AX155" i="21"/>
  <c r="AY155" i="21"/>
  <c r="BA155" i="21"/>
  <c r="BB155" i="21"/>
  <c r="AU156" i="21"/>
  <c r="AV156" i="21"/>
  <c r="AX156" i="21"/>
  <c r="AY156" i="21"/>
  <c r="BA156" i="21"/>
  <c r="BB156" i="21"/>
  <c r="AU157" i="21"/>
  <c r="AV157" i="21"/>
  <c r="AX157" i="21"/>
  <c r="AY157" i="21"/>
  <c r="BA157" i="21"/>
  <c r="BB157" i="21"/>
  <c r="AU158" i="21"/>
  <c r="AV158" i="21"/>
  <c r="AX158" i="21"/>
  <c r="AY158" i="21"/>
  <c r="BA158" i="21"/>
  <c r="BB158" i="21"/>
  <c r="AU159" i="21"/>
  <c r="AV159" i="21"/>
  <c r="AX159" i="21"/>
  <c r="AY159" i="21"/>
  <c r="BA159" i="21"/>
  <c r="BB159" i="21"/>
  <c r="AU160" i="21"/>
  <c r="AV160" i="21"/>
  <c r="AX160" i="21"/>
  <c r="AY160" i="21"/>
  <c r="BA160" i="21"/>
  <c r="BB160" i="21"/>
  <c r="BB8" i="21"/>
  <c r="BA8" i="21"/>
  <c r="AY8" i="21"/>
  <c r="AX8" i="21"/>
  <c r="AV8" i="21"/>
  <c r="AU8" i="21"/>
  <c r="AX161" i="21" l="1"/>
  <c r="AV161" i="21"/>
  <c r="AW160" i="21"/>
  <c r="AZ153" i="21"/>
  <c r="AZ152" i="21"/>
  <c r="BC150" i="21"/>
  <c r="BC148" i="21"/>
  <c r="AZ141" i="21"/>
  <c r="AZ129" i="21"/>
  <c r="BC121" i="21"/>
  <c r="AZ109" i="21"/>
  <c r="BC104" i="21"/>
  <c r="AZ101" i="21"/>
  <c r="AZ95" i="21"/>
  <c r="BC82" i="21"/>
  <c r="BC80" i="21"/>
  <c r="BC60" i="21"/>
  <c r="BC56" i="21"/>
  <c r="AZ53" i="21"/>
  <c r="AZ51" i="21"/>
  <c r="BC48" i="21"/>
  <c r="BC46" i="21"/>
  <c r="AZ41" i="21"/>
  <c r="BC40" i="21"/>
  <c r="AW112" i="21"/>
  <c r="BC39" i="21"/>
  <c r="AW33" i="21"/>
  <c r="AZ17" i="21"/>
  <c r="BC10" i="21"/>
  <c r="AZ160" i="21"/>
  <c r="BC157" i="21"/>
  <c r="AZ156" i="21"/>
  <c r="AZ155" i="21"/>
  <c r="BC154" i="21"/>
  <c r="BC153" i="21"/>
  <c r="BC134" i="21"/>
  <c r="AW159" i="21"/>
  <c r="BC158" i="21"/>
  <c r="AZ157" i="21"/>
  <c r="BC156" i="21"/>
  <c r="BC139" i="21"/>
  <c r="BC137" i="21"/>
  <c r="AZ136" i="21"/>
  <c r="BC129" i="21"/>
  <c r="AZ121" i="21"/>
  <c r="AZ106" i="21"/>
  <c r="BC95" i="21"/>
  <c r="AZ82" i="21"/>
  <c r="BC79" i="21"/>
  <c r="AW73" i="21"/>
  <c r="AZ66" i="21"/>
  <c r="AZ62" i="21"/>
  <c r="AW61" i="21"/>
  <c r="AZ60" i="21"/>
  <c r="BC59" i="21"/>
  <c r="BC57" i="21"/>
  <c r="AW57" i="21"/>
  <c r="BC55" i="21"/>
  <c r="AZ54" i="21"/>
  <c r="BC51" i="21"/>
  <c r="AW49" i="21"/>
  <c r="AZ46" i="21"/>
  <c r="BC41" i="21"/>
  <c r="AZ10" i="21"/>
  <c r="AW9" i="21"/>
  <c r="BC159" i="21"/>
  <c r="BC155" i="21"/>
  <c r="BC152" i="21"/>
  <c r="BC142" i="21"/>
  <c r="BC35" i="21"/>
  <c r="BC19" i="21"/>
  <c r="BC160" i="21"/>
  <c r="BC114" i="21"/>
  <c r="BC34" i="21"/>
  <c r="BC28" i="21"/>
  <c r="BC22" i="21"/>
  <c r="BC20" i="21"/>
  <c r="AZ148" i="21"/>
  <c r="AZ139" i="21"/>
  <c r="AZ34" i="21"/>
  <c r="AZ28" i="21"/>
  <c r="AZ22" i="21"/>
  <c r="AZ159" i="21"/>
  <c r="AZ158" i="21"/>
  <c r="AZ154" i="21"/>
  <c r="AZ39" i="21"/>
  <c r="AZ35" i="21"/>
  <c r="AZ19" i="21"/>
  <c r="BC147" i="21"/>
  <c r="AZ146" i="21"/>
  <c r="BC145" i="21"/>
  <c r="BC143" i="21"/>
  <c r="AZ142" i="21"/>
  <c r="BC141" i="21"/>
  <c r="BC136" i="21"/>
  <c r="AW105" i="21"/>
  <c r="AZ102" i="21"/>
  <c r="BC90" i="21"/>
  <c r="AW82" i="21"/>
  <c r="AW74" i="21"/>
  <c r="BC68" i="21"/>
  <c r="AZ59" i="21"/>
  <c r="AZ55" i="21"/>
  <c r="BC23" i="21"/>
  <c r="AW21" i="21"/>
  <c r="BC11" i="21"/>
  <c r="BC86" i="21"/>
  <c r="AZ83" i="21"/>
  <c r="BC43" i="21"/>
  <c r="AW41" i="21"/>
  <c r="AZ37" i="21"/>
  <c r="AW34" i="21"/>
  <c r="BC14" i="21"/>
  <c r="AZ13" i="21"/>
  <c r="AW12" i="21"/>
  <c r="AW132" i="21"/>
  <c r="BC130" i="21"/>
  <c r="AW121" i="21"/>
  <c r="BC111" i="21"/>
  <c r="AZ107" i="21"/>
  <c r="BC106" i="21"/>
  <c r="AZ105" i="21"/>
  <c r="AW102" i="21"/>
  <c r="AZ98" i="21"/>
  <c r="BC87" i="21"/>
  <c r="AZ25" i="21"/>
  <c r="AZ132" i="21"/>
  <c r="BC122" i="21"/>
  <c r="AZ79" i="21"/>
  <c r="AW78" i="21"/>
  <c r="AZ133" i="21"/>
  <c r="AZ97" i="21"/>
  <c r="AW96" i="21"/>
  <c r="BC94" i="21"/>
  <c r="AW94" i="21"/>
  <c r="BC92" i="21"/>
  <c r="AZ78" i="21"/>
  <c r="AZ74" i="21"/>
  <c r="AZ65" i="21"/>
  <c r="AZ63" i="21"/>
  <c r="BC52" i="21"/>
  <c r="AZ50" i="21"/>
  <c r="AZ30" i="21"/>
  <c r="AW29" i="21"/>
  <c r="AZ26" i="21"/>
  <c r="AW133" i="21"/>
  <c r="AZ128" i="21"/>
  <c r="AW126" i="21"/>
  <c r="BC124" i="21"/>
  <c r="AW81" i="21"/>
  <c r="BC78" i="21"/>
  <c r="BC76" i="21"/>
  <c r="AZ75" i="21"/>
  <c r="BC66" i="21"/>
  <c r="AW48" i="21"/>
  <c r="AZ16" i="21"/>
  <c r="BC108" i="21"/>
  <c r="BC71" i="21"/>
  <c r="AW69" i="21"/>
  <c r="AZ68" i="21"/>
  <c r="BC67" i="21"/>
  <c r="AW65" i="21"/>
  <c r="AW50" i="21"/>
  <c r="AZ31" i="21"/>
  <c r="AZ27" i="21"/>
  <c r="AW148" i="21"/>
  <c r="BC146" i="21"/>
  <c r="BC128" i="21"/>
  <c r="AZ103" i="21"/>
  <c r="AZ96" i="21"/>
  <c r="BC91" i="21"/>
  <c r="AZ90" i="21"/>
  <c r="BC62" i="21"/>
  <c r="AZ61" i="21"/>
  <c r="AW60" i="21"/>
  <c r="BC58" i="21"/>
  <c r="AW25" i="21"/>
  <c r="AZ21" i="21"/>
  <c r="AW155" i="21"/>
  <c r="BC151" i="21"/>
  <c r="AZ150" i="21"/>
  <c r="BC149" i="21"/>
  <c r="AW147" i="21"/>
  <c r="AW137" i="21"/>
  <c r="AW134" i="21"/>
  <c r="AZ127" i="21"/>
  <c r="AZ126" i="21"/>
  <c r="AW125" i="21"/>
  <c r="AZ124" i="21"/>
  <c r="BC123" i="21"/>
  <c r="AZ122" i="21"/>
  <c r="AZ118" i="21"/>
  <c r="AW107" i="21"/>
  <c r="BC100" i="21"/>
  <c r="AW100" i="21"/>
  <c r="AZ89" i="21"/>
  <c r="AZ84" i="21"/>
  <c r="AW77" i="21"/>
  <c r="AZ76" i="21"/>
  <c r="BC75" i="21"/>
  <c r="BC72" i="21"/>
  <c r="AZ71" i="21"/>
  <c r="BC70" i="21"/>
  <c r="AW70" i="21"/>
  <c r="BC54" i="21"/>
  <c r="BC50" i="21"/>
  <c r="BC47" i="21"/>
  <c r="AZ43" i="21"/>
  <c r="BC42" i="21"/>
  <c r="AZ38" i="21"/>
  <c r="AW30" i="21"/>
  <c r="AZ29" i="21"/>
  <c r="AW28" i="21"/>
  <c r="AW26" i="21"/>
  <c r="BC16" i="21"/>
  <c r="AW16" i="21"/>
  <c r="AW13" i="21"/>
  <c r="AZ12" i="21"/>
  <c r="BC144" i="21"/>
  <c r="AZ140" i="21"/>
  <c r="AW139" i="21"/>
  <c r="AZ135" i="21"/>
  <c r="AW109" i="21"/>
  <c r="AW97" i="21"/>
  <c r="AW93" i="21"/>
  <c r="AW62" i="21"/>
  <c r="AZ45" i="21"/>
  <c r="BC25" i="21"/>
  <c r="AW22" i="21"/>
  <c r="BC13" i="21"/>
  <c r="AW156" i="21"/>
  <c r="AW152" i="21"/>
  <c r="AW140" i="21"/>
  <c r="AZ137" i="21"/>
  <c r="BC133" i="21"/>
  <c r="AZ130" i="21"/>
  <c r="AZ125" i="21"/>
  <c r="AW124" i="21"/>
  <c r="AW111" i="21"/>
  <c r="BC99" i="21"/>
  <c r="BC84" i="21"/>
  <c r="AZ70" i="21"/>
  <c r="BC64" i="21"/>
  <c r="AZ49" i="21"/>
  <c r="AZ42" i="21"/>
  <c r="BC33" i="21"/>
  <c r="BC27" i="21"/>
  <c r="AW17" i="21"/>
  <c r="AW158" i="21"/>
  <c r="AW157" i="21"/>
  <c r="AW149" i="21"/>
  <c r="AW146" i="21"/>
  <c r="AW142" i="21"/>
  <c r="AW141" i="21"/>
  <c r="AW138" i="21"/>
  <c r="AW129" i="21"/>
  <c r="AW123" i="21"/>
  <c r="AW117" i="21"/>
  <c r="AW113" i="21"/>
  <c r="AW108" i="21"/>
  <c r="AW101" i="21"/>
  <c r="AW89" i="21"/>
  <c r="AW86" i="21"/>
  <c r="AW80" i="21"/>
  <c r="AW66" i="21"/>
  <c r="AW56" i="21"/>
  <c r="AW53" i="21"/>
  <c r="AW46" i="21"/>
  <c r="AW42" i="21"/>
  <c r="AW38" i="21"/>
  <c r="AW154" i="21"/>
  <c r="AW153" i="21"/>
  <c r="AW150" i="21"/>
  <c r="AW145" i="21"/>
  <c r="AW131" i="21"/>
  <c r="AW130" i="21"/>
  <c r="AW122" i="21"/>
  <c r="AW116" i="21"/>
  <c r="AW106" i="21"/>
  <c r="AW104" i="21"/>
  <c r="AW85" i="21"/>
  <c r="AW58" i="21"/>
  <c r="AW54" i="21"/>
  <c r="AW45" i="21"/>
  <c r="AW39" i="21"/>
  <c r="AW37" i="21"/>
  <c r="AW8" i="21"/>
  <c r="BC138" i="21"/>
  <c r="BC135" i="21"/>
  <c r="BC132" i="21"/>
  <c r="BC131" i="21"/>
  <c r="BC125" i="21"/>
  <c r="BC118" i="21"/>
  <c r="BC116" i="21"/>
  <c r="BC107" i="21"/>
  <c r="BC102" i="21"/>
  <c r="BC96" i="21"/>
  <c r="BC81" i="21"/>
  <c r="BC73" i="21"/>
  <c r="BC65" i="21"/>
  <c r="BC32" i="21"/>
  <c r="BC30" i="21"/>
  <c r="BC24" i="21"/>
  <c r="BC17" i="21"/>
  <c r="BC140" i="21"/>
  <c r="BC127" i="21"/>
  <c r="BC126" i="21"/>
  <c r="BC119" i="21"/>
  <c r="BC117" i="21"/>
  <c r="BC115" i="21"/>
  <c r="BC113" i="21"/>
  <c r="BC110" i="21"/>
  <c r="BC103" i="21"/>
  <c r="BC101" i="21"/>
  <c r="BC98" i="21"/>
  <c r="BC88" i="21"/>
  <c r="BC83" i="21"/>
  <c r="BC74" i="21"/>
  <c r="BC63" i="21"/>
  <c r="BC49" i="21"/>
  <c r="BC44" i="21"/>
  <c r="BC38" i="21"/>
  <c r="BC36" i="21"/>
  <c r="BC31" i="21"/>
  <c r="BC26" i="21"/>
  <c r="BC15" i="21"/>
  <c r="BC9" i="21"/>
  <c r="AZ149" i="21"/>
  <c r="AZ145" i="21"/>
  <c r="AZ143" i="21"/>
  <c r="AZ138" i="21"/>
  <c r="AZ134" i="21"/>
  <c r="AZ123" i="21"/>
  <c r="AZ120" i="21"/>
  <c r="AZ117" i="21"/>
  <c r="AZ113" i="21"/>
  <c r="AZ93" i="21"/>
  <c r="AZ86" i="21"/>
  <c r="AZ67" i="21"/>
  <c r="AZ57" i="21"/>
  <c r="AZ52" i="21"/>
  <c r="AZ47" i="21"/>
  <c r="AZ44" i="21"/>
  <c r="AZ9" i="21"/>
  <c r="AZ151" i="21"/>
  <c r="AZ147" i="21"/>
  <c r="AZ144" i="21"/>
  <c r="AZ131" i="21"/>
  <c r="AZ116" i="21"/>
  <c r="AZ114" i="21"/>
  <c r="AZ112" i="21"/>
  <c r="AZ111" i="21"/>
  <c r="AZ110" i="21"/>
  <c r="AZ99" i="21"/>
  <c r="AZ91" i="21"/>
  <c r="AZ87" i="21"/>
  <c r="AZ85" i="21"/>
  <c r="AZ81" i="21"/>
  <c r="AZ77" i="21"/>
  <c r="AZ73" i="21"/>
  <c r="AZ69" i="21"/>
  <c r="AZ58" i="21"/>
  <c r="AZ36" i="21"/>
  <c r="AZ33" i="21"/>
  <c r="AZ23" i="21"/>
  <c r="AZ20" i="21"/>
  <c r="AZ14" i="21"/>
  <c r="AZ11" i="21"/>
  <c r="AZ94" i="21"/>
  <c r="AW151" i="21"/>
  <c r="AW144" i="21"/>
  <c r="AW135" i="21"/>
  <c r="AW128" i="21"/>
  <c r="AW119" i="21"/>
  <c r="AW98" i="21"/>
  <c r="AW88" i="21"/>
  <c r="AW87" i="21"/>
  <c r="AW84" i="21"/>
  <c r="AW72" i="21"/>
  <c r="AW71" i="21"/>
  <c r="AW68" i="21"/>
  <c r="AW55" i="21"/>
  <c r="AW52" i="21"/>
  <c r="AW40" i="21"/>
  <c r="AW36" i="21"/>
  <c r="AW24" i="21"/>
  <c r="AW23" i="21"/>
  <c r="AW20" i="21"/>
  <c r="AW143" i="21"/>
  <c r="AW136" i="21"/>
  <c r="AW127" i="21"/>
  <c r="AW115" i="21"/>
  <c r="AW92" i="21"/>
  <c r="AW91" i="21"/>
  <c r="AW90" i="21"/>
  <c r="AW79" i="21"/>
  <c r="AW76" i="21"/>
  <c r="AW64" i="21"/>
  <c r="AW63" i="21"/>
  <c r="AW47" i="21"/>
  <c r="AW44" i="21"/>
  <c r="AW32" i="21"/>
  <c r="AW31" i="21"/>
  <c r="AW15" i="21"/>
  <c r="AW14" i="21"/>
  <c r="AW11" i="21"/>
  <c r="AW120" i="21"/>
  <c r="AW118" i="21"/>
  <c r="BC112" i="21"/>
  <c r="AZ108" i="21"/>
  <c r="AW103" i="21"/>
  <c r="BC97" i="21"/>
  <c r="AZ92" i="21"/>
  <c r="AZ119" i="21"/>
  <c r="AW114" i="21"/>
  <c r="BC109" i="21"/>
  <c r="AZ104" i="21"/>
  <c r="AW99" i="21"/>
  <c r="BC93" i="21"/>
  <c r="AZ88" i="21"/>
  <c r="BC85" i="21"/>
  <c r="AW83" i="21"/>
  <c r="AZ80" i="21"/>
  <c r="BC77" i="21"/>
  <c r="AW75" i="21"/>
  <c r="AZ72" i="21"/>
  <c r="BC69" i="21"/>
  <c r="AW67" i="21"/>
  <c r="AZ64" i="21"/>
  <c r="BC61" i="21"/>
  <c r="AW59" i="21"/>
  <c r="AZ56" i="21"/>
  <c r="BC53" i="21"/>
  <c r="AW51" i="21"/>
  <c r="AZ48" i="21"/>
  <c r="BC45" i="21"/>
  <c r="AW43" i="21"/>
  <c r="AZ40" i="21"/>
  <c r="BC37" i="21"/>
  <c r="AW35" i="21"/>
  <c r="AZ32" i="21"/>
  <c r="BC29" i="21"/>
  <c r="AW27" i="21"/>
  <c r="AZ24" i="21"/>
  <c r="BC21" i="21"/>
  <c r="AW19" i="21"/>
  <c r="AZ15" i="21"/>
  <c r="BC12" i="21"/>
  <c r="AW10" i="21"/>
  <c r="BC120" i="21"/>
  <c r="AZ115" i="21"/>
  <c r="AW110" i="21"/>
  <c r="BC105" i="21"/>
  <c r="AZ100" i="21"/>
  <c r="AW95" i="21"/>
  <c r="BC89" i="21"/>
  <c r="T135" i="17"/>
  <c r="V135" i="17"/>
  <c r="W135" i="17"/>
  <c r="V124" i="17"/>
  <c r="W124" i="17"/>
  <c r="T124" i="17"/>
  <c r="V111" i="17"/>
  <c r="W111" i="17"/>
  <c r="T111" i="17"/>
  <c r="V102" i="17"/>
  <c r="W102" i="17"/>
  <c r="T102" i="17"/>
  <c r="V91" i="17"/>
  <c r="W91" i="17"/>
  <c r="T91" i="17"/>
  <c r="V73" i="17"/>
  <c r="W73" i="17"/>
  <c r="T73" i="17"/>
  <c r="T48" i="17"/>
  <c r="T49" i="17"/>
  <c r="T50" i="17"/>
  <c r="T51" i="17"/>
  <c r="T52" i="17"/>
  <c r="T53" i="17"/>
  <c r="T54" i="17"/>
  <c r="T55" i="17"/>
  <c r="T56" i="17"/>
  <c r="T57" i="17"/>
  <c r="T58" i="17"/>
  <c r="T59" i="17"/>
  <c r="T60" i="17"/>
  <c r="T61" i="17"/>
  <c r="T62" i="17"/>
  <c r="T63" i="17"/>
  <c r="T64" i="17"/>
  <c r="T65" i="17"/>
  <c r="T66" i="17"/>
  <c r="T67" i="17"/>
  <c r="T68" i="17"/>
  <c r="T69" i="17"/>
  <c r="T70" i="17"/>
  <c r="T71" i="17"/>
  <c r="T72" i="17"/>
  <c r="T74" i="17"/>
  <c r="T75" i="17"/>
  <c r="T76" i="17"/>
  <c r="T77" i="17"/>
  <c r="T78" i="17"/>
  <c r="T79" i="17"/>
  <c r="T80" i="17"/>
  <c r="T81" i="17"/>
  <c r="T82" i="17"/>
  <c r="T83" i="17"/>
  <c r="T84" i="17"/>
  <c r="T85" i="17"/>
  <c r="T86" i="17"/>
  <c r="T87" i="17"/>
  <c r="T88" i="17"/>
  <c r="T89" i="17"/>
  <c r="T90" i="17"/>
  <c r="T17" i="17"/>
  <c r="T92" i="17"/>
  <c r="T93" i="17"/>
  <c r="T94" i="17"/>
  <c r="T95" i="17"/>
  <c r="T96" i="17"/>
  <c r="T97" i="17"/>
  <c r="T98" i="17"/>
  <c r="T99" i="17"/>
  <c r="T100" i="17"/>
  <c r="T101" i="17"/>
  <c r="T103" i="17"/>
  <c r="T104" i="17"/>
  <c r="T105" i="17"/>
  <c r="T107" i="17"/>
  <c r="T108" i="17"/>
  <c r="T109" i="17"/>
  <c r="T110" i="17"/>
  <c r="T112" i="17"/>
  <c r="T113" i="17"/>
  <c r="T114" i="17"/>
  <c r="T115" i="17"/>
  <c r="T116" i="17"/>
  <c r="T117" i="17"/>
  <c r="T118" i="17"/>
  <c r="T119" i="17"/>
  <c r="T120" i="17"/>
  <c r="T121" i="17"/>
  <c r="T122" i="17"/>
  <c r="T123" i="17"/>
  <c r="T125" i="17"/>
  <c r="T126" i="17"/>
  <c r="T127" i="17"/>
  <c r="T128" i="17"/>
  <c r="T129" i="17"/>
  <c r="T130" i="17"/>
  <c r="T131" i="17"/>
  <c r="T132" i="17"/>
  <c r="T133" i="17"/>
  <c r="T134" i="17"/>
  <c r="T136" i="17"/>
  <c r="T137" i="17"/>
  <c r="T138" i="17"/>
  <c r="T139" i="17"/>
  <c r="T140" i="17"/>
  <c r="T141" i="17"/>
  <c r="T142" i="17"/>
  <c r="T143" i="17"/>
  <c r="T144" i="17"/>
  <c r="T145" i="17"/>
  <c r="T146" i="17"/>
  <c r="T147" i="17"/>
  <c r="T148" i="17"/>
  <c r="T149" i="17"/>
  <c r="U149" i="17" s="1"/>
  <c r="T150" i="17"/>
  <c r="T151" i="17"/>
  <c r="T152" i="17"/>
  <c r="T153" i="17"/>
  <c r="T154" i="17"/>
  <c r="T155" i="17"/>
  <c r="T156" i="17"/>
  <c r="T157" i="17"/>
  <c r="V48" i="17"/>
  <c r="W48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17" i="17"/>
  <c r="P92" i="17"/>
  <c r="P93" i="17"/>
  <c r="P94" i="17"/>
  <c r="P95" i="17"/>
  <c r="P96" i="17"/>
  <c r="P97" i="17"/>
  <c r="P98" i="17"/>
  <c r="P99" i="17"/>
  <c r="P100" i="17"/>
  <c r="P101" i="17"/>
  <c r="P103" i="17"/>
  <c r="P104" i="17"/>
  <c r="P105" i="17"/>
  <c r="P107" i="17"/>
  <c r="P108" i="17"/>
  <c r="P109" i="17"/>
  <c r="P110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5" i="17"/>
  <c r="P126" i="17"/>
  <c r="P127" i="17"/>
  <c r="P128" i="17"/>
  <c r="P129" i="17"/>
  <c r="P130" i="17"/>
  <c r="P131" i="17"/>
  <c r="P132" i="17"/>
  <c r="P133" i="17"/>
  <c r="P134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L64" i="17"/>
  <c r="L65" i="17"/>
  <c r="L66" i="17"/>
  <c r="L67" i="17"/>
  <c r="L68" i="17"/>
  <c r="L69" i="17"/>
  <c r="L70" i="17"/>
  <c r="L71" i="17"/>
  <c r="L72" i="17"/>
  <c r="L74" i="17"/>
  <c r="L75" i="17"/>
  <c r="L76" i="17"/>
  <c r="L77" i="17"/>
  <c r="L78" i="17"/>
  <c r="L79" i="17"/>
  <c r="L80" i="17"/>
  <c r="L81" i="17"/>
  <c r="L82" i="17"/>
  <c r="L83" i="17"/>
  <c r="L84" i="17"/>
  <c r="L85" i="17"/>
  <c r="L86" i="17"/>
  <c r="L87" i="17"/>
  <c r="L88" i="17"/>
  <c r="L89" i="17"/>
  <c r="L90" i="17"/>
  <c r="L17" i="17"/>
  <c r="L92" i="17"/>
  <c r="L93" i="17"/>
  <c r="L94" i="17"/>
  <c r="L95" i="17"/>
  <c r="L96" i="17"/>
  <c r="L97" i="17"/>
  <c r="L98" i="17"/>
  <c r="L99" i="17"/>
  <c r="L100" i="17"/>
  <c r="L101" i="17"/>
  <c r="L103" i="17"/>
  <c r="L104" i="17"/>
  <c r="L105" i="17"/>
  <c r="L107" i="17"/>
  <c r="L108" i="17"/>
  <c r="L109" i="17"/>
  <c r="L110" i="17"/>
  <c r="L112" i="17"/>
  <c r="L113" i="17"/>
  <c r="L114" i="17"/>
  <c r="L115" i="17"/>
  <c r="L116" i="17"/>
  <c r="L117" i="17"/>
  <c r="L118" i="17"/>
  <c r="L119" i="17"/>
  <c r="L120" i="17"/>
  <c r="L121" i="17"/>
  <c r="L122" i="17"/>
  <c r="L123" i="17"/>
  <c r="L125" i="17"/>
  <c r="L126" i="17"/>
  <c r="L127" i="17"/>
  <c r="L128" i="17"/>
  <c r="L129" i="17"/>
  <c r="L130" i="17"/>
  <c r="L131" i="17"/>
  <c r="L132" i="17"/>
  <c r="L133" i="17"/>
  <c r="L134" i="17"/>
  <c r="L136" i="17"/>
  <c r="L137" i="17"/>
  <c r="L138" i="17"/>
  <c r="L139" i="17"/>
  <c r="L140" i="17"/>
  <c r="L141" i="17"/>
  <c r="L142" i="17"/>
  <c r="L143" i="17"/>
  <c r="L144" i="17"/>
  <c r="L145" i="17"/>
  <c r="L146" i="17"/>
  <c r="L147" i="17"/>
  <c r="L148" i="17"/>
  <c r="L149" i="17"/>
  <c r="L150" i="17"/>
  <c r="L151" i="17"/>
  <c r="L152" i="17"/>
  <c r="L153" i="17"/>
  <c r="L154" i="17"/>
  <c r="L155" i="17"/>
  <c r="L156" i="17"/>
  <c r="L15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17" i="17"/>
  <c r="H92" i="17"/>
  <c r="H93" i="17"/>
  <c r="H94" i="17"/>
  <c r="H95" i="17"/>
  <c r="H96" i="17"/>
  <c r="H97" i="17"/>
  <c r="H98" i="17"/>
  <c r="H99" i="17"/>
  <c r="H100" i="17"/>
  <c r="H101" i="17"/>
  <c r="H103" i="17"/>
  <c r="H104" i="17"/>
  <c r="H105" i="17"/>
  <c r="H107" i="17"/>
  <c r="H108" i="17"/>
  <c r="H109" i="17"/>
  <c r="H110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5" i="17"/>
  <c r="H126" i="17"/>
  <c r="H127" i="17"/>
  <c r="H128" i="17"/>
  <c r="H129" i="17"/>
  <c r="H130" i="17"/>
  <c r="H131" i="17"/>
  <c r="H132" i="17"/>
  <c r="H133" i="17"/>
  <c r="H134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17" i="17"/>
  <c r="D92" i="17"/>
  <c r="D93" i="17"/>
  <c r="D94" i="17"/>
  <c r="D95" i="17"/>
  <c r="D96" i="17"/>
  <c r="D97" i="17"/>
  <c r="D98" i="17"/>
  <c r="D99" i="17"/>
  <c r="D100" i="17"/>
  <c r="D101" i="17"/>
  <c r="D103" i="17"/>
  <c r="D104" i="17"/>
  <c r="D105" i="17"/>
  <c r="D107" i="17"/>
  <c r="D108" i="17"/>
  <c r="D109" i="17"/>
  <c r="D110" i="17"/>
  <c r="D112" i="17"/>
  <c r="D113" i="17"/>
  <c r="D114" i="17"/>
  <c r="D115" i="17"/>
  <c r="D116" i="17"/>
  <c r="D117" i="17"/>
  <c r="D118" i="17"/>
  <c r="D119" i="17"/>
  <c r="D120" i="17"/>
  <c r="D121" i="17"/>
  <c r="D122" i="17"/>
  <c r="D123" i="17"/>
  <c r="D125" i="17"/>
  <c r="D126" i="17"/>
  <c r="D127" i="17"/>
  <c r="D128" i="17"/>
  <c r="D129" i="17"/>
  <c r="D130" i="17"/>
  <c r="D131" i="17"/>
  <c r="D132" i="17"/>
  <c r="D133" i="17"/>
  <c r="D134" i="17"/>
  <c r="D136" i="17"/>
  <c r="D137" i="17"/>
  <c r="D138" i="17"/>
  <c r="D139" i="17"/>
  <c r="D140" i="17"/>
  <c r="D141" i="17"/>
  <c r="D142" i="17"/>
  <c r="D143" i="17"/>
  <c r="D144" i="17"/>
  <c r="D145" i="17"/>
  <c r="D146" i="17"/>
  <c r="D147" i="17"/>
  <c r="D148" i="17"/>
  <c r="D149" i="17"/>
  <c r="D150" i="17"/>
  <c r="D151" i="17"/>
  <c r="D152" i="17"/>
  <c r="D153" i="17"/>
  <c r="D154" i="17"/>
  <c r="D155" i="17"/>
  <c r="D156" i="17"/>
  <c r="D157" i="17"/>
  <c r="G161" i="21"/>
  <c r="J161" i="21"/>
  <c r="M161" i="21"/>
  <c r="P161" i="21"/>
  <c r="V161" i="21"/>
  <c r="AT160" i="21"/>
  <c r="AT50" i="21"/>
  <c r="AT15" i="21"/>
  <c r="AQ15" i="21"/>
  <c r="AW161" i="21" l="1"/>
  <c r="X111" i="17"/>
  <c r="X102" i="17"/>
  <c r="X135" i="17"/>
  <c r="X124" i="17"/>
  <c r="X91" i="17"/>
  <c r="X73" i="17"/>
  <c r="X48" i="17"/>
  <c r="AX81" i="61" l="1"/>
  <c r="AY81" i="61"/>
  <c r="BA81" i="61"/>
  <c r="BB81" i="61"/>
  <c r="BD81" i="61"/>
  <c r="BE81" i="61"/>
  <c r="BG81" i="61"/>
  <c r="BH81" i="61"/>
  <c r="AX82" i="61"/>
  <c r="AX83" i="61" s="1"/>
  <c r="AY82" i="61"/>
  <c r="AY83" i="61" s="1"/>
  <c r="BA82" i="61"/>
  <c r="BA83" i="61" s="1"/>
  <c r="BB82" i="61"/>
  <c r="BB83" i="61" s="1"/>
  <c r="BD82" i="61"/>
  <c r="BD83" i="61" s="1"/>
  <c r="BE82" i="61"/>
  <c r="BE83" i="61" s="1"/>
  <c r="BG82" i="61"/>
  <c r="BH82" i="61"/>
  <c r="AU81" i="61"/>
  <c r="AV81" i="61"/>
  <c r="AU82" i="61"/>
  <c r="AV82" i="61"/>
  <c r="AH83" i="61" l="1"/>
  <c r="AT83" i="61"/>
  <c r="BG83" i="61"/>
  <c r="AV83" i="61"/>
  <c r="BH83" i="61"/>
  <c r="AU83" i="61"/>
  <c r="AK83" i="61"/>
  <c r="AN83" i="61"/>
  <c r="AW82" i="61"/>
  <c r="BF82" i="61"/>
  <c r="AZ82" i="61"/>
  <c r="BF81" i="61"/>
  <c r="AZ81" i="61"/>
  <c r="BC82" i="61"/>
  <c r="BC81" i="61"/>
  <c r="AW81" i="61"/>
  <c r="BI82" i="61"/>
  <c r="BI81" i="61"/>
  <c r="AW83" i="61" l="1"/>
  <c r="AZ83" i="61"/>
  <c r="BI83" i="61"/>
  <c r="BC83" i="61"/>
  <c r="BF83" i="61"/>
  <c r="M7" i="58"/>
  <c r="M8" i="58"/>
  <c r="M9" i="58"/>
  <c r="M10" i="58"/>
  <c r="M11" i="58"/>
  <c r="M12" i="58"/>
  <c r="M13" i="58"/>
  <c r="M14" i="58"/>
  <c r="M15" i="58"/>
  <c r="M16" i="58"/>
  <c r="M17" i="58"/>
  <c r="M18" i="58"/>
  <c r="M19" i="58"/>
  <c r="M20" i="58"/>
  <c r="M21" i="58"/>
  <c r="M22" i="58"/>
  <c r="M23" i="58"/>
  <c r="M24" i="58"/>
  <c r="M25" i="58"/>
  <c r="M26" i="58"/>
  <c r="M28" i="58"/>
  <c r="M29" i="58"/>
  <c r="M30" i="58"/>
  <c r="M31" i="58"/>
  <c r="M32" i="58"/>
  <c r="M33" i="58"/>
  <c r="M34" i="58"/>
  <c r="M35" i="58"/>
  <c r="M36" i="58"/>
  <c r="M37" i="58"/>
  <c r="M38" i="58"/>
  <c r="M39" i="58"/>
  <c r="M40" i="58"/>
  <c r="M43" i="58"/>
  <c r="M44" i="58"/>
  <c r="M45" i="58"/>
  <c r="M46" i="58"/>
  <c r="M47" i="58"/>
  <c r="M48" i="58"/>
  <c r="M49" i="58"/>
  <c r="M50" i="58"/>
  <c r="M51" i="58"/>
  <c r="M52" i="58"/>
  <c r="M53" i="58"/>
  <c r="M54" i="58"/>
  <c r="M55" i="58"/>
  <c r="M56" i="58"/>
  <c r="M57" i="58"/>
  <c r="M58" i="58"/>
  <c r="M59" i="58"/>
  <c r="M60" i="58"/>
  <c r="M61" i="58"/>
  <c r="M62" i="58"/>
  <c r="M63" i="58"/>
  <c r="M64" i="58"/>
  <c r="M65" i="58"/>
  <c r="M66" i="58"/>
  <c r="M67" i="58"/>
  <c r="M68" i="58"/>
  <c r="M69" i="58"/>
  <c r="M70" i="58"/>
  <c r="M71" i="58"/>
  <c r="M72" i="58"/>
  <c r="M73" i="58"/>
  <c r="M74" i="58"/>
  <c r="M75" i="58"/>
  <c r="M76" i="58"/>
  <c r="M5" i="58"/>
  <c r="K30" i="58"/>
  <c r="K34" i="58"/>
  <c r="K54" i="58"/>
  <c r="K76" i="58"/>
  <c r="L12" i="44"/>
  <c r="L14" i="44"/>
  <c r="L15" i="44"/>
  <c r="L16" i="44"/>
  <c r="L20" i="44"/>
  <c r="L21" i="44"/>
  <c r="L23" i="44"/>
  <c r="L26" i="44"/>
  <c r="L27" i="44"/>
  <c r="L28" i="44"/>
  <c r="K29" i="44"/>
  <c r="L9" i="44"/>
  <c r="N11" i="44"/>
  <c r="O11" i="44"/>
  <c r="N12" i="44"/>
  <c r="O12" i="44"/>
  <c r="N14" i="44"/>
  <c r="O14" i="44"/>
  <c r="N15" i="44"/>
  <c r="O15" i="44"/>
  <c r="N16" i="44"/>
  <c r="O16" i="44"/>
  <c r="N19" i="44"/>
  <c r="O19" i="44"/>
  <c r="N20" i="44"/>
  <c r="O20" i="44"/>
  <c r="N21" i="44"/>
  <c r="O21" i="44"/>
  <c r="N23" i="44"/>
  <c r="O23" i="44"/>
  <c r="N25" i="44"/>
  <c r="O25" i="44"/>
  <c r="N26" i="44"/>
  <c r="O26" i="44"/>
  <c r="N27" i="44"/>
  <c r="O27" i="44"/>
  <c r="N28" i="44"/>
  <c r="O28" i="44"/>
  <c r="O9" i="44"/>
  <c r="N9" i="44"/>
  <c r="L11" i="44"/>
  <c r="F12" i="80"/>
  <c r="I11" i="80"/>
  <c r="H11" i="80"/>
  <c r="I10" i="80"/>
  <c r="H10" i="80"/>
  <c r="I9" i="80"/>
  <c r="H9" i="80"/>
  <c r="F7" i="80"/>
  <c r="K5" i="58" l="1"/>
  <c r="K70" i="58"/>
  <c r="K59" i="58"/>
  <c r="K55" i="58"/>
  <c r="K47" i="58"/>
  <c r="K38" i="58"/>
  <c r="K31" i="58"/>
  <c r="K22" i="58"/>
  <c r="K13" i="58"/>
  <c r="K69" i="58"/>
  <c r="K66" i="58"/>
  <c r="K63" i="58"/>
  <c r="K51" i="58"/>
  <c r="K44" i="58"/>
  <c r="K26" i="58"/>
  <c r="K19" i="58"/>
  <c r="K16" i="58"/>
  <c r="K10" i="58"/>
  <c r="K7" i="58"/>
  <c r="K62" i="58"/>
  <c r="K37" i="58"/>
  <c r="K21" i="58"/>
  <c r="K15" i="58"/>
  <c r="K9" i="58"/>
  <c r="J73" i="58"/>
  <c r="J58" i="58"/>
  <c r="J50" i="58"/>
  <c r="J43" i="58"/>
  <c r="J33" i="58"/>
  <c r="J25" i="58"/>
  <c r="J18" i="58"/>
  <c r="J12" i="58"/>
  <c r="J6" i="58"/>
  <c r="L25" i="44"/>
  <c r="L19" i="44"/>
  <c r="J75" i="58"/>
  <c r="J72" i="58"/>
  <c r="J68" i="58"/>
  <c r="J65" i="58"/>
  <c r="J61" i="58"/>
  <c r="J57" i="58"/>
  <c r="J53" i="58"/>
  <c r="J49" i="58"/>
  <c r="J46" i="58"/>
  <c r="J40" i="58"/>
  <c r="J36" i="58"/>
  <c r="J32" i="58"/>
  <c r="J29" i="58"/>
  <c r="J24" i="58"/>
  <c r="J20" i="58"/>
  <c r="J17" i="58"/>
  <c r="J14" i="58"/>
  <c r="J8" i="58"/>
  <c r="J74" i="58"/>
  <c r="J71" i="58"/>
  <c r="J67" i="58"/>
  <c r="J64" i="58"/>
  <c r="J60" i="58"/>
  <c r="J56" i="58"/>
  <c r="J52" i="58"/>
  <c r="J48" i="58"/>
  <c r="J45" i="58"/>
  <c r="J39" i="58"/>
  <c r="J35" i="58"/>
  <c r="J28" i="58"/>
  <c r="J23" i="58"/>
  <c r="J11" i="58"/>
  <c r="I77" i="58"/>
  <c r="J76" i="58"/>
  <c r="J69" i="58"/>
  <c r="J62" i="58"/>
  <c r="J54" i="58"/>
  <c r="J37" i="58"/>
  <c r="J30" i="58"/>
  <c r="J21" i="58"/>
  <c r="J15" i="58"/>
  <c r="J9" i="58"/>
  <c r="K74" i="58"/>
  <c r="K67" i="58"/>
  <c r="K60" i="58"/>
  <c r="K52" i="58"/>
  <c r="K45" i="58"/>
  <c r="K35" i="58"/>
  <c r="K28" i="58"/>
  <c r="K73" i="58"/>
  <c r="K58" i="58"/>
  <c r="K50" i="58"/>
  <c r="K43" i="58"/>
  <c r="K33" i="58"/>
  <c r="K25" i="58"/>
  <c r="K18" i="58"/>
  <c r="K12" i="58"/>
  <c r="K6" i="58"/>
  <c r="K71" i="58"/>
  <c r="K64" i="58"/>
  <c r="K56" i="58"/>
  <c r="K48" i="58"/>
  <c r="K39" i="58"/>
  <c r="K23" i="58"/>
  <c r="K11" i="58"/>
  <c r="M6" i="58"/>
  <c r="J5" i="58"/>
  <c r="J70" i="58"/>
  <c r="J66" i="58"/>
  <c r="J63" i="58"/>
  <c r="J59" i="58"/>
  <c r="J55" i="58"/>
  <c r="J51" i="58"/>
  <c r="J47" i="58"/>
  <c r="J44" i="58"/>
  <c r="J38" i="58"/>
  <c r="J34" i="58"/>
  <c r="J31" i="58"/>
  <c r="J26" i="58"/>
  <c r="J22" i="58"/>
  <c r="J19" i="58"/>
  <c r="J16" i="58"/>
  <c r="J13" i="58"/>
  <c r="J10" i="58"/>
  <c r="J7" i="58"/>
  <c r="K75" i="58"/>
  <c r="K72" i="58"/>
  <c r="K68" i="58"/>
  <c r="K65" i="58"/>
  <c r="K61" i="58"/>
  <c r="K57" i="58"/>
  <c r="K53" i="58"/>
  <c r="K49" i="58"/>
  <c r="K46" i="58"/>
  <c r="K40" i="58"/>
  <c r="K36" i="58"/>
  <c r="K32" i="58"/>
  <c r="K29" i="58"/>
  <c r="K24" i="58"/>
  <c r="K20" i="58"/>
  <c r="K17" i="58"/>
  <c r="K14" i="58"/>
  <c r="K8" i="58"/>
  <c r="H77" i="58"/>
  <c r="H10" i="46"/>
  <c r="H11" i="46"/>
  <c r="H12" i="46"/>
  <c r="H13" i="46"/>
  <c r="H14" i="46"/>
  <c r="H15" i="46"/>
  <c r="H16" i="46"/>
  <c r="H9" i="46"/>
  <c r="F7" i="46"/>
  <c r="D12" i="80"/>
  <c r="C12" i="80"/>
  <c r="B12" i="80"/>
  <c r="H12" i="80"/>
  <c r="Y10" i="44"/>
  <c r="Y11" i="44"/>
  <c r="Y12" i="44"/>
  <c r="Y13" i="44"/>
  <c r="Y14" i="44"/>
  <c r="Y15" i="44"/>
  <c r="Y16" i="44"/>
  <c r="Y17" i="44"/>
  <c r="Y18" i="44"/>
  <c r="Y19" i="44"/>
  <c r="Y20" i="44"/>
  <c r="Y21" i="44"/>
  <c r="Y22" i="44"/>
  <c r="Y23" i="44"/>
  <c r="Y9" i="44"/>
  <c r="AB7" i="44"/>
  <c r="J7" i="44"/>
  <c r="H9" i="79"/>
  <c r="I9" i="79"/>
  <c r="H16" i="79"/>
  <c r="I16" i="79"/>
  <c r="H12" i="79"/>
  <c r="I12" i="79"/>
  <c r="H10" i="79"/>
  <c r="I10" i="79"/>
  <c r="H13" i="79"/>
  <c r="I13" i="79"/>
  <c r="H14" i="79"/>
  <c r="I14" i="79"/>
  <c r="H17" i="79"/>
  <c r="I17" i="79"/>
  <c r="E18" i="79"/>
  <c r="D18" i="79"/>
  <c r="C18" i="79"/>
  <c r="B18" i="79"/>
  <c r="L29" i="44" l="1"/>
  <c r="F18" i="79"/>
  <c r="G18" i="79"/>
  <c r="J77" i="58"/>
  <c r="H11" i="79"/>
  <c r="H18" i="79" s="1"/>
  <c r="F17" i="46"/>
  <c r="I11" i="79"/>
  <c r="I18" i="79" s="1"/>
  <c r="M29" i="44" l="1"/>
  <c r="M17" i="44"/>
  <c r="M13" i="44"/>
  <c r="M22" i="44"/>
  <c r="M24" i="44"/>
  <c r="M18" i="44"/>
  <c r="M10" i="44"/>
  <c r="M28" i="44"/>
  <c r="M27" i="44"/>
  <c r="M26" i="44"/>
  <c r="M21" i="44"/>
  <c r="M20" i="44"/>
  <c r="M16" i="44"/>
  <c r="M14" i="44"/>
  <c r="M12" i="44"/>
  <c r="M23" i="44"/>
  <c r="M11" i="44"/>
  <c r="M9" i="44"/>
  <c r="M15" i="44"/>
  <c r="M25" i="44"/>
  <c r="M19" i="44"/>
  <c r="G9" i="46"/>
  <c r="G17" i="46"/>
  <c r="G10" i="46"/>
  <c r="G12" i="46"/>
  <c r="G11" i="46"/>
  <c r="G13" i="46"/>
  <c r="G15" i="46"/>
  <c r="G14" i="46"/>
  <c r="G16" i="46"/>
  <c r="AC24" i="44" l="1"/>
  <c r="H61" i="42" l="1"/>
  <c r="I6" i="42" s="1"/>
  <c r="F4" i="42"/>
  <c r="H10" i="41"/>
  <c r="H11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H9" i="41"/>
  <c r="F25" i="41"/>
  <c r="G11" i="41" s="1"/>
  <c r="N61" i="37"/>
  <c r="O61" i="37"/>
  <c r="N62" i="37"/>
  <c r="O62" i="37"/>
  <c r="N63" i="37"/>
  <c r="O63" i="37"/>
  <c r="N64" i="37"/>
  <c r="O64" i="37"/>
  <c r="N65" i="37"/>
  <c r="O65" i="37"/>
  <c r="N66" i="37"/>
  <c r="O66" i="37"/>
  <c r="N67" i="37"/>
  <c r="O67" i="37"/>
  <c r="K68" i="37"/>
  <c r="H9" i="78"/>
  <c r="H23" i="78"/>
  <c r="H24" i="78"/>
  <c r="H25" i="78"/>
  <c r="H26" i="78"/>
  <c r="H27" i="78"/>
  <c r="H8" i="78"/>
  <c r="F28" i="78"/>
  <c r="J4" i="37"/>
  <c r="F7" i="36"/>
  <c r="I53" i="42" l="1"/>
  <c r="I45" i="42"/>
  <c r="I37" i="42"/>
  <c r="I31" i="42"/>
  <c r="I21" i="78"/>
  <c r="I27" i="78"/>
  <c r="I23" i="78"/>
  <c r="I9" i="78"/>
  <c r="G22" i="41"/>
  <c r="G18" i="41"/>
  <c r="G14" i="41"/>
  <c r="G10" i="41"/>
  <c r="G9" i="41"/>
  <c r="G21" i="41"/>
  <c r="G17" i="41"/>
  <c r="G13" i="41"/>
  <c r="G24" i="41"/>
  <c r="G20" i="41"/>
  <c r="G16" i="41"/>
  <c r="G12" i="41"/>
  <c r="G23" i="41"/>
  <c r="G19" i="41"/>
  <c r="G15" i="41"/>
  <c r="P65" i="37"/>
  <c r="F61" i="42"/>
  <c r="G49" i="42" s="1"/>
  <c r="I49" i="42"/>
  <c r="I34" i="42"/>
  <c r="I57" i="42"/>
  <c r="I41" i="42"/>
  <c r="I27" i="42"/>
  <c r="I23" i="42"/>
  <c r="I19" i="42"/>
  <c r="I15" i="42"/>
  <c r="I12" i="42"/>
  <c r="I9" i="42"/>
  <c r="I60" i="42"/>
  <c r="I56" i="42"/>
  <c r="I52" i="42"/>
  <c r="I48" i="42"/>
  <c r="I44" i="42"/>
  <c r="I40" i="42"/>
  <c r="I36" i="42"/>
  <c r="I30" i="42"/>
  <c r="I26" i="42"/>
  <c r="I22" i="42"/>
  <c r="I18" i="42"/>
  <c r="I14" i="42"/>
  <c r="I8" i="42"/>
  <c r="I59" i="42"/>
  <c r="I55" i="42"/>
  <c r="I51" i="42"/>
  <c r="I47" i="42"/>
  <c r="I43" i="42"/>
  <c r="I39" i="42"/>
  <c r="I33" i="42"/>
  <c r="I29" i="42"/>
  <c r="I25" i="42"/>
  <c r="I21" i="42"/>
  <c r="I17" i="42"/>
  <c r="I13" i="42"/>
  <c r="I11" i="42"/>
  <c r="I7" i="42"/>
  <c r="I58" i="42"/>
  <c r="I54" i="42"/>
  <c r="I50" i="42"/>
  <c r="I46" i="42"/>
  <c r="I42" i="42"/>
  <c r="I38" i="42"/>
  <c r="I35" i="42"/>
  <c r="I32" i="42"/>
  <c r="I28" i="42"/>
  <c r="I24" i="42"/>
  <c r="I20" i="42"/>
  <c r="I16" i="42"/>
  <c r="I10" i="42"/>
  <c r="P63" i="37"/>
  <c r="P61" i="37"/>
  <c r="P67" i="37"/>
  <c r="P66" i="37"/>
  <c r="P64" i="37"/>
  <c r="P62" i="37"/>
  <c r="I26" i="78"/>
  <c r="I22" i="78"/>
  <c r="I18" i="78"/>
  <c r="I25" i="78"/>
  <c r="I17" i="78"/>
  <c r="I24" i="78"/>
  <c r="I16" i="78"/>
  <c r="F38" i="36"/>
  <c r="G28" i="78" l="1"/>
  <c r="I8" i="78"/>
  <c r="G12" i="36"/>
  <c r="G16" i="36"/>
  <c r="G20" i="36"/>
  <c r="G24" i="36"/>
  <c r="G11" i="36"/>
  <c r="G19" i="36"/>
  <c r="G23" i="36"/>
  <c r="G31" i="36"/>
  <c r="G15" i="36"/>
  <c r="G27" i="36"/>
  <c r="G35" i="36"/>
  <c r="G30" i="36"/>
  <c r="G28" i="36"/>
  <c r="G14" i="36"/>
  <c r="G29" i="36"/>
  <c r="G13" i="36"/>
  <c r="G18" i="36"/>
  <c r="G34" i="36"/>
  <c r="G10" i="36"/>
  <c r="G25" i="36"/>
  <c r="G36" i="36"/>
  <c r="G26" i="36"/>
  <c r="G37" i="36"/>
  <c r="G21" i="36"/>
  <c r="G9" i="36"/>
  <c r="G32" i="36"/>
  <c r="G22" i="36"/>
  <c r="G33" i="36"/>
  <c r="G17" i="36"/>
  <c r="G25" i="41"/>
  <c r="I21" i="36"/>
  <c r="I20" i="36"/>
  <c r="G17" i="42"/>
  <c r="G47" i="42"/>
  <c r="G23" i="42"/>
  <c r="G53" i="42"/>
  <c r="G50" i="42"/>
  <c r="G25" i="42"/>
  <c r="G55" i="42"/>
  <c r="G31" i="42"/>
  <c r="G58" i="42"/>
  <c r="G33" i="42"/>
  <c r="G9" i="42"/>
  <c r="G37" i="42"/>
  <c r="G11" i="42"/>
  <c r="G39" i="42"/>
  <c r="G15" i="42"/>
  <c r="G45" i="42"/>
  <c r="G54" i="42"/>
  <c r="G13" i="42"/>
  <c r="G29" i="42"/>
  <c r="G43" i="42"/>
  <c r="G59" i="42"/>
  <c r="G19" i="42"/>
  <c r="G34" i="42"/>
  <c r="G8" i="42"/>
  <c r="G14" i="42"/>
  <c r="G18" i="42"/>
  <c r="G22" i="42"/>
  <c r="G26" i="42"/>
  <c r="G30" i="42"/>
  <c r="G36" i="42"/>
  <c r="G40" i="42"/>
  <c r="G44" i="42"/>
  <c r="G48" i="42"/>
  <c r="G52" i="42"/>
  <c r="G56" i="42"/>
  <c r="G60" i="42"/>
  <c r="G6" i="42"/>
  <c r="G10" i="42"/>
  <c r="G16" i="42"/>
  <c r="G20" i="42"/>
  <c r="G24" i="42"/>
  <c r="G28" i="42"/>
  <c r="G32" i="42"/>
  <c r="G35" i="42"/>
  <c r="G38" i="42"/>
  <c r="G42" i="42"/>
  <c r="G46" i="42"/>
  <c r="G7" i="42"/>
  <c r="G21" i="42"/>
  <c r="G51" i="42"/>
  <c r="G12" i="42"/>
  <c r="G27" i="42"/>
  <c r="G41" i="42"/>
  <c r="G57" i="42"/>
  <c r="I11" i="36" l="1"/>
  <c r="I14" i="36"/>
  <c r="I30" i="36"/>
  <c r="I26" i="36"/>
  <c r="I36" i="36"/>
  <c r="I27" i="36"/>
  <c r="I31" i="36"/>
  <c r="I22" i="36"/>
  <c r="I15" i="36"/>
  <c r="I9" i="36"/>
  <c r="I18" i="36"/>
  <c r="I25" i="36"/>
  <c r="I16" i="36"/>
  <c r="I19" i="36"/>
  <c r="I35" i="36"/>
  <c r="I23" i="36"/>
  <c r="I13" i="36"/>
  <c r="I33" i="36"/>
  <c r="I37" i="36"/>
  <c r="I34" i="36"/>
  <c r="I29" i="36"/>
  <c r="I12" i="36"/>
  <c r="I32" i="36"/>
  <c r="I17" i="36"/>
  <c r="I28" i="36"/>
  <c r="I10" i="36"/>
  <c r="I24" i="36"/>
  <c r="G61" i="42"/>
  <c r="G38" i="36"/>
  <c r="H10" i="35" l="1"/>
  <c r="H11" i="35"/>
  <c r="H12" i="35"/>
  <c r="H13" i="35"/>
  <c r="H14" i="35"/>
  <c r="H15" i="35"/>
  <c r="H16" i="35"/>
  <c r="H17" i="35"/>
  <c r="H18" i="35"/>
  <c r="H19" i="35"/>
  <c r="H20" i="35"/>
  <c r="H21" i="35"/>
  <c r="H22" i="35"/>
  <c r="H23" i="35"/>
  <c r="H24" i="35"/>
  <c r="F7" i="35"/>
  <c r="F25" i="35" l="1"/>
  <c r="G11" i="35" s="1"/>
  <c r="H9" i="35"/>
  <c r="G19" i="35" l="1"/>
  <c r="G23" i="35"/>
  <c r="G13" i="35"/>
  <c r="G18" i="35"/>
  <c r="G12" i="35"/>
  <c r="G21" i="35"/>
  <c r="G22" i="35"/>
  <c r="G24" i="35"/>
  <c r="G10" i="35"/>
  <c r="G20" i="35"/>
  <c r="G9" i="35"/>
  <c r="G15" i="35"/>
  <c r="G16" i="35"/>
  <c r="G17" i="35"/>
  <c r="G14" i="35"/>
  <c r="J4" i="33"/>
  <c r="G34" i="32"/>
  <c r="F34" i="32"/>
  <c r="H12" i="32"/>
  <c r="I13" i="32"/>
  <c r="H14" i="32"/>
  <c r="H16" i="32"/>
  <c r="I17" i="32"/>
  <c r="H18" i="32"/>
  <c r="I19" i="32"/>
  <c r="H20" i="32"/>
  <c r="I21" i="32"/>
  <c r="H22" i="32"/>
  <c r="I23" i="32"/>
  <c r="H24" i="32"/>
  <c r="I27" i="32"/>
  <c r="H29" i="32"/>
  <c r="I32" i="32"/>
  <c r="H33" i="32"/>
  <c r="I12" i="32"/>
  <c r="I14" i="32"/>
  <c r="I16" i="32"/>
  <c r="I18" i="32"/>
  <c r="I20" i="32"/>
  <c r="I22" i="32"/>
  <c r="H26" i="32"/>
  <c r="I26" i="32"/>
  <c r="I29" i="32"/>
  <c r="I31" i="32"/>
  <c r="I33" i="32"/>
  <c r="H9" i="32"/>
  <c r="H10" i="32"/>
  <c r="H13" i="32"/>
  <c r="H15" i="32"/>
  <c r="H17" i="32"/>
  <c r="H21" i="32"/>
  <c r="H23" i="32"/>
  <c r="I24" i="32"/>
  <c r="H25" i="32"/>
  <c r="H30" i="32"/>
  <c r="H32" i="32"/>
  <c r="I15" i="32"/>
  <c r="I25" i="32"/>
  <c r="H31" i="32"/>
  <c r="I9" i="32"/>
  <c r="I10" i="32"/>
  <c r="I30" i="32"/>
  <c r="H19" i="32"/>
  <c r="H27" i="32"/>
  <c r="F7" i="32"/>
  <c r="H9" i="31"/>
  <c r="H10" i="31"/>
  <c r="H12" i="31"/>
  <c r="H13" i="31"/>
  <c r="H14" i="31"/>
  <c r="H16" i="31"/>
  <c r="H17" i="31"/>
  <c r="H18" i="31"/>
  <c r="H19" i="31"/>
  <c r="H20" i="31"/>
  <c r="H21" i="31"/>
  <c r="H23" i="31"/>
  <c r="H25" i="31"/>
  <c r="H26" i="31"/>
  <c r="H27" i="31"/>
  <c r="H29" i="31"/>
  <c r="H30" i="31"/>
  <c r="H31" i="31"/>
  <c r="H32" i="31"/>
  <c r="H33" i="31"/>
  <c r="H34" i="31"/>
  <c r="H35" i="31"/>
  <c r="H37" i="31"/>
  <c r="H38" i="31"/>
  <c r="F6" i="31"/>
  <c r="H9" i="30"/>
  <c r="H10" i="30"/>
  <c r="H11" i="30"/>
  <c r="H12" i="30"/>
  <c r="H14" i="30"/>
  <c r="H15" i="30"/>
  <c r="H16" i="30"/>
  <c r="H17" i="30"/>
  <c r="H18" i="30"/>
  <c r="H19" i="30"/>
  <c r="H20" i="30"/>
  <c r="H21" i="30"/>
  <c r="H22" i="30"/>
  <c r="H23" i="30"/>
  <c r="H8" i="30"/>
  <c r="H13" i="30"/>
  <c r="F6" i="30"/>
  <c r="N8" i="28"/>
  <c r="O8" i="28"/>
  <c r="N9" i="28"/>
  <c r="O9" i="28"/>
  <c r="N10" i="28"/>
  <c r="O10" i="28"/>
  <c r="N11" i="28"/>
  <c r="O11" i="28"/>
  <c r="N12" i="28"/>
  <c r="O12" i="28"/>
  <c r="N13" i="28"/>
  <c r="O13" i="28"/>
  <c r="N14" i="28"/>
  <c r="O14" i="28"/>
  <c r="N15" i="28"/>
  <c r="O15" i="28"/>
  <c r="N16" i="28"/>
  <c r="O16" i="28"/>
  <c r="N17" i="28"/>
  <c r="O17" i="28"/>
  <c r="N18" i="28"/>
  <c r="O18" i="28"/>
  <c r="N19" i="28"/>
  <c r="O19" i="28"/>
  <c r="N20" i="28"/>
  <c r="O20" i="28"/>
  <c r="N21" i="28"/>
  <c r="O21" i="28"/>
  <c r="N23" i="28"/>
  <c r="O23" i="28"/>
  <c r="N24" i="28"/>
  <c r="O24" i="28"/>
  <c r="N25" i="28"/>
  <c r="O25" i="28"/>
  <c r="N26" i="28"/>
  <c r="O26" i="28"/>
  <c r="N27" i="28"/>
  <c r="O27" i="28"/>
  <c r="N28" i="28"/>
  <c r="O28" i="28"/>
  <c r="N29" i="28"/>
  <c r="O29" i="28"/>
  <c r="N30" i="28"/>
  <c r="O30" i="28"/>
  <c r="N31" i="28"/>
  <c r="O31" i="28"/>
  <c r="N32" i="28"/>
  <c r="O32" i="28"/>
  <c r="N33" i="28"/>
  <c r="O33" i="28"/>
  <c r="N34" i="28"/>
  <c r="O34" i="28"/>
  <c r="N35" i="28"/>
  <c r="O35" i="28"/>
  <c r="N36" i="28"/>
  <c r="O36" i="28"/>
  <c r="N37" i="28"/>
  <c r="O37" i="28"/>
  <c r="O7" i="28"/>
  <c r="N7" i="28"/>
  <c r="L8" i="28"/>
  <c r="L9" i="28"/>
  <c r="L10" i="28"/>
  <c r="L11" i="28"/>
  <c r="L12" i="28"/>
  <c r="L13" i="28"/>
  <c r="L14" i="28"/>
  <c r="L15" i="28"/>
  <c r="L16" i="28"/>
  <c r="L17" i="28"/>
  <c r="L18" i="28"/>
  <c r="L19" i="28"/>
  <c r="L20" i="28"/>
  <c r="L21" i="28"/>
  <c r="L23" i="28"/>
  <c r="L24" i="28"/>
  <c r="L25" i="28"/>
  <c r="L26" i="28"/>
  <c r="L27" i="28"/>
  <c r="L28" i="28"/>
  <c r="L29" i="28"/>
  <c r="L30" i="28"/>
  <c r="L31" i="28"/>
  <c r="L32" i="28"/>
  <c r="L33" i="28"/>
  <c r="L34" i="28"/>
  <c r="L35" i="28"/>
  <c r="L36" i="28"/>
  <c r="L37" i="28"/>
  <c r="L7" i="28"/>
  <c r="J5" i="28"/>
  <c r="K10" i="26"/>
  <c r="M10" i="26"/>
  <c r="J10" i="26"/>
  <c r="O10" i="26" s="1"/>
  <c r="K11" i="26"/>
  <c r="M11" i="26"/>
  <c r="J11" i="26"/>
  <c r="O11" i="26" s="1"/>
  <c r="K12" i="26"/>
  <c r="M12" i="26"/>
  <c r="J12" i="26"/>
  <c r="O12" i="26" s="1"/>
  <c r="K13" i="26"/>
  <c r="M13" i="26"/>
  <c r="J13" i="26"/>
  <c r="O13" i="26" s="1"/>
  <c r="K14" i="26"/>
  <c r="M14" i="26"/>
  <c r="J14" i="26"/>
  <c r="O14" i="26" s="1"/>
  <c r="K15" i="26"/>
  <c r="M15" i="26"/>
  <c r="J15" i="26"/>
  <c r="O15" i="26" s="1"/>
  <c r="K16" i="26"/>
  <c r="M16" i="26"/>
  <c r="J16" i="26"/>
  <c r="O16" i="26" s="1"/>
  <c r="K17" i="26"/>
  <c r="M17" i="26"/>
  <c r="J17" i="26"/>
  <c r="O17" i="26" s="1"/>
  <c r="K18" i="26"/>
  <c r="M18" i="26"/>
  <c r="J18" i="26"/>
  <c r="O18" i="26" s="1"/>
  <c r="K19" i="26"/>
  <c r="M19" i="26"/>
  <c r="J19" i="26"/>
  <c r="O19" i="26" s="1"/>
  <c r="K20" i="26"/>
  <c r="M20" i="26"/>
  <c r="J20" i="26"/>
  <c r="O20" i="26" s="1"/>
  <c r="K21" i="26"/>
  <c r="M21" i="26"/>
  <c r="J21" i="26"/>
  <c r="O21" i="26" s="1"/>
  <c r="K22" i="26"/>
  <c r="M22" i="26"/>
  <c r="J22" i="26"/>
  <c r="O22" i="26" s="1"/>
  <c r="K23" i="26"/>
  <c r="M23" i="26"/>
  <c r="J23" i="26"/>
  <c r="O23" i="26" s="1"/>
  <c r="K24" i="26"/>
  <c r="M24" i="26"/>
  <c r="J24" i="26"/>
  <c r="O24" i="26" s="1"/>
  <c r="J9" i="26"/>
  <c r="O9" i="26" s="1"/>
  <c r="M9" i="26"/>
  <c r="K9" i="26"/>
  <c r="AS161" i="21"/>
  <c r="AR161" i="21"/>
  <c r="AT9" i="21"/>
  <c r="AT10" i="21"/>
  <c r="AT11" i="21"/>
  <c r="AT12" i="21"/>
  <c r="AT13" i="21"/>
  <c r="AT14" i="21"/>
  <c r="AT16" i="21"/>
  <c r="AT17" i="21"/>
  <c r="AT19" i="21"/>
  <c r="AT20" i="21"/>
  <c r="AT21" i="21"/>
  <c r="AT22" i="21"/>
  <c r="AT23" i="21"/>
  <c r="AT24" i="21"/>
  <c r="AT25" i="21"/>
  <c r="AT26" i="21"/>
  <c r="AT27" i="21"/>
  <c r="AT28" i="21"/>
  <c r="AT29" i="21"/>
  <c r="AT30" i="21"/>
  <c r="AT31" i="21"/>
  <c r="AT32" i="21"/>
  <c r="AT33" i="21"/>
  <c r="AT34" i="21"/>
  <c r="AT35" i="21"/>
  <c r="AT36" i="21"/>
  <c r="AT37" i="21"/>
  <c r="AT38" i="21"/>
  <c r="AT39" i="21"/>
  <c r="AT40" i="21"/>
  <c r="AT41" i="21"/>
  <c r="AT42" i="21"/>
  <c r="AT43" i="21"/>
  <c r="AT44" i="21"/>
  <c r="AT45" i="21"/>
  <c r="AT46" i="21"/>
  <c r="AT47" i="21"/>
  <c r="AT48" i="21"/>
  <c r="AT49" i="21"/>
  <c r="AT51" i="21"/>
  <c r="AT52" i="21"/>
  <c r="AT53" i="21"/>
  <c r="AT54" i="21"/>
  <c r="AT55" i="21"/>
  <c r="AT56" i="21"/>
  <c r="AT57" i="21"/>
  <c r="AT58" i="21"/>
  <c r="AT59" i="21"/>
  <c r="AT60" i="21"/>
  <c r="AT61" i="21"/>
  <c r="AT62" i="21"/>
  <c r="AT63" i="21"/>
  <c r="AT64" i="21"/>
  <c r="AT65" i="21"/>
  <c r="AT66" i="21"/>
  <c r="AT67" i="21"/>
  <c r="AT68" i="21"/>
  <c r="AT69" i="21"/>
  <c r="AT70" i="21"/>
  <c r="AT71" i="21"/>
  <c r="AT72" i="21"/>
  <c r="AT73" i="21"/>
  <c r="AT74" i="21"/>
  <c r="AT75" i="21"/>
  <c r="AT77" i="21"/>
  <c r="AT78" i="21"/>
  <c r="AT79" i="21"/>
  <c r="AT80" i="21"/>
  <c r="AT81" i="21"/>
  <c r="AT82" i="21"/>
  <c r="AT83" i="21"/>
  <c r="AT84" i="21"/>
  <c r="AT85" i="21"/>
  <c r="AT86" i="21"/>
  <c r="AT87" i="21"/>
  <c r="AT88" i="21"/>
  <c r="AT89" i="21"/>
  <c r="AT90" i="21"/>
  <c r="AT91" i="21"/>
  <c r="AT92" i="21"/>
  <c r="AT93" i="21"/>
  <c r="AT95" i="21"/>
  <c r="AT96" i="21"/>
  <c r="AT97" i="21"/>
  <c r="AT98" i="21"/>
  <c r="AT99" i="21"/>
  <c r="AT100" i="21"/>
  <c r="AT101" i="21"/>
  <c r="AT102" i="21"/>
  <c r="AT103" i="21"/>
  <c r="AT104" i="21"/>
  <c r="AT105" i="21"/>
  <c r="AT106" i="21"/>
  <c r="AT107" i="21"/>
  <c r="AT108" i="21"/>
  <c r="AT109" i="21"/>
  <c r="AT110" i="21"/>
  <c r="AT111" i="21"/>
  <c r="AT112" i="21"/>
  <c r="AT114" i="21"/>
  <c r="AT115" i="21"/>
  <c r="AT116" i="21"/>
  <c r="AT117" i="21"/>
  <c r="AT118" i="21"/>
  <c r="AT119" i="21"/>
  <c r="AT120" i="21"/>
  <c r="AT121" i="21"/>
  <c r="AT122" i="21"/>
  <c r="AT123" i="21"/>
  <c r="AT124" i="21"/>
  <c r="AT125" i="21"/>
  <c r="AT127" i="21"/>
  <c r="AT129" i="21"/>
  <c r="AT130" i="21"/>
  <c r="AT131" i="21"/>
  <c r="AT132" i="21"/>
  <c r="AT133" i="21"/>
  <c r="AT134" i="21"/>
  <c r="AT135" i="21"/>
  <c r="AT136" i="21"/>
  <c r="AT137" i="21"/>
  <c r="AT138" i="21"/>
  <c r="AT139" i="21"/>
  <c r="AT140" i="21"/>
  <c r="AT142" i="21"/>
  <c r="AT143" i="21"/>
  <c r="AT144" i="21"/>
  <c r="AT145" i="21"/>
  <c r="AT146" i="21"/>
  <c r="AT147" i="21"/>
  <c r="AT148" i="21"/>
  <c r="AT149" i="21"/>
  <c r="AT150" i="21"/>
  <c r="AT151" i="21"/>
  <c r="AT152" i="21"/>
  <c r="AT153" i="21"/>
  <c r="AT154" i="21"/>
  <c r="AT155" i="21"/>
  <c r="AT156" i="21"/>
  <c r="AT157" i="21"/>
  <c r="AT158" i="21"/>
  <c r="AT159" i="21"/>
  <c r="AT8" i="21"/>
  <c r="AQ9" i="21"/>
  <c r="AQ10" i="21"/>
  <c r="AQ11" i="21"/>
  <c r="AQ12" i="21"/>
  <c r="AQ13" i="21"/>
  <c r="AQ14" i="21"/>
  <c r="AQ16" i="21"/>
  <c r="AQ17" i="21"/>
  <c r="AQ19" i="21"/>
  <c r="AQ20" i="21"/>
  <c r="AQ21" i="21"/>
  <c r="AQ22" i="21"/>
  <c r="AQ23" i="21"/>
  <c r="AQ24" i="21"/>
  <c r="AQ25" i="21"/>
  <c r="AQ26" i="21"/>
  <c r="AQ27" i="21"/>
  <c r="AQ28" i="21"/>
  <c r="AQ29" i="21"/>
  <c r="AQ30" i="21"/>
  <c r="AQ31" i="21"/>
  <c r="AQ32" i="21"/>
  <c r="AQ33" i="21"/>
  <c r="AQ34" i="21"/>
  <c r="AQ35" i="21"/>
  <c r="AQ36" i="21"/>
  <c r="AQ37" i="21"/>
  <c r="AQ38" i="21"/>
  <c r="AQ39" i="21"/>
  <c r="AQ40" i="21"/>
  <c r="AQ41" i="21"/>
  <c r="AQ42" i="21"/>
  <c r="AQ43" i="21"/>
  <c r="AQ44" i="21"/>
  <c r="AQ45" i="21"/>
  <c r="AQ46" i="21"/>
  <c r="AQ47" i="21"/>
  <c r="AQ48" i="21"/>
  <c r="AQ49" i="21"/>
  <c r="AQ51" i="21"/>
  <c r="AQ52" i="21"/>
  <c r="AQ53" i="21"/>
  <c r="AQ54" i="21"/>
  <c r="AQ55" i="21"/>
  <c r="AQ56" i="21"/>
  <c r="AQ57" i="21"/>
  <c r="AQ58" i="21"/>
  <c r="AQ59" i="21"/>
  <c r="AQ60" i="21"/>
  <c r="AQ61" i="21"/>
  <c r="AQ62" i="21"/>
  <c r="AQ63" i="21"/>
  <c r="AQ64" i="21"/>
  <c r="AQ65" i="21"/>
  <c r="AQ66" i="21"/>
  <c r="AQ67" i="21"/>
  <c r="AQ68" i="21"/>
  <c r="AQ69" i="21"/>
  <c r="AQ70" i="21"/>
  <c r="AQ71" i="21"/>
  <c r="AQ72" i="21"/>
  <c r="AQ73" i="21"/>
  <c r="AQ74" i="21"/>
  <c r="AQ75" i="21"/>
  <c r="AQ8" i="21"/>
  <c r="H8" i="31" l="1"/>
  <c r="P32" i="28"/>
  <c r="P28" i="28"/>
  <c r="P11" i="28"/>
  <c r="P24" i="28"/>
  <c r="P15" i="28"/>
  <c r="P37" i="28"/>
  <c r="P35" i="28"/>
  <c r="P33" i="28"/>
  <c r="P31" i="28"/>
  <c r="P29" i="28"/>
  <c r="P27" i="28"/>
  <c r="P25" i="28"/>
  <c r="P23" i="28"/>
  <c r="P20" i="28"/>
  <c r="P18" i="28"/>
  <c r="P16" i="28"/>
  <c r="P14" i="28"/>
  <c r="P12" i="28"/>
  <c r="P10" i="28"/>
  <c r="P8" i="28"/>
  <c r="L38" i="28"/>
  <c r="P36" i="28"/>
  <c r="P19" i="28"/>
  <c r="P7" i="28"/>
  <c r="AQ161" i="21"/>
  <c r="G25" i="35"/>
  <c r="AT161" i="21"/>
  <c r="BB161" i="21"/>
  <c r="H25" i="26"/>
  <c r="D2" i="27" s="1"/>
  <c r="I25" i="26"/>
  <c r="D3" i="27" s="1"/>
  <c r="J25" i="26"/>
  <c r="D4" i="27" s="1"/>
  <c r="I11" i="32"/>
  <c r="I34" i="32" s="1"/>
  <c r="H11" i="32"/>
  <c r="H34" i="32" s="1"/>
  <c r="H36" i="31"/>
  <c r="H28" i="31"/>
  <c r="H24" i="31"/>
  <c r="H15" i="31"/>
  <c r="H11" i="31"/>
  <c r="G10" i="30"/>
  <c r="H24" i="30"/>
  <c r="P34" i="28"/>
  <c r="P30" i="28"/>
  <c r="P26" i="28"/>
  <c r="P21" i="28"/>
  <c r="P17" i="28"/>
  <c r="P13" i="28"/>
  <c r="P9" i="28"/>
  <c r="O38" i="28"/>
  <c r="N38" i="28"/>
  <c r="BC8" i="21"/>
  <c r="BC161" i="21" s="1"/>
  <c r="BA161" i="21"/>
  <c r="H6" i="26"/>
  <c r="AY161" i="21"/>
  <c r="AL4" i="21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7" i="20"/>
  <c r="D8" i="29" l="1"/>
  <c r="D35" i="29" s="1"/>
  <c r="M38" i="28"/>
  <c r="M22" i="28"/>
  <c r="M18" i="28"/>
  <c r="M35" i="28"/>
  <c r="M24" i="28"/>
  <c r="M8" i="28"/>
  <c r="M25" i="28"/>
  <c r="M9" i="28"/>
  <c r="M26" i="28"/>
  <c r="M23" i="28"/>
  <c r="M11" i="28"/>
  <c r="M28" i="28"/>
  <c r="M12" i="28"/>
  <c r="M29" i="28"/>
  <c r="M13" i="28"/>
  <c r="M30" i="28"/>
  <c r="M10" i="28"/>
  <c r="M27" i="28"/>
  <c r="M15" i="28"/>
  <c r="M32" i="28"/>
  <c r="M16" i="28"/>
  <c r="M33" i="28"/>
  <c r="M17" i="28"/>
  <c r="M34" i="28"/>
  <c r="M14" i="28"/>
  <c r="M31" i="28"/>
  <c r="M19" i="28"/>
  <c r="M36" i="28"/>
  <c r="M20" i="28"/>
  <c r="M37" i="28"/>
  <c r="M21" i="28"/>
  <c r="M7" i="28"/>
  <c r="G32" i="31"/>
  <c r="G22" i="31"/>
  <c r="P38" i="28"/>
  <c r="G15" i="30"/>
  <c r="G14" i="30"/>
  <c r="G23" i="30"/>
  <c r="G9" i="30"/>
  <c r="G8" i="30"/>
  <c r="G21" i="30"/>
  <c r="G24" i="31"/>
  <c r="G12" i="31"/>
  <c r="G16" i="31"/>
  <c r="G20" i="31"/>
  <c r="G25" i="31"/>
  <c r="G29" i="31"/>
  <c r="G33" i="31"/>
  <c r="G9" i="31"/>
  <c r="G17" i="31"/>
  <c r="G26" i="31"/>
  <c r="G34" i="31"/>
  <c r="G14" i="31"/>
  <c r="G23" i="31"/>
  <c r="G31" i="31"/>
  <c r="G8" i="31"/>
  <c r="G13" i="31"/>
  <c r="G21" i="31"/>
  <c r="G30" i="31"/>
  <c r="G38" i="31"/>
  <c r="G10" i="31"/>
  <c r="G18" i="31"/>
  <c r="G27" i="31"/>
  <c r="G35" i="31"/>
  <c r="G11" i="31"/>
  <c r="G28" i="31"/>
  <c r="H39" i="31"/>
  <c r="I22" i="31" s="1"/>
  <c r="G15" i="31"/>
  <c r="G37" i="31"/>
  <c r="G19" i="31"/>
  <c r="G36" i="31"/>
  <c r="G13" i="30"/>
  <c r="G12" i="30"/>
  <c r="G22" i="30"/>
  <c r="G11" i="30"/>
  <c r="G16" i="30"/>
  <c r="G18" i="30"/>
  <c r="G17" i="30"/>
  <c r="G19" i="30"/>
  <c r="G20" i="30"/>
  <c r="AZ8" i="21"/>
  <c r="AZ161" i="21" s="1"/>
  <c r="AU161" i="21"/>
  <c r="F23" i="20"/>
  <c r="Q22" i="28" l="1"/>
  <c r="E8" i="29"/>
  <c r="I31" i="31"/>
  <c r="I14" i="31"/>
  <c r="I38" i="31"/>
  <c r="I21" i="31"/>
  <c r="I25" i="31"/>
  <c r="I19" i="31"/>
  <c r="I16" i="31"/>
  <c r="I8" i="31"/>
  <c r="I27" i="31"/>
  <c r="I10" i="31"/>
  <c r="I34" i="31"/>
  <c r="I17" i="31"/>
  <c r="I32" i="31"/>
  <c r="I23" i="31"/>
  <c r="I29" i="31"/>
  <c r="I30" i="31"/>
  <c r="I13" i="31"/>
  <c r="I37" i="31"/>
  <c r="I35" i="31"/>
  <c r="I18" i="31"/>
  <c r="I12" i="31"/>
  <c r="I26" i="31"/>
  <c r="I9" i="31"/>
  <c r="I20" i="31"/>
  <c r="I33" i="31"/>
  <c r="G39" i="31"/>
  <c r="I15" i="31"/>
  <c r="I36" i="31"/>
  <c r="I24" i="31"/>
  <c r="I11" i="31"/>
  <c r="I28" i="31"/>
  <c r="G24" i="30"/>
  <c r="I39" i="31" l="1"/>
  <c r="G23" i="20"/>
  <c r="F5" i="20"/>
  <c r="V7" i="17"/>
  <c r="W7" i="17"/>
  <c r="V8" i="17"/>
  <c r="W8" i="17"/>
  <c r="V9" i="17"/>
  <c r="W9" i="17"/>
  <c r="V10" i="17"/>
  <c r="W10" i="17"/>
  <c r="V11" i="17"/>
  <c r="W11" i="17"/>
  <c r="V12" i="17"/>
  <c r="W12" i="17"/>
  <c r="V13" i="17"/>
  <c r="W13" i="17"/>
  <c r="V14" i="17"/>
  <c r="W14" i="17"/>
  <c r="V15" i="17"/>
  <c r="W15" i="17"/>
  <c r="V16" i="17"/>
  <c r="W16" i="17"/>
  <c r="V18" i="17"/>
  <c r="W18" i="17"/>
  <c r="V19" i="17"/>
  <c r="W19" i="17"/>
  <c r="V20" i="17"/>
  <c r="W20" i="17"/>
  <c r="V21" i="17"/>
  <c r="W21" i="17"/>
  <c r="V22" i="17"/>
  <c r="W22" i="17"/>
  <c r="V23" i="17"/>
  <c r="W23" i="17"/>
  <c r="V24" i="17"/>
  <c r="W24" i="17"/>
  <c r="V25" i="17"/>
  <c r="W25" i="17"/>
  <c r="V26" i="17"/>
  <c r="W26" i="17"/>
  <c r="V27" i="17"/>
  <c r="W27" i="17"/>
  <c r="V28" i="17"/>
  <c r="W28" i="17"/>
  <c r="V29" i="17"/>
  <c r="W29" i="17"/>
  <c r="V30" i="17"/>
  <c r="W30" i="17"/>
  <c r="V31" i="17"/>
  <c r="W31" i="17"/>
  <c r="V32" i="17"/>
  <c r="W32" i="17"/>
  <c r="V33" i="17"/>
  <c r="W33" i="17"/>
  <c r="V34" i="17"/>
  <c r="W34" i="17"/>
  <c r="V35" i="17"/>
  <c r="W35" i="17"/>
  <c r="V36" i="17"/>
  <c r="W36" i="17"/>
  <c r="V37" i="17"/>
  <c r="W37" i="17"/>
  <c r="V38" i="17"/>
  <c r="W38" i="17"/>
  <c r="V39" i="17"/>
  <c r="W39" i="17"/>
  <c r="V40" i="17"/>
  <c r="W40" i="17"/>
  <c r="V41" i="17"/>
  <c r="W41" i="17"/>
  <c r="V42" i="17"/>
  <c r="W42" i="17"/>
  <c r="V43" i="17"/>
  <c r="W43" i="17"/>
  <c r="V44" i="17"/>
  <c r="W44" i="17"/>
  <c r="V45" i="17"/>
  <c r="W45" i="17"/>
  <c r="V46" i="17"/>
  <c r="W46" i="17"/>
  <c r="V47" i="17"/>
  <c r="W47" i="17"/>
  <c r="V49" i="17"/>
  <c r="W49" i="17"/>
  <c r="V50" i="17"/>
  <c r="W50" i="17"/>
  <c r="V51" i="17"/>
  <c r="W51" i="17"/>
  <c r="V52" i="17"/>
  <c r="W52" i="17"/>
  <c r="V53" i="17"/>
  <c r="W53" i="17"/>
  <c r="V54" i="17"/>
  <c r="W54" i="17"/>
  <c r="V55" i="17"/>
  <c r="W55" i="17"/>
  <c r="V56" i="17"/>
  <c r="W56" i="17"/>
  <c r="V57" i="17"/>
  <c r="W57" i="17"/>
  <c r="V58" i="17"/>
  <c r="W58" i="17"/>
  <c r="V59" i="17"/>
  <c r="W59" i="17"/>
  <c r="V60" i="17"/>
  <c r="W60" i="17"/>
  <c r="V61" i="17"/>
  <c r="W61" i="17"/>
  <c r="V62" i="17"/>
  <c r="W62" i="17"/>
  <c r="V63" i="17"/>
  <c r="W63" i="17"/>
  <c r="V64" i="17"/>
  <c r="W64" i="17"/>
  <c r="V65" i="17"/>
  <c r="W65" i="17"/>
  <c r="V66" i="17"/>
  <c r="W66" i="17"/>
  <c r="V67" i="17"/>
  <c r="W67" i="17"/>
  <c r="V68" i="17"/>
  <c r="W68" i="17"/>
  <c r="V69" i="17"/>
  <c r="W69" i="17"/>
  <c r="V70" i="17"/>
  <c r="W70" i="17"/>
  <c r="V71" i="17"/>
  <c r="W71" i="17"/>
  <c r="V72" i="17"/>
  <c r="W72" i="17"/>
  <c r="V74" i="17"/>
  <c r="W74" i="17"/>
  <c r="V75" i="17"/>
  <c r="W75" i="17"/>
  <c r="V76" i="17"/>
  <c r="W76" i="17"/>
  <c r="V77" i="17"/>
  <c r="W77" i="17"/>
  <c r="V78" i="17"/>
  <c r="W78" i="17"/>
  <c r="V79" i="17"/>
  <c r="W79" i="17"/>
  <c r="V80" i="17"/>
  <c r="W80" i="17"/>
  <c r="V81" i="17"/>
  <c r="W81" i="17"/>
  <c r="V82" i="17"/>
  <c r="W82" i="17"/>
  <c r="V83" i="17"/>
  <c r="W83" i="17"/>
  <c r="V84" i="17"/>
  <c r="W84" i="17"/>
  <c r="V85" i="17"/>
  <c r="W85" i="17"/>
  <c r="V86" i="17"/>
  <c r="W86" i="17"/>
  <c r="V87" i="17"/>
  <c r="W87" i="17"/>
  <c r="V88" i="17"/>
  <c r="W88" i="17"/>
  <c r="V89" i="17"/>
  <c r="W89" i="17"/>
  <c r="V90" i="17"/>
  <c r="W90" i="17"/>
  <c r="V17" i="17"/>
  <c r="W17" i="17"/>
  <c r="V92" i="17"/>
  <c r="W92" i="17"/>
  <c r="V93" i="17"/>
  <c r="W93" i="17"/>
  <c r="V94" i="17"/>
  <c r="W94" i="17"/>
  <c r="V95" i="17"/>
  <c r="W95" i="17"/>
  <c r="V96" i="17"/>
  <c r="W96" i="17"/>
  <c r="V97" i="17"/>
  <c r="W97" i="17"/>
  <c r="V98" i="17"/>
  <c r="W98" i="17"/>
  <c r="V99" i="17"/>
  <c r="W99" i="17"/>
  <c r="V100" i="17"/>
  <c r="W100" i="17"/>
  <c r="V101" i="17"/>
  <c r="W101" i="17"/>
  <c r="V103" i="17"/>
  <c r="W103" i="17"/>
  <c r="V104" i="17"/>
  <c r="W104" i="17"/>
  <c r="V105" i="17"/>
  <c r="W105" i="17"/>
  <c r="V107" i="17"/>
  <c r="W107" i="17"/>
  <c r="V108" i="17"/>
  <c r="W108" i="17"/>
  <c r="V109" i="17"/>
  <c r="W109" i="17"/>
  <c r="V110" i="17"/>
  <c r="W110" i="17"/>
  <c r="V112" i="17"/>
  <c r="W112" i="17"/>
  <c r="V113" i="17"/>
  <c r="W113" i="17"/>
  <c r="V114" i="17"/>
  <c r="W114" i="17"/>
  <c r="V115" i="17"/>
  <c r="W115" i="17"/>
  <c r="V116" i="17"/>
  <c r="W116" i="17"/>
  <c r="V117" i="17"/>
  <c r="W117" i="17"/>
  <c r="V118" i="17"/>
  <c r="W118" i="17"/>
  <c r="V119" i="17"/>
  <c r="W119" i="17"/>
  <c r="V120" i="17"/>
  <c r="W120" i="17"/>
  <c r="V121" i="17"/>
  <c r="W121" i="17"/>
  <c r="V122" i="17"/>
  <c r="W122" i="17"/>
  <c r="V123" i="17"/>
  <c r="W123" i="17"/>
  <c r="V125" i="17"/>
  <c r="W125" i="17"/>
  <c r="V126" i="17"/>
  <c r="W126" i="17"/>
  <c r="V127" i="17"/>
  <c r="W127" i="17"/>
  <c r="V128" i="17"/>
  <c r="W128" i="17"/>
  <c r="V129" i="17"/>
  <c r="W129" i="17"/>
  <c r="V130" i="17"/>
  <c r="W130" i="17"/>
  <c r="V131" i="17"/>
  <c r="W131" i="17"/>
  <c r="V132" i="17"/>
  <c r="W132" i="17"/>
  <c r="V133" i="17"/>
  <c r="W133" i="17"/>
  <c r="V134" i="17"/>
  <c r="W134" i="17"/>
  <c r="V136" i="17"/>
  <c r="W136" i="17"/>
  <c r="V137" i="17"/>
  <c r="W137" i="17"/>
  <c r="V138" i="17"/>
  <c r="W138" i="17"/>
  <c r="V139" i="17"/>
  <c r="W139" i="17"/>
  <c r="V140" i="17"/>
  <c r="W140" i="17"/>
  <c r="V141" i="17"/>
  <c r="W141" i="17"/>
  <c r="V142" i="17"/>
  <c r="W142" i="17"/>
  <c r="V143" i="17"/>
  <c r="W143" i="17"/>
  <c r="V144" i="17"/>
  <c r="W144" i="17"/>
  <c r="V145" i="17"/>
  <c r="W145" i="17"/>
  <c r="V146" i="17"/>
  <c r="W146" i="17"/>
  <c r="V147" i="17"/>
  <c r="W147" i="17"/>
  <c r="V148" i="17"/>
  <c r="W148" i="17"/>
  <c r="V149" i="17"/>
  <c r="W149" i="17"/>
  <c r="V150" i="17"/>
  <c r="W150" i="17"/>
  <c r="V151" i="17"/>
  <c r="W151" i="17"/>
  <c r="V152" i="17"/>
  <c r="W152" i="17"/>
  <c r="V153" i="17"/>
  <c r="W153" i="17"/>
  <c r="V154" i="17"/>
  <c r="W154" i="17"/>
  <c r="V155" i="17"/>
  <c r="W155" i="17"/>
  <c r="V156" i="17"/>
  <c r="W156" i="17"/>
  <c r="V157" i="17"/>
  <c r="W157" i="17"/>
  <c r="W6" i="17"/>
  <c r="V6" i="17"/>
  <c r="T7" i="17"/>
  <c r="T8" i="17"/>
  <c r="T9" i="17"/>
  <c r="T10" i="17"/>
  <c r="T11" i="17"/>
  <c r="T12" i="17"/>
  <c r="T13" i="17"/>
  <c r="T14" i="17"/>
  <c r="T15" i="17"/>
  <c r="T16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T30" i="17"/>
  <c r="T31" i="17"/>
  <c r="T32" i="17"/>
  <c r="T33" i="17"/>
  <c r="T34" i="17"/>
  <c r="T35" i="17"/>
  <c r="T36" i="17"/>
  <c r="T37" i="17"/>
  <c r="T38" i="17"/>
  <c r="T39" i="17"/>
  <c r="T40" i="17"/>
  <c r="T41" i="17"/>
  <c r="T42" i="17"/>
  <c r="T43" i="17"/>
  <c r="T44" i="17"/>
  <c r="T45" i="17"/>
  <c r="T46" i="17"/>
  <c r="T47" i="17"/>
  <c r="T6" i="17"/>
  <c r="U106" i="17" l="1"/>
  <c r="J3" i="47"/>
  <c r="N6" i="14"/>
  <c r="C24" i="49"/>
  <c r="E23" i="49"/>
  <c r="E22" i="49"/>
  <c r="E21" i="49"/>
  <c r="E20" i="49"/>
  <c r="E19" i="49"/>
  <c r="E18" i="49"/>
  <c r="E17" i="49"/>
  <c r="E16" i="49"/>
  <c r="E15" i="49"/>
  <c r="E14" i="49"/>
  <c r="E13" i="49"/>
  <c r="E12" i="49"/>
  <c r="E11" i="49"/>
  <c r="E10" i="49"/>
  <c r="E9" i="49"/>
  <c r="E8" i="49"/>
  <c r="U135" i="17" l="1"/>
  <c r="U124" i="17"/>
  <c r="U102" i="17"/>
  <c r="U111" i="17"/>
  <c r="U73" i="17"/>
  <c r="U91" i="17"/>
  <c r="U52" i="17"/>
  <c r="U60" i="17"/>
  <c r="U68" i="17"/>
  <c r="U77" i="17"/>
  <c r="U85" i="17"/>
  <c r="U93" i="17"/>
  <c r="U101" i="17"/>
  <c r="U109" i="17"/>
  <c r="U118" i="17"/>
  <c r="U127" i="17"/>
  <c r="U136" i="17"/>
  <c r="U144" i="17"/>
  <c r="U152" i="17"/>
  <c r="U51" i="17"/>
  <c r="U55" i="17"/>
  <c r="U59" i="17"/>
  <c r="U63" i="17"/>
  <c r="U67" i="17"/>
  <c r="U71" i="17"/>
  <c r="U76" i="17"/>
  <c r="U80" i="17"/>
  <c r="U84" i="17"/>
  <c r="U88" i="17"/>
  <c r="U92" i="17"/>
  <c r="U96" i="17"/>
  <c r="U100" i="17"/>
  <c r="U104" i="17"/>
  <c r="U108" i="17"/>
  <c r="U113" i="17"/>
  <c r="U117" i="17"/>
  <c r="U121" i="17"/>
  <c r="U126" i="17"/>
  <c r="U130" i="17"/>
  <c r="U134" i="17"/>
  <c r="U139" i="17"/>
  <c r="U143" i="17"/>
  <c r="U147" i="17"/>
  <c r="U151" i="17"/>
  <c r="U155" i="17"/>
  <c r="U48" i="17"/>
  <c r="U56" i="17"/>
  <c r="U64" i="17"/>
  <c r="U72" i="17"/>
  <c r="U81" i="17"/>
  <c r="U89" i="17"/>
  <c r="U97" i="17"/>
  <c r="U105" i="17"/>
  <c r="U114" i="17"/>
  <c r="U122" i="17"/>
  <c r="U131" i="17"/>
  <c r="U140" i="17"/>
  <c r="U148" i="17"/>
  <c r="U156" i="17"/>
  <c r="U142" i="17"/>
  <c r="U125" i="17"/>
  <c r="U17" i="17"/>
  <c r="U75" i="17"/>
  <c r="U58" i="17"/>
  <c r="U153" i="17"/>
  <c r="U137" i="17"/>
  <c r="U119" i="17"/>
  <c r="U103" i="17"/>
  <c r="U86" i="17"/>
  <c r="U69" i="17"/>
  <c r="U49" i="17"/>
  <c r="U154" i="17"/>
  <c r="U138" i="17"/>
  <c r="U120" i="17"/>
  <c r="U87" i="17"/>
  <c r="U70" i="17"/>
  <c r="U54" i="17"/>
  <c r="U132" i="17"/>
  <c r="U115" i="17"/>
  <c r="U98" i="17"/>
  <c r="U82" i="17"/>
  <c r="U65" i="17"/>
  <c r="U53" i="17"/>
  <c r="U150" i="17"/>
  <c r="U133" i="17"/>
  <c r="U116" i="17"/>
  <c r="U99" i="17"/>
  <c r="U83" i="17"/>
  <c r="U66" i="17"/>
  <c r="U50" i="17"/>
  <c r="U145" i="17"/>
  <c r="U128" i="17"/>
  <c r="U110" i="17"/>
  <c r="U94" i="17"/>
  <c r="U78" i="17"/>
  <c r="U61" i="17"/>
  <c r="U146" i="17"/>
  <c r="U129" i="17"/>
  <c r="U112" i="17"/>
  <c r="U95" i="17"/>
  <c r="U79" i="17"/>
  <c r="U62" i="17"/>
  <c r="U157" i="17"/>
  <c r="U141" i="17"/>
  <c r="U123" i="17"/>
  <c r="U107" i="17"/>
  <c r="U90" i="17"/>
  <c r="U74" i="17"/>
  <c r="U57" i="17"/>
  <c r="U16" i="17"/>
  <c r="U33" i="17"/>
  <c r="U13" i="17"/>
  <c r="U30" i="17"/>
  <c r="U46" i="17"/>
  <c r="U14" i="17"/>
  <c r="U31" i="17"/>
  <c r="U47" i="17"/>
  <c r="U11" i="17"/>
  <c r="U28" i="17"/>
  <c r="U44" i="17"/>
  <c r="U21" i="17"/>
  <c r="U37" i="17"/>
  <c r="U18" i="17"/>
  <c r="U34" i="17"/>
  <c r="U19" i="17"/>
  <c r="U35" i="17"/>
  <c r="U15" i="17"/>
  <c r="U32" i="17"/>
  <c r="U8" i="17"/>
  <c r="U25" i="17"/>
  <c r="U41" i="17"/>
  <c r="U6" i="17"/>
  <c r="U22" i="17"/>
  <c r="U38" i="17"/>
  <c r="U23" i="17"/>
  <c r="U39" i="17"/>
  <c r="U20" i="17"/>
  <c r="U36" i="17"/>
  <c r="U12" i="17"/>
  <c r="U29" i="17"/>
  <c r="U45" i="17"/>
  <c r="U9" i="17"/>
  <c r="U26" i="17"/>
  <c r="U42" i="17"/>
  <c r="U10" i="17"/>
  <c r="U27" i="17"/>
  <c r="U43" i="17"/>
  <c r="U7" i="17"/>
  <c r="U24" i="17"/>
  <c r="U40" i="17"/>
  <c r="E24" i="49"/>
  <c r="F12" i="49" s="1"/>
  <c r="D24" i="49"/>
  <c r="F23" i="49" l="1"/>
  <c r="F22" i="49"/>
  <c r="F8" i="49"/>
  <c r="F9" i="49"/>
  <c r="F19" i="49"/>
  <c r="F18" i="49"/>
  <c r="F21" i="49"/>
  <c r="F20" i="49"/>
  <c r="F15" i="49"/>
  <c r="F14" i="49"/>
  <c r="F17" i="49"/>
  <c r="F16" i="49"/>
  <c r="F11" i="49"/>
  <c r="F10" i="49"/>
  <c r="F13" i="49"/>
  <c r="U158" i="17"/>
  <c r="AI30" i="52"/>
  <c r="AJ30" i="52"/>
  <c r="AB31" i="52"/>
  <c r="AJ44" i="52"/>
  <c r="AI45" i="52"/>
  <c r="AB46" i="52"/>
  <c r="AI24" i="52"/>
  <c r="AJ49" i="52"/>
  <c r="AI50" i="52"/>
  <c r="AI10" i="52"/>
  <c r="AJ10" i="52"/>
  <c r="AB51" i="52"/>
  <c r="AB53" i="52"/>
  <c r="AJ54" i="52"/>
  <c r="AI32" i="52"/>
  <c r="AJ11" i="52"/>
  <c r="AB55" i="52"/>
  <c r="AI56" i="52"/>
  <c r="AJ57" i="52"/>
  <c r="AB33" i="52"/>
  <c r="AI59" i="52"/>
  <c r="AJ35" i="52"/>
  <c r="AI60" i="52"/>
  <c r="AJ61" i="52"/>
  <c r="AI62" i="52"/>
  <c r="AI63" i="52"/>
  <c r="AI14" i="52"/>
  <c r="AJ64" i="52"/>
  <c r="AB26" i="52"/>
  <c r="AI65" i="52"/>
  <c r="AJ65" i="52"/>
  <c r="AI66" i="52"/>
  <c r="AI67" i="52"/>
  <c r="AJ67" i="52"/>
  <c r="AI68" i="52"/>
  <c r="AI69" i="52"/>
  <c r="AJ69" i="52"/>
  <c r="AJ27" i="52"/>
  <c r="AI36" i="52"/>
  <c r="AB28" i="52"/>
  <c r="AJ70" i="52"/>
  <c r="AB72" i="52"/>
  <c r="AJ72" i="52"/>
  <c r="AB29" i="52"/>
  <c r="AJ19" i="52"/>
  <c r="AB73" i="52"/>
  <c r="AJ74" i="52"/>
  <c r="AI75" i="52"/>
  <c r="AB76" i="52"/>
  <c r="AJ76" i="52"/>
  <c r="AJ78" i="52"/>
  <c r="AB79" i="52"/>
  <c r="AI80" i="52"/>
  <c r="AB81" i="52"/>
  <c r="AI82" i="52"/>
  <c r="AB39" i="52"/>
  <c r="AB20" i="52"/>
  <c r="AB21" i="52"/>
  <c r="AI83" i="52"/>
  <c r="AJ12" i="52"/>
  <c r="AI84" i="52"/>
  <c r="AJ17" i="52"/>
  <c r="AI85" i="52"/>
  <c r="AJ86" i="52"/>
  <c r="AB88" i="52"/>
  <c r="AJ88" i="52"/>
  <c r="AI40" i="52"/>
  <c r="AJ89" i="52"/>
  <c r="AB15" i="52"/>
  <c r="AI90" i="52"/>
  <c r="AI91" i="52"/>
  <c r="AJ92" i="52"/>
  <c r="AJ43" i="52"/>
  <c r="AB43" i="52"/>
  <c r="AF30" i="52"/>
  <c r="AF45" i="52"/>
  <c r="AG45" i="52"/>
  <c r="AF8" i="52"/>
  <c r="AF46" i="52"/>
  <c r="AG46" i="52"/>
  <c r="AF47" i="52"/>
  <c r="AF49" i="52"/>
  <c r="AF50" i="52"/>
  <c r="AG50" i="52"/>
  <c r="Y10" i="52"/>
  <c r="AG10" i="52"/>
  <c r="AF51" i="52"/>
  <c r="AG51" i="52"/>
  <c r="AF53" i="52"/>
  <c r="Y53" i="52"/>
  <c r="AF54" i="52"/>
  <c r="AG54" i="52"/>
  <c r="AF32" i="52"/>
  <c r="AG11" i="52"/>
  <c r="AF55" i="52"/>
  <c r="AG55" i="52"/>
  <c r="Y57" i="52"/>
  <c r="AG57" i="52"/>
  <c r="AF18" i="52"/>
  <c r="AG18" i="52"/>
  <c r="AF58" i="52"/>
  <c r="AF25" i="52"/>
  <c r="AF59" i="52"/>
  <c r="AG59" i="52"/>
  <c r="AG35" i="52"/>
  <c r="Y60" i="52"/>
  <c r="AG60" i="52"/>
  <c r="Y61" i="52"/>
  <c r="AG61" i="52"/>
  <c r="Y62" i="52"/>
  <c r="Y63" i="52"/>
  <c r="AF14" i="52"/>
  <c r="Y64" i="52"/>
  <c r="AF66" i="52"/>
  <c r="AF68" i="52"/>
  <c r="AG68" i="52"/>
  <c r="AG69" i="52"/>
  <c r="AF36" i="52"/>
  <c r="AF37" i="52"/>
  <c r="AG28" i="52"/>
  <c r="AF70" i="52"/>
  <c r="Y71" i="52"/>
  <c r="AG71" i="52"/>
  <c r="AF72" i="52"/>
  <c r="AF29" i="52"/>
  <c r="AG29" i="52"/>
  <c r="AF19" i="52"/>
  <c r="AF73" i="52"/>
  <c r="AG74" i="52"/>
  <c r="Y75" i="52"/>
  <c r="AG75" i="52"/>
  <c r="Y76" i="52"/>
  <c r="AG76" i="52"/>
  <c r="AF78" i="52"/>
  <c r="AG78" i="52"/>
  <c r="AF79" i="52"/>
  <c r="AG79" i="52"/>
  <c r="AG80" i="52"/>
  <c r="AG81" i="52"/>
  <c r="AF38" i="52"/>
  <c r="AF82" i="52"/>
  <c r="AG82" i="52"/>
  <c r="Y39" i="52"/>
  <c r="AF20" i="52"/>
  <c r="AF21" i="52"/>
  <c r="AG21" i="52"/>
  <c r="AF83" i="52"/>
  <c r="AF12" i="52"/>
  <c r="AG12" i="52"/>
  <c r="AF84" i="52"/>
  <c r="AG84" i="52"/>
  <c r="AG85" i="52"/>
  <c r="AF86" i="52"/>
  <c r="AF87" i="52"/>
  <c r="AF88" i="52"/>
  <c r="AG88" i="52"/>
  <c r="AF40" i="52"/>
  <c r="AF89" i="52"/>
  <c r="AG89" i="52"/>
  <c r="AF15" i="52"/>
  <c r="AG15" i="52"/>
  <c r="AF90" i="52"/>
  <c r="AF91" i="52"/>
  <c r="AG91" i="52"/>
  <c r="AF92" i="52"/>
  <c r="AG43" i="52"/>
  <c r="V45" i="52"/>
  <c r="AE50" i="52"/>
  <c r="V51" i="52"/>
  <c r="V33" i="52"/>
  <c r="V25" i="52"/>
  <c r="V60" i="52"/>
  <c r="AE62" i="52"/>
  <c r="V63" i="52"/>
  <c r="V14" i="52"/>
  <c r="V65" i="52"/>
  <c r="AE68" i="52"/>
  <c r="V27" i="52"/>
  <c r="V28" i="52"/>
  <c r="V71" i="52"/>
  <c r="AE73" i="52"/>
  <c r="V75" i="52"/>
  <c r="AE79" i="52"/>
  <c r="V81" i="52"/>
  <c r="V82" i="52"/>
  <c r="AE20" i="52"/>
  <c r="AE83" i="52"/>
  <c r="V84" i="52"/>
  <c r="V40" i="52"/>
  <c r="V90" i="52"/>
  <c r="V91" i="52"/>
  <c r="V99" i="52"/>
  <c r="V55" i="52"/>
  <c r="AE58" i="52"/>
  <c r="AE72" i="52"/>
  <c r="AE74" i="52"/>
  <c r="V78" i="52"/>
  <c r="V21" i="52"/>
  <c r="AE88" i="52"/>
  <c r="AE44" i="52"/>
  <c r="AE54" i="52"/>
  <c r="V66" i="52"/>
  <c r="V69" i="52"/>
  <c r="V85" i="52"/>
  <c r="AJ45" i="52"/>
  <c r="AJ46" i="52"/>
  <c r="AJ24" i="52"/>
  <c r="AJ50" i="52"/>
  <c r="AJ53" i="52"/>
  <c r="AJ32" i="52"/>
  <c r="AJ55" i="52"/>
  <c r="AJ56" i="52"/>
  <c r="AJ18" i="52"/>
  <c r="AJ59" i="52"/>
  <c r="AJ62" i="52"/>
  <c r="AJ14" i="52"/>
  <c r="AJ26" i="52"/>
  <c r="AJ66" i="52"/>
  <c r="AJ68" i="52"/>
  <c r="AJ71" i="52"/>
  <c r="AJ73" i="52"/>
  <c r="AJ75" i="52"/>
  <c r="AJ79" i="52"/>
  <c r="AJ81" i="52"/>
  <c r="AJ82" i="52"/>
  <c r="AJ20" i="52"/>
  <c r="AJ84" i="52"/>
  <c r="AJ87" i="52"/>
  <c r="AB40" i="52"/>
  <c r="AJ15" i="52"/>
  <c r="AJ91" i="52"/>
  <c r="AG31" i="52"/>
  <c r="AF24" i="52"/>
  <c r="AG24" i="52"/>
  <c r="AG53" i="52"/>
  <c r="AG32" i="52"/>
  <c r="AF33" i="52"/>
  <c r="AG33" i="52"/>
  <c r="AG62" i="52"/>
  <c r="AG14" i="52"/>
  <c r="AF26" i="52"/>
  <c r="AG26" i="52"/>
  <c r="AG66" i="52"/>
  <c r="AG73" i="52"/>
  <c r="AF81" i="52"/>
  <c r="AG20" i="52"/>
  <c r="AG83" i="52"/>
  <c r="AF85" i="52"/>
  <c r="AG87" i="52"/>
  <c r="AJ31" i="52"/>
  <c r="AF44" i="52"/>
  <c r="AG44" i="52"/>
  <c r="AI44" i="52"/>
  <c r="AG8" i="52"/>
  <c r="AI8" i="52"/>
  <c r="AJ8" i="52"/>
  <c r="AG47" i="52"/>
  <c r="AI47" i="52"/>
  <c r="AE49" i="52"/>
  <c r="AG49" i="52"/>
  <c r="AI49" i="52"/>
  <c r="AF10" i="52"/>
  <c r="AJ51" i="52"/>
  <c r="AI54" i="52"/>
  <c r="AI11" i="52"/>
  <c r="AE55" i="52"/>
  <c r="AF56" i="52"/>
  <c r="AG56" i="52"/>
  <c r="AE57" i="52"/>
  <c r="AI57" i="52"/>
  <c r="AG58" i="52"/>
  <c r="AI58" i="52"/>
  <c r="AJ58" i="52"/>
  <c r="AJ33" i="52"/>
  <c r="AG25" i="52"/>
  <c r="AI25" i="52"/>
  <c r="AJ25" i="52"/>
  <c r="AF35" i="52"/>
  <c r="AI35" i="52"/>
  <c r="AJ60" i="52"/>
  <c r="AE61" i="52"/>
  <c r="AF61" i="52"/>
  <c r="AI61" i="52"/>
  <c r="AF63" i="52"/>
  <c r="AG63" i="52"/>
  <c r="AF64" i="52"/>
  <c r="AG64" i="52"/>
  <c r="AI64" i="52"/>
  <c r="AF65" i="52"/>
  <c r="AG65" i="52"/>
  <c r="AG67" i="52"/>
  <c r="AF27" i="52"/>
  <c r="AG27" i="52"/>
  <c r="AI27" i="52"/>
  <c r="AG36" i="52"/>
  <c r="AJ36" i="52"/>
  <c r="AG37" i="52"/>
  <c r="AI37" i="52"/>
  <c r="AF28" i="52"/>
  <c r="AG70" i="52"/>
  <c r="AI70" i="52"/>
  <c r="AG72" i="52"/>
  <c r="AI72" i="52"/>
  <c r="AJ29" i="52"/>
  <c r="AG19" i="52"/>
  <c r="AI19" i="52"/>
  <c r="AI74" i="52"/>
  <c r="AE76" i="52"/>
  <c r="AF76" i="52"/>
  <c r="AI76" i="52"/>
  <c r="AI78" i="52"/>
  <c r="AI81" i="52"/>
  <c r="AI38" i="52"/>
  <c r="AJ38" i="52"/>
  <c r="AF39" i="52"/>
  <c r="AG39" i="52"/>
  <c r="AI39" i="52"/>
  <c r="AJ39" i="52"/>
  <c r="AI20" i="52"/>
  <c r="AI21" i="52"/>
  <c r="AJ21" i="52"/>
  <c r="AJ83" i="52"/>
  <c r="AI12" i="52"/>
  <c r="AF17" i="52"/>
  <c r="AG17" i="52"/>
  <c r="AI17" i="52"/>
  <c r="AJ85" i="52"/>
  <c r="AG86" i="52"/>
  <c r="AI86" i="52"/>
  <c r="AI88" i="52"/>
  <c r="AJ40" i="52"/>
  <c r="AE89" i="52"/>
  <c r="AI89" i="52"/>
  <c r="AG90" i="52"/>
  <c r="AG92" i="52"/>
  <c r="AI92" i="52"/>
  <c r="AF43" i="52"/>
  <c r="AB44" i="52"/>
  <c r="AB49" i="52"/>
  <c r="AB54" i="52"/>
  <c r="AB57" i="52"/>
  <c r="AB58" i="52"/>
  <c r="AB25" i="52"/>
  <c r="AB61" i="52"/>
  <c r="AB65" i="52"/>
  <c r="AB27" i="52"/>
  <c r="AB74" i="52"/>
  <c r="AB78" i="52"/>
  <c r="AB17" i="52"/>
  <c r="AB85" i="52"/>
  <c r="AB89" i="52"/>
  <c r="AB92" i="52"/>
  <c r="Y44" i="52"/>
  <c r="Y55" i="52"/>
  <c r="Y58" i="52"/>
  <c r="Y72" i="52"/>
  <c r="Y78" i="52"/>
  <c r="Y89" i="52"/>
  <c r="V30" i="52"/>
  <c r="V8" i="52"/>
  <c r="V49" i="52"/>
  <c r="V11" i="52"/>
  <c r="V57" i="52"/>
  <c r="V61" i="52"/>
  <c r="V64" i="52"/>
  <c r="V67" i="52"/>
  <c r="V70" i="52"/>
  <c r="V19" i="52"/>
  <c r="V76" i="52"/>
  <c r="V39" i="52"/>
  <c r="V12" i="52"/>
  <c r="V86" i="52"/>
  <c r="V89" i="52"/>
  <c r="V92" i="52"/>
  <c r="V41" i="52"/>
  <c r="V43" i="52"/>
  <c r="T4" i="52"/>
  <c r="D7" i="49"/>
  <c r="F24" i="49" l="1"/>
  <c r="AH76" i="52"/>
  <c r="AH85" i="52"/>
  <c r="AK88" i="52"/>
  <c r="AK74" i="52"/>
  <c r="AK72" i="52"/>
  <c r="AK61" i="52"/>
  <c r="AK54" i="52"/>
  <c r="AK20" i="52"/>
  <c r="AK35" i="52"/>
  <c r="AH88" i="52"/>
  <c r="AH50" i="52"/>
  <c r="AK85" i="52"/>
  <c r="AH51" i="52"/>
  <c r="AK89" i="52"/>
  <c r="AK76" i="52"/>
  <c r="AK57" i="52"/>
  <c r="AK81" i="52"/>
  <c r="AK83" i="52"/>
  <c r="AH44" i="52"/>
  <c r="AH89" i="52"/>
  <c r="AH84" i="52"/>
  <c r="AH78" i="52"/>
  <c r="AH61" i="52"/>
  <c r="AH81" i="52"/>
  <c r="AK65" i="52"/>
  <c r="AH43" i="52"/>
  <c r="AK75" i="52"/>
  <c r="AK62" i="52"/>
  <c r="AK58" i="52"/>
  <c r="AK44" i="52"/>
  <c r="AK84" i="52"/>
  <c r="AK68" i="52"/>
  <c r="AK60" i="52"/>
  <c r="AK78" i="52"/>
  <c r="AK49" i="52"/>
  <c r="AK50" i="52"/>
  <c r="AK45" i="52"/>
  <c r="AH49" i="52"/>
  <c r="AH68" i="52"/>
  <c r="AH20" i="52"/>
  <c r="AH79" i="52"/>
  <c r="AH55" i="52"/>
  <c r="AH54" i="52"/>
  <c r="AH45" i="52"/>
  <c r="AH83" i="52"/>
  <c r="AH73" i="52"/>
  <c r="AH72" i="52"/>
  <c r="AH58" i="52"/>
  <c r="AK91" i="52"/>
  <c r="AK59" i="52"/>
  <c r="AK32" i="52"/>
  <c r="AH39" i="52"/>
  <c r="AE47" i="52"/>
  <c r="AE92" i="52"/>
  <c r="AF74" i="52"/>
  <c r="AH74" i="52" s="1"/>
  <c r="Y74" i="52"/>
  <c r="AK82" i="52"/>
  <c r="AK36" i="52"/>
  <c r="Y88" i="52"/>
  <c r="Y54" i="52"/>
  <c r="V17" i="52"/>
  <c r="V10" i="52"/>
  <c r="AJ90" i="52"/>
  <c r="AK90" i="52" s="1"/>
  <c r="AB90" i="52"/>
  <c r="AJ80" i="52"/>
  <c r="AK80" i="52" s="1"/>
  <c r="AB80" i="52"/>
  <c r="AJ37" i="52"/>
  <c r="AK37" i="52" s="1"/>
  <c r="AB37" i="52"/>
  <c r="AJ63" i="52"/>
  <c r="AK63" i="52" s="1"/>
  <c r="AB63" i="52"/>
  <c r="AJ47" i="52"/>
  <c r="AK47" i="52" s="1"/>
  <c r="AB47" i="52"/>
  <c r="Y80" i="52"/>
  <c r="AF80" i="52"/>
  <c r="AH80" i="52" s="1"/>
  <c r="Y69" i="52"/>
  <c r="AF69" i="52"/>
  <c r="AH69" i="52" s="1"/>
  <c r="AF67" i="52"/>
  <c r="AH67" i="52" s="1"/>
  <c r="Y67" i="52"/>
  <c r="Y11" i="52"/>
  <c r="AF11" i="52"/>
  <c r="AH11" i="52" s="1"/>
  <c r="AB94" i="52"/>
  <c r="V37" i="52"/>
  <c r="Y40" i="52"/>
  <c r="AG40" i="52"/>
  <c r="AH40" i="52" s="1"/>
  <c r="AB98" i="52"/>
  <c r="V80" i="52"/>
  <c r="Y21" i="52"/>
  <c r="Y49" i="52"/>
  <c r="AB75" i="52"/>
  <c r="AI43" i="52"/>
  <c r="AH86" i="52"/>
  <c r="AI33" i="52"/>
  <c r="AK33" i="52" s="1"/>
  <c r="AF57" i="52"/>
  <c r="AH57" i="52" s="1"/>
  <c r="AI28" i="52"/>
  <c r="V38" i="52"/>
  <c r="AE39" i="52"/>
  <c r="AH70" i="52"/>
  <c r="AH8" i="52"/>
  <c r="V96" i="52"/>
  <c r="V94" i="52"/>
  <c r="Y16" i="52"/>
  <c r="Y98" i="52"/>
  <c r="Y41" i="52"/>
  <c r="Y92" i="52"/>
  <c r="Y90" i="52"/>
  <c r="Y86" i="52"/>
  <c r="Y17" i="52"/>
  <c r="Y38" i="52"/>
  <c r="Y19" i="52"/>
  <c r="Y70" i="52"/>
  <c r="Y37" i="52"/>
  <c r="Y27" i="52"/>
  <c r="Y65" i="52"/>
  <c r="Y25" i="52"/>
  <c r="Y47" i="52"/>
  <c r="Y8" i="52"/>
  <c r="Y30" i="52"/>
  <c r="AH92" i="52"/>
  <c r="AE12" i="52"/>
  <c r="AE70" i="52"/>
  <c r="AE64" i="52"/>
  <c r="AE25" i="52"/>
  <c r="AE30" i="52"/>
  <c r="Y94" i="52"/>
  <c r="AH15" i="52"/>
  <c r="Y28" i="52"/>
  <c r="AH36" i="52"/>
  <c r="Y56" i="52"/>
  <c r="AB87" i="52"/>
  <c r="AI87" i="52"/>
  <c r="AK87" i="52" s="1"/>
  <c r="AB45" i="52"/>
  <c r="AI29" i="52"/>
  <c r="AK29" i="52" s="1"/>
  <c r="AB41" i="52"/>
  <c r="AB86" i="52"/>
  <c r="AB70" i="52"/>
  <c r="AB67" i="52"/>
  <c r="AB60" i="52"/>
  <c r="AB11" i="52"/>
  <c r="AB30" i="52"/>
  <c r="AK92" i="52"/>
  <c r="AK70" i="52"/>
  <c r="AI55" i="52"/>
  <c r="AK55" i="52" s="1"/>
  <c r="AI31" i="52"/>
  <c r="AK31" i="52" s="1"/>
  <c r="AB50" i="52"/>
  <c r="AB71" i="52"/>
  <c r="AI71" i="52"/>
  <c r="AK71" i="52" s="1"/>
  <c r="AB18" i="52"/>
  <c r="AI18" i="52"/>
  <c r="AK18" i="52" s="1"/>
  <c r="AK24" i="52"/>
  <c r="AK21" i="52"/>
  <c r="AK38" i="52"/>
  <c r="AK8" i="52"/>
  <c r="AI79" i="52"/>
  <c r="AK79" i="52" s="1"/>
  <c r="AB36" i="52"/>
  <c r="AB83" i="52"/>
  <c r="AB19" i="52"/>
  <c r="AB69" i="52"/>
  <c r="AB10" i="52"/>
  <c r="AK17" i="52"/>
  <c r="AI51" i="52"/>
  <c r="AK51" i="52" s="1"/>
  <c r="AB16" i="52"/>
  <c r="AB12" i="52"/>
  <c r="AB38" i="52"/>
  <c r="AK69" i="52"/>
  <c r="AB64" i="52"/>
  <c r="AB35" i="52"/>
  <c r="AK10" i="52"/>
  <c r="AB8" i="52"/>
  <c r="AK19" i="52"/>
  <c r="AK25" i="52"/>
  <c r="Y91" i="52"/>
  <c r="Y20" i="52"/>
  <c r="Y18" i="52"/>
  <c r="AF71" i="52"/>
  <c r="AH71" i="52" s="1"/>
  <c r="AF62" i="52"/>
  <c r="AH62" i="52" s="1"/>
  <c r="Y97" i="52"/>
  <c r="Y84" i="52"/>
  <c r="Y79" i="52"/>
  <c r="Y36" i="52"/>
  <c r="Y35" i="52"/>
  <c r="Y51" i="52"/>
  <c r="Y45" i="52"/>
  <c r="AH21" i="52"/>
  <c r="AG38" i="52"/>
  <c r="AH38" i="52" s="1"/>
  <c r="AF75" i="52"/>
  <c r="AH75" i="52" s="1"/>
  <c r="AG30" i="52"/>
  <c r="Y99" i="52"/>
  <c r="Y12" i="52"/>
  <c r="AH59" i="52"/>
  <c r="AH63" i="52"/>
  <c r="AH47" i="52"/>
  <c r="Y66" i="52"/>
  <c r="AH19" i="52"/>
  <c r="AH25" i="52"/>
  <c r="AE19" i="52"/>
  <c r="AE67" i="52"/>
  <c r="V24" i="52"/>
  <c r="AE86" i="52"/>
  <c r="AE80" i="52"/>
  <c r="AE11" i="52"/>
  <c r="AE27" i="52"/>
  <c r="AE8" i="52"/>
  <c r="V56" i="52"/>
  <c r="AE63" i="52"/>
  <c r="V73" i="52"/>
  <c r="AE81" i="52"/>
  <c r="AE71" i="52"/>
  <c r="V36" i="52"/>
  <c r="V35" i="52"/>
  <c r="AE78" i="52"/>
  <c r="V29" i="52"/>
  <c r="V32" i="52"/>
  <c r="V16" i="52"/>
  <c r="V20" i="52"/>
  <c r="V68" i="52"/>
  <c r="V47" i="52"/>
  <c r="AE38" i="52"/>
  <c r="AE69" i="52"/>
  <c r="V50" i="52"/>
  <c r="V26" i="52"/>
  <c r="AE17" i="52"/>
  <c r="AE90" i="52"/>
  <c r="V97" i="52"/>
  <c r="V74" i="52"/>
  <c r="AE84" i="52"/>
  <c r="V59" i="52"/>
  <c r="V18" i="52"/>
  <c r="V31" i="52"/>
  <c r="V88" i="52"/>
  <c r="V54" i="52"/>
  <c r="AE21" i="52"/>
  <c r="V62" i="52"/>
  <c r="V15" i="52"/>
  <c r="V87" i="52"/>
  <c r="AE33" i="52"/>
  <c r="V13" i="52"/>
  <c r="V58" i="52"/>
  <c r="V44" i="52"/>
  <c r="AE40" i="52"/>
  <c r="AE65" i="52"/>
  <c r="AE24" i="52"/>
  <c r="V83" i="52"/>
  <c r="V79" i="52"/>
  <c r="V98" i="52"/>
  <c r="V72" i="52"/>
  <c r="AK14" i="52"/>
  <c r="AK56" i="52"/>
  <c r="AB99" i="52"/>
  <c r="AB91" i="52"/>
  <c r="AB82" i="52"/>
  <c r="AB14" i="52"/>
  <c r="AB32" i="52"/>
  <c r="AB24" i="52"/>
  <c r="AJ28" i="52"/>
  <c r="AK67" i="52"/>
  <c r="AK30" i="52"/>
  <c r="AI15" i="52"/>
  <c r="AK15" i="52" s="1"/>
  <c r="AK86" i="52"/>
  <c r="AK39" i="52"/>
  <c r="AI73" i="52"/>
  <c r="AK73" i="52" s="1"/>
  <c r="AK27" i="52"/>
  <c r="AI26" i="52"/>
  <c r="AK26" i="52" s="1"/>
  <c r="AK64" i="52"/>
  <c r="AI53" i="52"/>
  <c r="AK53" i="52" s="1"/>
  <c r="AI46" i="52"/>
  <c r="AK46" i="52" s="1"/>
  <c r="AK66" i="52"/>
  <c r="AB13" i="52"/>
  <c r="AB96" i="52"/>
  <c r="AB66" i="52"/>
  <c r="AB56" i="52"/>
  <c r="AK40" i="52"/>
  <c r="AK11" i="52"/>
  <c r="AB97" i="52"/>
  <c r="AB84" i="52"/>
  <c r="AB68" i="52"/>
  <c r="AB62" i="52"/>
  <c r="AB59" i="52"/>
  <c r="AK12" i="52"/>
  <c r="AH82" i="52"/>
  <c r="AH66" i="52"/>
  <c r="AH26" i="52"/>
  <c r="AH87" i="52"/>
  <c r="AH46" i="52"/>
  <c r="AH91" i="52"/>
  <c r="AH28" i="52"/>
  <c r="Y59" i="52"/>
  <c r="Y24" i="52"/>
  <c r="AH18" i="52"/>
  <c r="AH56" i="52"/>
  <c r="AH14" i="52"/>
  <c r="AH33" i="52"/>
  <c r="AH32" i="52"/>
  <c r="AH24" i="52"/>
  <c r="AF31" i="52"/>
  <c r="AH31" i="52" s="1"/>
  <c r="Y31" i="52"/>
  <c r="Y13" i="52"/>
  <c r="Y15" i="52"/>
  <c r="Y87" i="52"/>
  <c r="Y83" i="52"/>
  <c r="Y73" i="52"/>
  <c r="Y26" i="52"/>
  <c r="Y33" i="52"/>
  <c r="AH27" i="52"/>
  <c r="AF60" i="52"/>
  <c r="AH60" i="52" s="1"/>
  <c r="AH53" i="52"/>
  <c r="Y96" i="52"/>
  <c r="Y82" i="52"/>
  <c r="Y32" i="52"/>
  <c r="AH12" i="52"/>
  <c r="AH64" i="52"/>
  <c r="AH29" i="52"/>
  <c r="Y85" i="52"/>
  <c r="Y81" i="52"/>
  <c r="Y29" i="52"/>
  <c r="Y68" i="52"/>
  <c r="Y14" i="52"/>
  <c r="Y50" i="52"/>
  <c r="Y46" i="52"/>
  <c r="AH90" i="52"/>
  <c r="AH17" i="52"/>
  <c r="AH37" i="52"/>
  <c r="AH65" i="52"/>
  <c r="AH35" i="52"/>
  <c r="AH10" i="52"/>
  <c r="Y43" i="52"/>
  <c r="AE53" i="52"/>
  <c r="AE46" i="52"/>
  <c r="AE29" i="52"/>
  <c r="AE14" i="52"/>
  <c r="AE32" i="52"/>
  <c r="V53" i="52"/>
  <c r="V46" i="52"/>
  <c r="AE15" i="52"/>
  <c r="AE35" i="52"/>
  <c r="AE31" i="52"/>
  <c r="AE91" i="52"/>
  <c r="AE87" i="52"/>
  <c r="AE85" i="52"/>
  <c r="AE82" i="52"/>
  <c r="AE75" i="52"/>
  <c r="AE28" i="52"/>
  <c r="AE66" i="52"/>
  <c r="AE60" i="52"/>
  <c r="AE18" i="52"/>
  <c r="AE56" i="52"/>
  <c r="AE51" i="52"/>
  <c r="AE45" i="52"/>
  <c r="AE36" i="52"/>
  <c r="AE26" i="52"/>
  <c r="AE59" i="52"/>
  <c r="AE43" i="52"/>
  <c r="AB104" i="52" l="1"/>
  <c r="Y104" i="52"/>
  <c r="V104" i="52"/>
  <c r="AH30" i="52"/>
  <c r="AK43" i="52"/>
  <c r="AK28" i="52"/>
  <c r="AE37" i="52"/>
  <c r="AE10" i="52"/>
  <c r="AI104" i="52" l="1"/>
  <c r="AJ104" i="52"/>
  <c r="AF104" i="52"/>
  <c r="AE104" i="52" l="1"/>
  <c r="AH104" i="52"/>
  <c r="AG104" i="52"/>
  <c r="AK104" i="52"/>
  <c r="AL4" i="8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25" i="6" l="1"/>
  <c r="I10" i="6" s="1"/>
  <c r="F7" i="6"/>
  <c r="I23" i="6" l="1"/>
  <c r="I20" i="6"/>
  <c r="I17" i="6"/>
  <c r="I19" i="6"/>
  <c r="I21" i="6"/>
  <c r="I24" i="6"/>
  <c r="I22" i="6"/>
  <c r="I18" i="6"/>
  <c r="I13" i="6"/>
  <c r="I16" i="6"/>
  <c r="I15" i="6"/>
  <c r="I14" i="6"/>
  <c r="I9" i="6"/>
  <c r="I12" i="6"/>
  <c r="I11" i="6"/>
  <c r="E28" i="78"/>
  <c r="D28" i="78"/>
  <c r="C28" i="78"/>
  <c r="B28" i="78"/>
  <c r="I28" i="78"/>
  <c r="H28" i="78"/>
  <c r="I25" i="6" l="1"/>
  <c r="G26" i="74"/>
  <c r="C26" i="74"/>
  <c r="O26" i="74" s="1"/>
  <c r="B26" i="74"/>
  <c r="N26" i="74" s="1"/>
  <c r="H19" i="74"/>
  <c r="H20" i="74"/>
  <c r="D20" i="69" l="1"/>
  <c r="B20" i="69"/>
  <c r="G16" i="68"/>
  <c r="D16" i="68" l="1"/>
  <c r="M16" i="68" s="1"/>
  <c r="D65" i="65" l="1"/>
  <c r="E48" i="65" s="1"/>
  <c r="E45" i="65" l="1"/>
  <c r="E49" i="65"/>
  <c r="E50" i="65"/>
  <c r="E55" i="65"/>
  <c r="E58" i="65"/>
  <c r="E10" i="65"/>
  <c r="E14" i="65"/>
  <c r="E18" i="65"/>
  <c r="E22" i="65"/>
  <c r="E26" i="65"/>
  <c r="E29" i="65"/>
  <c r="E32" i="65"/>
  <c r="E36" i="65"/>
  <c r="E40" i="65"/>
  <c r="E44" i="65"/>
  <c r="E51" i="65"/>
  <c r="E56" i="65"/>
  <c r="E61" i="65"/>
  <c r="E6" i="65"/>
  <c r="E7" i="65"/>
  <c r="E11" i="65"/>
  <c r="E15" i="65"/>
  <c r="E19" i="65"/>
  <c r="E23" i="65"/>
  <c r="E27" i="65"/>
  <c r="E33" i="65"/>
  <c r="E37" i="65"/>
  <c r="E41" i="65"/>
  <c r="E46" i="65"/>
  <c r="E52" i="65"/>
  <c r="E57" i="65"/>
  <c r="E62" i="65"/>
  <c r="E8" i="65"/>
  <c r="E12" i="65"/>
  <c r="E16" i="65"/>
  <c r="E20" i="65"/>
  <c r="E24" i="65"/>
  <c r="E28" i="65"/>
  <c r="E30" i="65"/>
  <c r="E34" i="65"/>
  <c r="E38" i="65"/>
  <c r="E42" i="65"/>
  <c r="E47" i="65"/>
  <c r="E53" i="65"/>
  <c r="E59" i="65"/>
  <c r="E63" i="65"/>
  <c r="E21" i="65"/>
  <c r="E35" i="65"/>
  <c r="E54" i="65"/>
  <c r="E9" i="65"/>
  <c r="E25" i="65"/>
  <c r="E39" i="65"/>
  <c r="E60" i="65"/>
  <c r="E13" i="65"/>
  <c r="E43" i="65"/>
  <c r="E64" i="65"/>
  <c r="E17" i="65"/>
  <c r="E31" i="65"/>
  <c r="E90" i="64"/>
  <c r="B91" i="64"/>
  <c r="E55" i="64"/>
  <c r="F48" i="62"/>
  <c r="E65" i="65" l="1"/>
  <c r="O15" i="58"/>
  <c r="G14" i="58"/>
  <c r="G15" i="58"/>
  <c r="O14" i="58" l="1"/>
  <c r="C77" i="58" l="1"/>
  <c r="E77" i="58"/>
  <c r="F77" i="58"/>
  <c r="S51" i="52" l="1"/>
  <c r="P51" i="52"/>
  <c r="M51" i="52"/>
  <c r="J51" i="52"/>
  <c r="G51" i="52"/>
  <c r="D17" i="46" l="1"/>
  <c r="B17" i="46"/>
  <c r="AE17" i="44"/>
  <c r="AE21" i="44"/>
  <c r="P25" i="44"/>
  <c r="H25" i="44"/>
  <c r="H23" i="44"/>
  <c r="C17" i="46" l="1"/>
  <c r="C14" i="46"/>
  <c r="C11" i="46"/>
  <c r="C9" i="46"/>
  <c r="C10" i="46"/>
  <c r="E11" i="46"/>
  <c r="E14" i="46"/>
  <c r="E12" i="46"/>
  <c r="E13" i="46"/>
  <c r="E9" i="46"/>
  <c r="E15" i="46"/>
  <c r="E10" i="46"/>
  <c r="C15" i="46"/>
  <c r="C12" i="46"/>
  <c r="E16" i="46"/>
  <c r="C16" i="46"/>
  <c r="C13" i="46"/>
  <c r="E17" i="46"/>
  <c r="P23" i="44"/>
  <c r="G29" i="44" l="1"/>
  <c r="F29" i="44"/>
  <c r="C29" i="44"/>
  <c r="B29" i="44"/>
  <c r="D26" i="44"/>
  <c r="C18" i="41" l="1"/>
  <c r="H62" i="37"/>
  <c r="H15" i="37"/>
  <c r="C19" i="41" l="1"/>
  <c r="C17" i="34" l="1"/>
  <c r="C30" i="34" s="1"/>
  <c r="B25" i="26" l="1"/>
  <c r="B2" i="27" s="1"/>
  <c r="C25" i="26"/>
  <c r="B3" i="27" s="1"/>
  <c r="D25" i="26"/>
  <c r="B4" i="27" s="1"/>
  <c r="E25" i="26"/>
  <c r="C2" i="27" s="1"/>
  <c r="F25" i="26"/>
  <c r="C3" i="27" s="1"/>
  <c r="G25" i="26"/>
  <c r="C4" i="27" s="1"/>
  <c r="S161" i="21"/>
  <c r="R161" i="21"/>
  <c r="Q161" i="21"/>
  <c r="Z161" i="21"/>
  <c r="AA161" i="21"/>
  <c r="AB161" i="21"/>
  <c r="W161" i="21"/>
  <c r="X161" i="21"/>
  <c r="Y161" i="21"/>
  <c r="T161" i="21"/>
  <c r="U161" i="21"/>
  <c r="N161" i="21"/>
  <c r="O161" i="21"/>
  <c r="K161" i="21"/>
  <c r="L161" i="21"/>
  <c r="H161" i="21"/>
  <c r="I161" i="21"/>
  <c r="E161" i="21"/>
  <c r="F161" i="21"/>
  <c r="D23" i="20"/>
  <c r="B23" i="20"/>
  <c r="C19" i="20" s="1"/>
  <c r="B158" i="17"/>
  <c r="C158" i="17"/>
  <c r="F158" i="17"/>
  <c r="G158" i="17"/>
  <c r="J158" i="17"/>
  <c r="K158" i="17"/>
  <c r="L36" i="17"/>
  <c r="L26" i="17"/>
  <c r="L13" i="17"/>
  <c r="L42" i="17"/>
  <c r="L11" i="17"/>
  <c r="L20" i="17"/>
  <c r="L31" i="17"/>
  <c r="L47" i="17"/>
  <c r="L8" i="17"/>
  <c r="L16" i="17"/>
  <c r="L10" i="17"/>
  <c r="L7" i="17"/>
  <c r="L15" i="17"/>
  <c r="L24" i="17"/>
  <c r="L6" i="17"/>
  <c r="L12" i="17"/>
  <c r="L37" i="17"/>
  <c r="L29" i="17"/>
  <c r="L35" i="17"/>
  <c r="L39" i="17"/>
  <c r="L45" i="17"/>
  <c r="L41" i="17"/>
  <c r="L28" i="17"/>
  <c r="L40" i="17"/>
  <c r="L43" i="17"/>
  <c r="L23" i="17"/>
  <c r="L33" i="17"/>
  <c r="L34" i="17"/>
  <c r="L27" i="17"/>
  <c r="L19" i="17"/>
  <c r="L38" i="17"/>
  <c r="L25" i="17"/>
  <c r="L44" i="17"/>
  <c r="L18" i="17"/>
  <c r="L22" i="17"/>
  <c r="L46" i="17"/>
  <c r="L9" i="17"/>
  <c r="L14" i="17"/>
  <c r="L21" i="17"/>
  <c r="L30" i="17"/>
  <c r="L32" i="17"/>
  <c r="H36" i="17"/>
  <c r="H26" i="17"/>
  <c r="H13" i="17"/>
  <c r="H42" i="17"/>
  <c r="H11" i="17"/>
  <c r="H20" i="17"/>
  <c r="H31" i="17"/>
  <c r="H47" i="17"/>
  <c r="H8" i="17"/>
  <c r="H16" i="17"/>
  <c r="H10" i="17"/>
  <c r="H7" i="17"/>
  <c r="H15" i="17"/>
  <c r="H24" i="17"/>
  <c r="H6" i="17"/>
  <c r="H12" i="17"/>
  <c r="H37" i="17"/>
  <c r="H29" i="17"/>
  <c r="H35" i="17"/>
  <c r="H39" i="17"/>
  <c r="H45" i="17"/>
  <c r="H41" i="17"/>
  <c r="H28" i="17"/>
  <c r="H40" i="17"/>
  <c r="H43" i="17"/>
  <c r="H23" i="17"/>
  <c r="H33" i="17"/>
  <c r="H34" i="17"/>
  <c r="H27" i="17"/>
  <c r="H19" i="17"/>
  <c r="H38" i="17"/>
  <c r="H25" i="17"/>
  <c r="H44" i="17"/>
  <c r="H18" i="17"/>
  <c r="H22" i="17"/>
  <c r="H46" i="17"/>
  <c r="H9" i="17"/>
  <c r="H14" i="17"/>
  <c r="H21" i="17"/>
  <c r="H30" i="17"/>
  <c r="H32" i="17"/>
  <c r="D36" i="17"/>
  <c r="D26" i="17"/>
  <c r="D13" i="17"/>
  <c r="D42" i="17"/>
  <c r="D11" i="17"/>
  <c r="D20" i="17"/>
  <c r="D31" i="17"/>
  <c r="D47" i="17"/>
  <c r="D8" i="17"/>
  <c r="D16" i="17"/>
  <c r="D10" i="17"/>
  <c r="D7" i="17"/>
  <c r="D15" i="17"/>
  <c r="D24" i="17"/>
  <c r="D6" i="17"/>
  <c r="D12" i="17"/>
  <c r="D37" i="17"/>
  <c r="D29" i="17"/>
  <c r="D35" i="17"/>
  <c r="D39" i="17"/>
  <c r="D45" i="17"/>
  <c r="D41" i="17"/>
  <c r="D28" i="17"/>
  <c r="D40" i="17"/>
  <c r="D43" i="17"/>
  <c r="D23" i="17"/>
  <c r="D33" i="17"/>
  <c r="D34" i="17"/>
  <c r="D27" i="17"/>
  <c r="D19" i="17"/>
  <c r="D38" i="17"/>
  <c r="D25" i="17"/>
  <c r="D44" i="17"/>
  <c r="D18" i="17"/>
  <c r="D22" i="17"/>
  <c r="D46" i="17"/>
  <c r="D9" i="17"/>
  <c r="D14" i="17"/>
  <c r="D21" i="17"/>
  <c r="D30" i="17"/>
  <c r="D32" i="17"/>
  <c r="P8" i="17"/>
  <c r="P10" i="17"/>
  <c r="P12" i="17"/>
  <c r="P16" i="17"/>
  <c r="P23" i="17"/>
  <c r="P29" i="17"/>
  <c r="P31" i="17"/>
  <c r="P33" i="17"/>
  <c r="P35" i="17"/>
  <c r="P39" i="17"/>
  <c r="P41" i="17"/>
  <c r="P43" i="17"/>
  <c r="P45" i="17"/>
  <c r="P47" i="17"/>
  <c r="H158" i="17" l="1"/>
  <c r="D158" i="17"/>
  <c r="P37" i="17"/>
  <c r="P14" i="17"/>
  <c r="P27" i="17"/>
  <c r="P25" i="17"/>
  <c r="P21" i="17"/>
  <c r="P19" i="17"/>
  <c r="N158" i="17"/>
  <c r="P44" i="17"/>
  <c r="P40" i="17"/>
  <c r="P38" i="17"/>
  <c r="P34" i="17"/>
  <c r="P30" i="17"/>
  <c r="P26" i="17"/>
  <c r="P22" i="17"/>
  <c r="P18" i="17"/>
  <c r="P9" i="17"/>
  <c r="P46" i="17"/>
  <c r="P42" i="17"/>
  <c r="P36" i="17"/>
  <c r="P32" i="17"/>
  <c r="P28" i="17"/>
  <c r="P24" i="17"/>
  <c r="P20" i="17"/>
  <c r="P15" i="17"/>
  <c r="P13" i="17"/>
  <c r="P11" i="17"/>
  <c r="P7" i="17"/>
  <c r="L158" i="17"/>
  <c r="AI161" i="21"/>
  <c r="AC161" i="21"/>
  <c r="AD161" i="21"/>
  <c r="AG161" i="21"/>
  <c r="AJ161" i="21"/>
  <c r="AF161" i="21"/>
  <c r="P6" i="17"/>
  <c r="O158" i="17"/>
  <c r="C20" i="20"/>
  <c r="X18" i="17"/>
  <c r="I135" i="17" l="1"/>
  <c r="I106" i="17"/>
  <c r="M135" i="17"/>
  <c r="M106" i="17"/>
  <c r="E135" i="17"/>
  <c r="E106" i="17"/>
  <c r="E124" i="17"/>
  <c r="M111" i="17"/>
  <c r="M124" i="17"/>
  <c r="I111" i="17"/>
  <c r="I124" i="17"/>
  <c r="E102" i="17"/>
  <c r="E111" i="17"/>
  <c r="M91" i="17"/>
  <c r="M102" i="17"/>
  <c r="I18" i="17"/>
  <c r="I102" i="17"/>
  <c r="M76" i="17"/>
  <c r="M80" i="17"/>
  <c r="M84" i="17"/>
  <c r="M88" i="17"/>
  <c r="M85" i="17"/>
  <c r="M96" i="17"/>
  <c r="M104" i="17"/>
  <c r="M113" i="17"/>
  <c r="M121" i="17"/>
  <c r="M130" i="17"/>
  <c r="M139" i="17"/>
  <c r="M147" i="17"/>
  <c r="M155" i="17"/>
  <c r="M81" i="17"/>
  <c r="M93" i="17"/>
  <c r="M101" i="17"/>
  <c r="M109" i="17"/>
  <c r="M118" i="17"/>
  <c r="M127" i="17"/>
  <c r="M136" i="17"/>
  <c r="M144" i="17"/>
  <c r="M152" i="17"/>
  <c r="M73" i="17"/>
  <c r="M89" i="17"/>
  <c r="M97" i="17"/>
  <c r="M105" i="17"/>
  <c r="M114" i="17"/>
  <c r="M122" i="17"/>
  <c r="M131" i="17"/>
  <c r="M140" i="17"/>
  <c r="M148" i="17"/>
  <c r="M156" i="17"/>
  <c r="M77" i="17"/>
  <c r="M92" i="17"/>
  <c r="M100" i="17"/>
  <c r="M108" i="17"/>
  <c r="M117" i="17"/>
  <c r="M126" i="17"/>
  <c r="M134" i="17"/>
  <c r="M143" i="17"/>
  <c r="M151" i="17"/>
  <c r="M87" i="17"/>
  <c r="M146" i="17"/>
  <c r="M116" i="17"/>
  <c r="M83" i="17"/>
  <c r="M141" i="17"/>
  <c r="M107" i="17"/>
  <c r="M78" i="17"/>
  <c r="M150" i="17"/>
  <c r="M112" i="17"/>
  <c r="M79" i="17"/>
  <c r="M128" i="17"/>
  <c r="M94" i="17"/>
  <c r="M138" i="17"/>
  <c r="M75" i="17"/>
  <c r="M132" i="17"/>
  <c r="M98" i="17"/>
  <c r="M142" i="17"/>
  <c r="M153" i="17"/>
  <c r="M119" i="17"/>
  <c r="M82" i="17"/>
  <c r="M129" i="17"/>
  <c r="M99" i="17"/>
  <c r="M157" i="17"/>
  <c r="M123" i="17"/>
  <c r="M90" i="17"/>
  <c r="M133" i="17"/>
  <c r="M95" i="17"/>
  <c r="M145" i="17"/>
  <c r="M110" i="17"/>
  <c r="M74" i="17"/>
  <c r="M154" i="17"/>
  <c r="M125" i="17"/>
  <c r="M17" i="17"/>
  <c r="M149" i="17"/>
  <c r="M115" i="17"/>
  <c r="M86" i="17"/>
  <c r="M120" i="17"/>
  <c r="M137" i="17"/>
  <c r="M103" i="17"/>
  <c r="I73" i="17"/>
  <c r="I74" i="17"/>
  <c r="I82" i="17"/>
  <c r="I86" i="17"/>
  <c r="I90" i="17"/>
  <c r="I94" i="17"/>
  <c r="I98" i="17"/>
  <c r="I103" i="17"/>
  <c r="I107" i="17"/>
  <c r="I110" i="17"/>
  <c r="I115" i="17"/>
  <c r="I119" i="17"/>
  <c r="I123" i="17"/>
  <c r="I128" i="17"/>
  <c r="I132" i="17"/>
  <c r="I137" i="17"/>
  <c r="I141" i="17"/>
  <c r="I145" i="17"/>
  <c r="I149" i="17"/>
  <c r="I153" i="17"/>
  <c r="I157" i="17"/>
  <c r="I75" i="17"/>
  <c r="I87" i="17"/>
  <c r="I120" i="17"/>
  <c r="I138" i="17"/>
  <c r="I154" i="17"/>
  <c r="I17" i="17"/>
  <c r="I95" i="17"/>
  <c r="I83" i="17"/>
  <c r="I99" i="17"/>
  <c r="I116" i="17"/>
  <c r="I133" i="17"/>
  <c r="I150" i="17"/>
  <c r="I78" i="17"/>
  <c r="I125" i="17"/>
  <c r="I142" i="17"/>
  <c r="I79" i="17"/>
  <c r="I112" i="17"/>
  <c r="I129" i="17"/>
  <c r="I146" i="17"/>
  <c r="I148" i="17"/>
  <c r="I114" i="17"/>
  <c r="I151" i="17"/>
  <c r="I84" i="17"/>
  <c r="I144" i="17"/>
  <c r="I127" i="17"/>
  <c r="I93" i="17"/>
  <c r="I155" i="17"/>
  <c r="I121" i="17"/>
  <c r="I88" i="17"/>
  <c r="I105" i="17"/>
  <c r="I143" i="17"/>
  <c r="I108" i="17"/>
  <c r="I76" i="17"/>
  <c r="I156" i="17"/>
  <c r="I140" i="17"/>
  <c r="I118" i="17"/>
  <c r="I85" i="17"/>
  <c r="I147" i="17"/>
  <c r="I113" i="17"/>
  <c r="I80" i="17"/>
  <c r="I97" i="17"/>
  <c r="I134" i="17"/>
  <c r="I100" i="17"/>
  <c r="I152" i="17"/>
  <c r="I136" i="17"/>
  <c r="I109" i="17"/>
  <c r="I77" i="17"/>
  <c r="I139" i="17"/>
  <c r="I104" i="17"/>
  <c r="I122" i="17"/>
  <c r="I89" i="17"/>
  <c r="I126" i="17"/>
  <c r="I92" i="17"/>
  <c r="I131" i="17"/>
  <c r="I101" i="17"/>
  <c r="I130" i="17"/>
  <c r="I96" i="17"/>
  <c r="I81" i="17"/>
  <c r="I117" i="17"/>
  <c r="M18" i="17"/>
  <c r="M49" i="17"/>
  <c r="M53" i="17"/>
  <c r="M57" i="17"/>
  <c r="M61" i="17"/>
  <c r="M65" i="17"/>
  <c r="M69" i="17"/>
  <c r="M55" i="17"/>
  <c r="M63" i="17"/>
  <c r="M71" i="17"/>
  <c r="M50" i="17"/>
  <c r="M54" i="17"/>
  <c r="M58" i="17"/>
  <c r="M62" i="17"/>
  <c r="M66" i="17"/>
  <c r="M70" i="17"/>
  <c r="M51" i="17"/>
  <c r="M59" i="17"/>
  <c r="M67" i="17"/>
  <c r="M56" i="17"/>
  <c r="M72" i="17"/>
  <c r="M60" i="17"/>
  <c r="M48" i="17"/>
  <c r="M64" i="17"/>
  <c r="M52" i="17"/>
  <c r="M68" i="17"/>
  <c r="E51" i="17"/>
  <c r="E55" i="17"/>
  <c r="E59" i="17"/>
  <c r="E63" i="17"/>
  <c r="E67" i="17"/>
  <c r="E71" i="17"/>
  <c r="E75" i="17"/>
  <c r="E79" i="17"/>
  <c r="E83" i="17"/>
  <c r="E87" i="17"/>
  <c r="E17" i="17"/>
  <c r="E95" i="17"/>
  <c r="E99" i="17"/>
  <c r="E112" i="17"/>
  <c r="E116" i="17"/>
  <c r="E120" i="17"/>
  <c r="E125" i="17"/>
  <c r="E129" i="17"/>
  <c r="E133" i="17"/>
  <c r="E138" i="17"/>
  <c r="E142" i="17"/>
  <c r="E146" i="17"/>
  <c r="E150" i="17"/>
  <c r="E154" i="17"/>
  <c r="E48" i="17"/>
  <c r="E52" i="17"/>
  <c r="E56" i="17"/>
  <c r="E60" i="17"/>
  <c r="E64" i="17"/>
  <c r="E68" i="17"/>
  <c r="E72" i="17"/>
  <c r="E76" i="17"/>
  <c r="E80" i="17"/>
  <c r="E84" i="17"/>
  <c r="E88" i="17"/>
  <c r="E92" i="17"/>
  <c r="E96" i="17"/>
  <c r="E100" i="17"/>
  <c r="E104" i="17"/>
  <c r="E108" i="17"/>
  <c r="E113" i="17"/>
  <c r="E117" i="17"/>
  <c r="E121" i="17"/>
  <c r="E126" i="17"/>
  <c r="E130" i="17"/>
  <c r="E134" i="17"/>
  <c r="E139" i="17"/>
  <c r="E143" i="17"/>
  <c r="E147" i="17"/>
  <c r="E151" i="17"/>
  <c r="E155" i="17"/>
  <c r="E49" i="17"/>
  <c r="E57" i="17"/>
  <c r="E65" i="17"/>
  <c r="E73" i="17"/>
  <c r="E81" i="17"/>
  <c r="E89" i="17"/>
  <c r="E97" i="17"/>
  <c r="E105" i="17"/>
  <c r="E114" i="17"/>
  <c r="E122" i="17"/>
  <c r="E131" i="17"/>
  <c r="E140" i="17"/>
  <c r="E148" i="17"/>
  <c r="E156" i="17"/>
  <c r="E50" i="17"/>
  <c r="E58" i="17"/>
  <c r="E66" i="17"/>
  <c r="E74" i="17"/>
  <c r="E82" i="17"/>
  <c r="E90" i="17"/>
  <c r="E98" i="17"/>
  <c r="E107" i="17"/>
  <c r="E115" i="17"/>
  <c r="E123" i="17"/>
  <c r="E132" i="17"/>
  <c r="E141" i="17"/>
  <c r="E149" i="17"/>
  <c r="E157" i="17"/>
  <c r="E53" i="17"/>
  <c r="E61" i="17"/>
  <c r="E69" i="17"/>
  <c r="E77" i="17"/>
  <c r="E85" i="17"/>
  <c r="E93" i="17"/>
  <c r="E101" i="17"/>
  <c r="E109" i="17"/>
  <c r="E118" i="17"/>
  <c r="E127" i="17"/>
  <c r="E136" i="17"/>
  <c r="E144" i="17"/>
  <c r="E152" i="17"/>
  <c r="E54" i="17"/>
  <c r="E62" i="17"/>
  <c r="E70" i="17"/>
  <c r="E78" i="17"/>
  <c r="E86" i="17"/>
  <c r="E94" i="17"/>
  <c r="E103" i="17"/>
  <c r="E110" i="17"/>
  <c r="E119" i="17"/>
  <c r="E128" i="17"/>
  <c r="E137" i="17"/>
  <c r="E145" i="17"/>
  <c r="E153" i="17"/>
  <c r="I48" i="17"/>
  <c r="I52" i="17"/>
  <c r="I56" i="17"/>
  <c r="I60" i="17"/>
  <c r="I64" i="17"/>
  <c r="I68" i="17"/>
  <c r="I72" i="17"/>
  <c r="I49" i="17"/>
  <c r="I53" i="17"/>
  <c r="I57" i="17"/>
  <c r="I61" i="17"/>
  <c r="I65" i="17"/>
  <c r="I69" i="17"/>
  <c r="I50" i="17"/>
  <c r="I58" i="17"/>
  <c r="I66" i="17"/>
  <c r="I51" i="17"/>
  <c r="I59" i="17"/>
  <c r="I67" i="17"/>
  <c r="I54" i="17"/>
  <c r="I62" i="17"/>
  <c r="I70" i="17"/>
  <c r="I55" i="17"/>
  <c r="I63" i="17"/>
  <c r="I71" i="17"/>
  <c r="AH161" i="21"/>
  <c r="AE161" i="21"/>
  <c r="P158" i="17"/>
  <c r="AK161" i="21"/>
  <c r="E18" i="17"/>
  <c r="Q135" i="17" l="1"/>
  <c r="Q106" i="17"/>
  <c r="Q124" i="17"/>
  <c r="Q102" i="17"/>
  <c r="Q111" i="17"/>
  <c r="Q73" i="17"/>
  <c r="Q78" i="17"/>
  <c r="Q86" i="17"/>
  <c r="Q94" i="17"/>
  <c r="Q103" i="17"/>
  <c r="Q110" i="17"/>
  <c r="Q119" i="17"/>
  <c r="Q128" i="17"/>
  <c r="Q137" i="17"/>
  <c r="Q145" i="17"/>
  <c r="Q153" i="17"/>
  <c r="Q74" i="17"/>
  <c r="Q90" i="17"/>
  <c r="Q107" i="17"/>
  <c r="Q123" i="17"/>
  <c r="Q141" i="17"/>
  <c r="Q157" i="17"/>
  <c r="Q75" i="17"/>
  <c r="Q83" i="17"/>
  <c r="Q17" i="17"/>
  <c r="Q99" i="17"/>
  <c r="Q116" i="17"/>
  <c r="Q125" i="17"/>
  <c r="Q133" i="17"/>
  <c r="Q142" i="17"/>
  <c r="Q150" i="17"/>
  <c r="Q79" i="17"/>
  <c r="Q87" i="17"/>
  <c r="Q95" i="17"/>
  <c r="Q112" i="17"/>
  <c r="Q120" i="17"/>
  <c r="Q129" i="17"/>
  <c r="Q138" i="17"/>
  <c r="Q146" i="17"/>
  <c r="Q154" i="17"/>
  <c r="Q82" i="17"/>
  <c r="Q98" i="17"/>
  <c r="Q115" i="17"/>
  <c r="Q132" i="17"/>
  <c r="Q149" i="17"/>
  <c r="Q139" i="17"/>
  <c r="Q151" i="17"/>
  <c r="Q136" i="17"/>
  <c r="Q105" i="17"/>
  <c r="Q130" i="17"/>
  <c r="Q100" i="17"/>
  <c r="Q80" i="17"/>
  <c r="Q131" i="17"/>
  <c r="Q93" i="17"/>
  <c r="Q143" i="17"/>
  <c r="Q104" i="17"/>
  <c r="Q127" i="17"/>
  <c r="Q97" i="17"/>
  <c r="Q155" i="17"/>
  <c r="Q121" i="17"/>
  <c r="Q92" i="17"/>
  <c r="Q76" i="17"/>
  <c r="Q156" i="17"/>
  <c r="Q122" i="17"/>
  <c r="Q85" i="17"/>
  <c r="Q134" i="17"/>
  <c r="Q96" i="17"/>
  <c r="Q152" i="17"/>
  <c r="Q118" i="17"/>
  <c r="Q89" i="17"/>
  <c r="Q147" i="17"/>
  <c r="Q117" i="17"/>
  <c r="Q88" i="17"/>
  <c r="Q148" i="17"/>
  <c r="Q109" i="17"/>
  <c r="Q77" i="17"/>
  <c r="Q126" i="17"/>
  <c r="Q144" i="17"/>
  <c r="Q114" i="17"/>
  <c r="Q81" i="17"/>
  <c r="Q108" i="17"/>
  <c r="Q84" i="17"/>
  <c r="Q140" i="17"/>
  <c r="Q101" i="17"/>
  <c r="Q113" i="17"/>
  <c r="Q18" i="17"/>
  <c r="Q48" i="17"/>
  <c r="Q52" i="17"/>
  <c r="Q56" i="17"/>
  <c r="Q60" i="17"/>
  <c r="Q64" i="17"/>
  <c r="Q68" i="17"/>
  <c r="Q72" i="17"/>
  <c r="Q54" i="17"/>
  <c r="Q58" i="17"/>
  <c r="Q62" i="17"/>
  <c r="Q66" i="17"/>
  <c r="Q49" i="17"/>
  <c r="Q53" i="17"/>
  <c r="Q57" i="17"/>
  <c r="Q61" i="17"/>
  <c r="Q65" i="17"/>
  <c r="Q69" i="17"/>
  <c r="Q50" i="17"/>
  <c r="Q70" i="17"/>
  <c r="Q51" i="17"/>
  <c r="Q67" i="17"/>
  <c r="Q55" i="17"/>
  <c r="Q71" i="17"/>
  <c r="Q59" i="17"/>
  <c r="Q63" i="17"/>
  <c r="M22" i="14"/>
  <c r="U22" i="14" s="1"/>
  <c r="M21" i="14"/>
  <c r="U21" i="14" s="1"/>
  <c r="L22" i="14"/>
  <c r="S22" i="14" s="1"/>
  <c r="L21" i="14"/>
  <c r="S21" i="14" s="1"/>
  <c r="K22" i="14"/>
  <c r="Q22" i="14" s="1"/>
  <c r="K21" i="14"/>
  <c r="Q21" i="14" s="1"/>
  <c r="K32" i="13" l="1"/>
  <c r="K11" i="13"/>
  <c r="C11" i="13"/>
  <c r="AU9" i="8"/>
  <c r="AV9" i="8"/>
  <c r="AX9" i="8"/>
  <c r="AY9" i="8"/>
  <c r="BA9" i="8"/>
  <c r="BB9" i="8"/>
  <c r="AU10" i="8"/>
  <c r="AV10" i="8"/>
  <c r="AX10" i="8"/>
  <c r="AY10" i="8"/>
  <c r="BA10" i="8"/>
  <c r="BB10" i="8"/>
  <c r="AU11" i="8"/>
  <c r="AV11" i="8"/>
  <c r="AX11" i="8"/>
  <c r="AY11" i="8"/>
  <c r="BA11" i="8"/>
  <c r="BB11" i="8"/>
  <c r="AU12" i="8"/>
  <c r="AV12" i="8"/>
  <c r="AX12" i="8"/>
  <c r="AY12" i="8"/>
  <c r="BA12" i="8"/>
  <c r="BB12" i="8"/>
  <c r="AU13" i="8"/>
  <c r="AV13" i="8"/>
  <c r="AX13" i="8"/>
  <c r="AY13" i="8"/>
  <c r="BA13" i="8"/>
  <c r="BB13" i="8"/>
  <c r="AU14" i="8"/>
  <c r="AV14" i="8"/>
  <c r="AX14" i="8"/>
  <c r="AY14" i="8"/>
  <c r="BA14" i="8"/>
  <c r="BB14" i="8"/>
  <c r="AU15" i="8"/>
  <c r="AV15" i="8"/>
  <c r="AX15" i="8"/>
  <c r="AY15" i="8"/>
  <c r="BA15" i="8"/>
  <c r="BB15" i="8"/>
  <c r="AU16" i="8"/>
  <c r="AV16" i="8"/>
  <c r="AX16" i="8"/>
  <c r="AY16" i="8"/>
  <c r="BA16" i="8"/>
  <c r="BB16" i="8"/>
  <c r="AU17" i="8"/>
  <c r="AV17" i="8"/>
  <c r="AX17" i="8"/>
  <c r="AY17" i="8"/>
  <c r="BA17" i="8"/>
  <c r="BB17" i="8"/>
  <c r="AU19" i="8"/>
  <c r="AV19" i="8"/>
  <c r="AX19" i="8"/>
  <c r="AY19" i="8"/>
  <c r="BA19" i="8"/>
  <c r="BB19" i="8"/>
  <c r="AU20" i="8"/>
  <c r="AV20" i="8"/>
  <c r="AX20" i="8"/>
  <c r="AY20" i="8"/>
  <c r="BA20" i="8"/>
  <c r="BB20" i="8"/>
  <c r="AU21" i="8"/>
  <c r="AV21" i="8"/>
  <c r="AX21" i="8"/>
  <c r="AY21" i="8"/>
  <c r="BA21" i="8"/>
  <c r="BB21" i="8"/>
  <c r="AU22" i="8"/>
  <c r="AV22" i="8"/>
  <c r="AX22" i="8"/>
  <c r="AY22" i="8"/>
  <c r="BA22" i="8"/>
  <c r="BB22" i="8"/>
  <c r="AU23" i="8"/>
  <c r="AV23" i="8"/>
  <c r="AX23" i="8"/>
  <c r="AY23" i="8"/>
  <c r="BA23" i="8"/>
  <c r="BB23" i="8"/>
  <c r="AU24" i="8"/>
  <c r="AV24" i="8"/>
  <c r="AX24" i="8"/>
  <c r="AY24" i="8"/>
  <c r="BA24" i="8"/>
  <c r="BB24" i="8"/>
  <c r="AU25" i="8"/>
  <c r="AV25" i="8"/>
  <c r="AX25" i="8"/>
  <c r="AY25" i="8"/>
  <c r="BA25" i="8"/>
  <c r="BB25" i="8"/>
  <c r="AU26" i="8"/>
  <c r="AV26" i="8"/>
  <c r="AX26" i="8"/>
  <c r="AY26" i="8"/>
  <c r="BA26" i="8"/>
  <c r="BB26" i="8"/>
  <c r="AU27" i="8"/>
  <c r="AV27" i="8"/>
  <c r="AX27" i="8"/>
  <c r="AY27" i="8"/>
  <c r="BA27" i="8"/>
  <c r="BB27" i="8"/>
  <c r="AU28" i="8"/>
  <c r="AV28" i="8"/>
  <c r="AX28" i="8"/>
  <c r="AY28" i="8"/>
  <c r="BA28" i="8"/>
  <c r="BB28" i="8"/>
  <c r="AU29" i="8"/>
  <c r="AV29" i="8"/>
  <c r="AX29" i="8"/>
  <c r="AY29" i="8"/>
  <c r="BA29" i="8"/>
  <c r="BB29" i="8"/>
  <c r="AU30" i="8"/>
  <c r="AV30" i="8"/>
  <c r="AX30" i="8"/>
  <c r="AY30" i="8"/>
  <c r="BA30" i="8"/>
  <c r="BB30" i="8"/>
  <c r="AU31" i="8"/>
  <c r="AV31" i="8"/>
  <c r="AX31" i="8"/>
  <c r="AY31" i="8"/>
  <c r="BA31" i="8"/>
  <c r="BB31" i="8"/>
  <c r="AU32" i="8"/>
  <c r="AV32" i="8"/>
  <c r="AX32" i="8"/>
  <c r="AY32" i="8"/>
  <c r="BA32" i="8"/>
  <c r="BB32" i="8"/>
  <c r="AU33" i="8"/>
  <c r="AV33" i="8"/>
  <c r="AX33" i="8"/>
  <c r="AY33" i="8"/>
  <c r="BA33" i="8"/>
  <c r="BB33" i="8"/>
  <c r="AU34" i="8"/>
  <c r="AV34" i="8"/>
  <c r="AX34" i="8"/>
  <c r="AY34" i="8"/>
  <c r="BA34" i="8"/>
  <c r="BB34" i="8"/>
  <c r="AU35" i="8"/>
  <c r="AV35" i="8"/>
  <c r="AX35" i="8"/>
  <c r="AY35" i="8"/>
  <c r="BA35" i="8"/>
  <c r="BB35" i="8"/>
  <c r="AU36" i="8"/>
  <c r="AV36" i="8"/>
  <c r="AX36" i="8"/>
  <c r="AY36" i="8"/>
  <c r="BA36" i="8"/>
  <c r="BB36" i="8"/>
  <c r="AU37" i="8"/>
  <c r="AV37" i="8"/>
  <c r="AX37" i="8"/>
  <c r="AY37" i="8"/>
  <c r="BA37" i="8"/>
  <c r="BB37" i="8"/>
  <c r="AU38" i="8"/>
  <c r="AV38" i="8"/>
  <c r="AX38" i="8"/>
  <c r="AY38" i="8"/>
  <c r="BA38" i="8"/>
  <c r="BB38" i="8"/>
  <c r="AU39" i="8"/>
  <c r="AV39" i="8"/>
  <c r="AX39" i="8"/>
  <c r="AY39" i="8"/>
  <c r="BA39" i="8"/>
  <c r="BB39" i="8"/>
  <c r="AU41" i="8"/>
  <c r="AV41" i="8"/>
  <c r="AX41" i="8"/>
  <c r="AY41" i="8"/>
  <c r="BA41" i="8"/>
  <c r="BB41" i="8"/>
  <c r="AU42" i="8"/>
  <c r="AV42" i="8"/>
  <c r="AX42" i="8"/>
  <c r="AY42" i="8"/>
  <c r="BA42" i="8"/>
  <c r="BB42" i="8"/>
  <c r="AU43" i="8"/>
  <c r="AV43" i="8"/>
  <c r="AX43" i="8"/>
  <c r="AY43" i="8"/>
  <c r="BA43" i="8"/>
  <c r="BB43" i="8"/>
  <c r="AU44" i="8"/>
  <c r="AV44" i="8"/>
  <c r="AX44" i="8"/>
  <c r="AY44" i="8"/>
  <c r="BA44" i="8"/>
  <c r="BB44" i="8"/>
  <c r="AU45" i="8"/>
  <c r="AV45" i="8"/>
  <c r="AX45" i="8"/>
  <c r="AY45" i="8"/>
  <c r="BA45" i="8"/>
  <c r="BB45" i="8"/>
  <c r="AU46" i="8"/>
  <c r="AV46" i="8"/>
  <c r="AX46" i="8"/>
  <c r="AY46" i="8"/>
  <c r="BA46" i="8"/>
  <c r="BB46" i="8"/>
  <c r="AU47" i="8"/>
  <c r="AV47" i="8"/>
  <c r="AX47" i="8"/>
  <c r="AY47" i="8"/>
  <c r="BA47" i="8"/>
  <c r="BB47" i="8"/>
  <c r="AU48" i="8"/>
  <c r="AV48" i="8"/>
  <c r="AX48" i="8"/>
  <c r="AY48" i="8"/>
  <c r="BA48" i="8"/>
  <c r="BB48" i="8"/>
  <c r="AU49" i="8"/>
  <c r="AV49" i="8"/>
  <c r="AX49" i="8"/>
  <c r="AY49" i="8"/>
  <c r="BA49" i="8"/>
  <c r="BB49" i="8"/>
  <c r="AU50" i="8"/>
  <c r="AV50" i="8"/>
  <c r="AX50" i="8"/>
  <c r="AY50" i="8"/>
  <c r="BA50" i="8"/>
  <c r="BB50" i="8"/>
  <c r="AU51" i="8"/>
  <c r="AV51" i="8"/>
  <c r="AX51" i="8"/>
  <c r="AY51" i="8"/>
  <c r="BA51" i="8"/>
  <c r="BB51" i="8"/>
  <c r="AU52" i="8"/>
  <c r="AV52" i="8"/>
  <c r="AX52" i="8"/>
  <c r="AY52" i="8"/>
  <c r="BA52" i="8"/>
  <c r="BB52" i="8"/>
  <c r="AU53" i="8"/>
  <c r="AV53" i="8"/>
  <c r="AX53" i="8"/>
  <c r="AY53" i="8"/>
  <c r="BA53" i="8"/>
  <c r="BB53" i="8"/>
  <c r="AU54" i="8"/>
  <c r="AV54" i="8"/>
  <c r="AX54" i="8"/>
  <c r="AY54" i="8"/>
  <c r="BA54" i="8"/>
  <c r="BB54" i="8"/>
  <c r="AU55" i="8"/>
  <c r="AV55" i="8"/>
  <c r="AX55" i="8"/>
  <c r="AY55" i="8"/>
  <c r="BA55" i="8"/>
  <c r="BB55" i="8"/>
  <c r="AU56" i="8"/>
  <c r="AV56" i="8"/>
  <c r="AX56" i="8"/>
  <c r="AY56" i="8"/>
  <c r="BA56" i="8"/>
  <c r="BB56" i="8"/>
  <c r="AU57" i="8"/>
  <c r="AV57" i="8"/>
  <c r="AX57" i="8"/>
  <c r="AY57" i="8"/>
  <c r="BA57" i="8"/>
  <c r="BB57" i="8"/>
  <c r="AU58" i="8"/>
  <c r="AV58" i="8"/>
  <c r="AX58" i="8"/>
  <c r="AY58" i="8"/>
  <c r="BA58" i="8"/>
  <c r="BB58" i="8"/>
  <c r="AU59" i="8"/>
  <c r="AV59" i="8"/>
  <c r="AX59" i="8"/>
  <c r="AY59" i="8"/>
  <c r="BA59" i="8"/>
  <c r="BB59" i="8"/>
  <c r="AU60" i="8"/>
  <c r="AV60" i="8"/>
  <c r="AX60" i="8"/>
  <c r="AY60" i="8"/>
  <c r="BA60" i="8"/>
  <c r="BB60" i="8"/>
  <c r="AU61" i="8"/>
  <c r="AV61" i="8"/>
  <c r="AX61" i="8"/>
  <c r="AY61" i="8"/>
  <c r="BA61" i="8"/>
  <c r="BB61" i="8"/>
  <c r="AU62" i="8"/>
  <c r="AV62" i="8"/>
  <c r="AX62" i="8"/>
  <c r="AY62" i="8"/>
  <c r="BA62" i="8"/>
  <c r="BB62" i="8"/>
  <c r="AU63" i="8"/>
  <c r="AV63" i="8"/>
  <c r="AX63" i="8"/>
  <c r="AY63" i="8"/>
  <c r="BA63" i="8"/>
  <c r="BB63" i="8"/>
  <c r="AU64" i="8"/>
  <c r="AV64" i="8"/>
  <c r="AX64" i="8"/>
  <c r="AY64" i="8"/>
  <c r="BA64" i="8"/>
  <c r="BB64" i="8"/>
  <c r="AU65" i="8"/>
  <c r="AV65" i="8"/>
  <c r="AX65" i="8"/>
  <c r="AY65" i="8"/>
  <c r="BA65" i="8"/>
  <c r="BB65" i="8"/>
  <c r="AU66" i="8"/>
  <c r="AV66" i="8"/>
  <c r="AX66" i="8"/>
  <c r="AY66" i="8"/>
  <c r="BA66" i="8"/>
  <c r="BB66" i="8"/>
  <c r="AU67" i="8"/>
  <c r="AV67" i="8"/>
  <c r="AX67" i="8"/>
  <c r="AY67" i="8"/>
  <c r="BA67" i="8"/>
  <c r="BB67" i="8"/>
  <c r="AU69" i="8"/>
  <c r="AV69" i="8"/>
  <c r="AX69" i="8"/>
  <c r="AY69" i="8"/>
  <c r="BA69" i="8"/>
  <c r="BB69" i="8"/>
  <c r="AU70" i="8"/>
  <c r="AV70" i="8"/>
  <c r="AX70" i="8"/>
  <c r="AY70" i="8"/>
  <c r="BA70" i="8"/>
  <c r="BB70" i="8"/>
  <c r="AU71" i="8"/>
  <c r="AV71" i="8"/>
  <c r="AX71" i="8"/>
  <c r="AY71" i="8"/>
  <c r="BA71" i="8"/>
  <c r="BB71" i="8"/>
  <c r="AU72" i="8"/>
  <c r="AV72" i="8"/>
  <c r="AX72" i="8"/>
  <c r="AY72" i="8"/>
  <c r="BA72" i="8"/>
  <c r="BB72" i="8"/>
  <c r="AU73" i="8"/>
  <c r="AV73" i="8"/>
  <c r="AX73" i="8"/>
  <c r="AY73" i="8"/>
  <c r="BA73" i="8"/>
  <c r="BB73" i="8"/>
  <c r="AU74" i="8"/>
  <c r="AV74" i="8"/>
  <c r="AX74" i="8"/>
  <c r="AY74" i="8"/>
  <c r="BA74" i="8"/>
  <c r="BB74" i="8"/>
  <c r="AU75" i="8"/>
  <c r="AV75" i="8"/>
  <c r="AX75" i="8"/>
  <c r="AY75" i="8"/>
  <c r="BA75" i="8"/>
  <c r="BB75" i="8"/>
  <c r="AU76" i="8"/>
  <c r="AV76" i="8"/>
  <c r="AX76" i="8"/>
  <c r="AY76" i="8"/>
  <c r="BA76" i="8"/>
  <c r="BB76" i="8"/>
  <c r="AU77" i="8"/>
  <c r="AV77" i="8"/>
  <c r="AX77" i="8"/>
  <c r="AY77" i="8"/>
  <c r="BA77" i="8"/>
  <c r="BB77" i="8"/>
  <c r="AU78" i="8"/>
  <c r="AV78" i="8"/>
  <c r="AX78" i="8"/>
  <c r="AY78" i="8"/>
  <c r="BA78" i="8"/>
  <c r="BB78" i="8"/>
  <c r="AU79" i="8"/>
  <c r="AV79" i="8"/>
  <c r="AX79" i="8"/>
  <c r="AY79" i="8"/>
  <c r="BA79" i="8"/>
  <c r="BB79" i="8"/>
  <c r="AU80" i="8"/>
  <c r="AV80" i="8"/>
  <c r="AX80" i="8"/>
  <c r="AY80" i="8"/>
  <c r="BA80" i="8"/>
  <c r="BB80" i="8"/>
  <c r="AU81" i="8"/>
  <c r="AV81" i="8"/>
  <c r="AX81" i="8"/>
  <c r="AY81" i="8"/>
  <c r="BA81" i="8"/>
  <c r="BB81" i="8"/>
  <c r="AU82" i="8"/>
  <c r="AV82" i="8"/>
  <c r="BA82" i="8"/>
  <c r="BB82" i="8"/>
  <c r="AU83" i="8"/>
  <c r="AV83" i="8"/>
  <c r="BA83" i="8"/>
  <c r="BB83" i="8"/>
  <c r="AU84" i="8"/>
  <c r="AV84" i="8"/>
  <c r="BA84" i="8"/>
  <c r="BB84" i="8"/>
  <c r="AU85" i="8"/>
  <c r="AV85" i="8"/>
  <c r="BA85" i="8"/>
  <c r="BB85" i="8"/>
  <c r="AU86" i="8"/>
  <c r="AV86" i="8"/>
  <c r="BA86" i="8"/>
  <c r="BB86" i="8"/>
  <c r="AU87" i="8"/>
  <c r="AV87" i="8"/>
  <c r="BA87" i="8"/>
  <c r="BB87" i="8"/>
  <c r="AU88" i="8"/>
  <c r="AV88" i="8"/>
  <c r="BA88" i="8"/>
  <c r="BB88" i="8"/>
  <c r="AU89" i="8"/>
  <c r="AV89" i="8"/>
  <c r="BA89" i="8"/>
  <c r="BB89" i="8"/>
  <c r="AU91" i="8"/>
  <c r="AV91" i="8"/>
  <c r="AX91" i="8"/>
  <c r="AY91" i="8"/>
  <c r="BA91" i="8"/>
  <c r="BB91" i="8"/>
  <c r="AU92" i="8"/>
  <c r="AV92" i="8"/>
  <c r="AX92" i="8"/>
  <c r="AY92" i="8"/>
  <c r="BA92" i="8"/>
  <c r="BB92" i="8"/>
  <c r="AU93" i="8"/>
  <c r="AV93" i="8"/>
  <c r="AX93" i="8"/>
  <c r="AY93" i="8"/>
  <c r="BA93" i="8"/>
  <c r="BB93" i="8"/>
  <c r="AU94" i="8"/>
  <c r="AV94" i="8"/>
  <c r="AX94" i="8"/>
  <c r="AY94" i="8"/>
  <c r="BA94" i="8"/>
  <c r="BB94" i="8"/>
  <c r="AU95" i="8"/>
  <c r="AV95" i="8"/>
  <c r="AX95" i="8"/>
  <c r="AY95" i="8"/>
  <c r="BA95" i="8"/>
  <c r="BB95" i="8"/>
  <c r="AU96" i="8"/>
  <c r="AV96" i="8"/>
  <c r="AX96" i="8"/>
  <c r="AY96" i="8"/>
  <c r="BA96" i="8"/>
  <c r="BB96" i="8"/>
  <c r="AU97" i="8"/>
  <c r="AV97" i="8"/>
  <c r="AX97" i="8"/>
  <c r="AY97" i="8"/>
  <c r="BA97" i="8"/>
  <c r="BB97" i="8"/>
  <c r="AU99" i="8"/>
  <c r="AV99" i="8"/>
  <c r="AX99" i="8"/>
  <c r="AY99" i="8"/>
  <c r="BA99" i="8"/>
  <c r="BB99" i="8"/>
  <c r="AU100" i="8"/>
  <c r="AV100" i="8"/>
  <c r="AX100" i="8"/>
  <c r="AY100" i="8"/>
  <c r="BA100" i="8"/>
  <c r="BB100" i="8"/>
  <c r="AU101" i="8"/>
  <c r="AV101" i="8"/>
  <c r="AX101" i="8"/>
  <c r="AY101" i="8"/>
  <c r="BA101" i="8"/>
  <c r="BB101" i="8"/>
  <c r="AU103" i="8"/>
  <c r="AV103" i="8"/>
  <c r="AX103" i="8"/>
  <c r="AY103" i="8"/>
  <c r="BA103" i="8"/>
  <c r="BB103" i="8"/>
  <c r="AU104" i="8"/>
  <c r="AV104" i="8"/>
  <c r="AX104" i="8"/>
  <c r="AY104" i="8"/>
  <c r="BA104" i="8"/>
  <c r="BB104" i="8"/>
  <c r="AU105" i="8"/>
  <c r="AV105" i="8"/>
  <c r="AX105" i="8"/>
  <c r="AY105" i="8"/>
  <c r="BA105" i="8"/>
  <c r="BB105" i="8"/>
  <c r="AU106" i="8"/>
  <c r="AV106" i="8"/>
  <c r="AX106" i="8"/>
  <c r="AY106" i="8"/>
  <c r="BA106" i="8"/>
  <c r="BB106" i="8"/>
  <c r="AU107" i="8"/>
  <c r="AV107" i="8"/>
  <c r="AX107" i="8"/>
  <c r="AY107" i="8"/>
  <c r="BA107" i="8"/>
  <c r="BB107" i="8"/>
  <c r="AU108" i="8"/>
  <c r="AV108" i="8"/>
  <c r="AX108" i="8"/>
  <c r="AY108" i="8"/>
  <c r="BA108" i="8"/>
  <c r="BB108" i="8"/>
  <c r="AU109" i="8"/>
  <c r="AV109" i="8"/>
  <c r="AX109" i="8"/>
  <c r="AY109" i="8"/>
  <c r="BA109" i="8"/>
  <c r="BB109" i="8"/>
  <c r="AU110" i="8"/>
  <c r="AV110" i="8"/>
  <c r="AX110" i="8"/>
  <c r="AY110" i="8"/>
  <c r="BA110" i="8"/>
  <c r="BB110" i="8"/>
  <c r="AU111" i="8"/>
  <c r="AV111" i="8"/>
  <c r="AX111" i="8"/>
  <c r="AY111" i="8"/>
  <c r="BA111" i="8"/>
  <c r="BB111" i="8"/>
  <c r="AU112" i="8"/>
  <c r="AV112" i="8"/>
  <c r="AX112" i="8"/>
  <c r="AY112" i="8"/>
  <c r="BA112" i="8"/>
  <c r="BB112" i="8"/>
  <c r="AU113" i="8"/>
  <c r="AV113" i="8"/>
  <c r="AX113" i="8"/>
  <c r="AY113" i="8"/>
  <c r="BA113" i="8"/>
  <c r="BB113" i="8"/>
  <c r="AU114" i="8"/>
  <c r="AV114" i="8"/>
  <c r="AX114" i="8"/>
  <c r="AY114" i="8"/>
  <c r="BA114" i="8"/>
  <c r="BB114" i="8"/>
  <c r="AU115" i="8"/>
  <c r="AV115" i="8"/>
  <c r="AX115" i="8"/>
  <c r="AY115" i="8"/>
  <c r="BA115" i="8"/>
  <c r="BB115" i="8"/>
  <c r="AU116" i="8"/>
  <c r="AV116" i="8"/>
  <c r="AX116" i="8"/>
  <c r="AY116" i="8"/>
  <c r="BA116" i="8"/>
  <c r="BB116" i="8"/>
  <c r="AU117" i="8"/>
  <c r="AV117" i="8"/>
  <c r="AX117" i="8"/>
  <c r="AY117" i="8"/>
  <c r="BA117" i="8"/>
  <c r="BB117" i="8"/>
  <c r="AU118" i="8"/>
  <c r="AV118" i="8"/>
  <c r="AX118" i="8"/>
  <c r="AY118" i="8"/>
  <c r="BA118" i="8"/>
  <c r="BB118" i="8"/>
  <c r="AU119" i="8"/>
  <c r="AV119" i="8"/>
  <c r="AX119" i="8"/>
  <c r="AY119" i="8"/>
  <c r="BA119" i="8"/>
  <c r="BB119" i="8"/>
  <c r="AU120" i="8"/>
  <c r="AV120" i="8"/>
  <c r="AX120" i="8"/>
  <c r="AY120" i="8"/>
  <c r="BA120" i="8"/>
  <c r="BB120" i="8"/>
  <c r="AU121" i="8"/>
  <c r="AV121" i="8"/>
  <c r="AX121" i="8"/>
  <c r="AY121" i="8"/>
  <c r="BA121" i="8"/>
  <c r="BB121" i="8"/>
  <c r="AU122" i="8"/>
  <c r="AV122" i="8"/>
  <c r="AX122" i="8"/>
  <c r="AY122" i="8"/>
  <c r="BA122" i="8"/>
  <c r="BB122" i="8"/>
  <c r="AU123" i="8"/>
  <c r="AV123" i="8"/>
  <c r="AX123" i="8"/>
  <c r="AY123" i="8"/>
  <c r="BA123" i="8"/>
  <c r="BB123" i="8"/>
  <c r="AU124" i="8"/>
  <c r="AV124" i="8"/>
  <c r="AX124" i="8"/>
  <c r="AY124" i="8"/>
  <c r="BA124" i="8"/>
  <c r="BB124" i="8"/>
  <c r="AU125" i="8"/>
  <c r="AV125" i="8"/>
  <c r="AX125" i="8"/>
  <c r="AY125" i="8"/>
  <c r="BA125" i="8"/>
  <c r="BB125" i="8"/>
  <c r="AU126" i="8"/>
  <c r="AV126" i="8"/>
  <c r="AX126" i="8"/>
  <c r="AY126" i="8"/>
  <c r="BA126" i="8"/>
  <c r="BB126" i="8"/>
  <c r="AU127" i="8"/>
  <c r="AV127" i="8"/>
  <c r="AX127" i="8"/>
  <c r="AY127" i="8"/>
  <c r="BA127" i="8"/>
  <c r="BB127" i="8"/>
  <c r="AU128" i="8"/>
  <c r="AV128" i="8"/>
  <c r="AX128" i="8"/>
  <c r="AY128" i="8"/>
  <c r="BA128" i="8"/>
  <c r="BB128" i="8"/>
  <c r="AU129" i="8"/>
  <c r="AV129" i="8"/>
  <c r="AX129" i="8"/>
  <c r="AY129" i="8"/>
  <c r="BA129" i="8"/>
  <c r="BB129" i="8"/>
  <c r="AU130" i="8"/>
  <c r="AV130" i="8"/>
  <c r="AX130" i="8"/>
  <c r="AY130" i="8"/>
  <c r="BA130" i="8"/>
  <c r="BB130" i="8"/>
  <c r="AC131" i="8"/>
  <c r="AD131" i="8"/>
  <c r="AE131" i="8"/>
  <c r="AF131" i="8"/>
  <c r="AG131" i="8"/>
  <c r="AH131" i="8"/>
  <c r="AI131" i="8"/>
  <c r="AJ131" i="8"/>
  <c r="AK131" i="8"/>
  <c r="AV8" i="8"/>
  <c r="AX8" i="8"/>
  <c r="AY8" i="8"/>
  <c r="BA8" i="8"/>
  <c r="BB8" i="8"/>
  <c r="AU8" i="8"/>
  <c r="AW84" i="8" l="1"/>
  <c r="AW122" i="8"/>
  <c r="AW118" i="8"/>
  <c r="AW114" i="8"/>
  <c r="AW97" i="8"/>
  <c r="AW57" i="8"/>
  <c r="AW49" i="8"/>
  <c r="AW45" i="8"/>
  <c r="AW41" i="8"/>
  <c r="AW33" i="8"/>
  <c r="AW10" i="8"/>
  <c r="AW95" i="8"/>
  <c r="AW51" i="8"/>
  <c r="AW87" i="8"/>
  <c r="AW76" i="8"/>
  <c r="AW72" i="8"/>
  <c r="AW104" i="8"/>
  <c r="AW47" i="8"/>
  <c r="AZ129" i="8"/>
  <c r="AZ117" i="8"/>
  <c r="AZ105" i="8"/>
  <c r="AZ96" i="8"/>
  <c r="BC126" i="8"/>
  <c r="BC89" i="8"/>
  <c r="BC86" i="8"/>
  <c r="BC82" i="8"/>
  <c r="BC74" i="8"/>
  <c r="BC70" i="8"/>
  <c r="BC110" i="8"/>
  <c r="BC106" i="8"/>
  <c r="BC97" i="8"/>
  <c r="BC65" i="8"/>
  <c r="BC61" i="8"/>
  <c r="BC45" i="8"/>
  <c r="BC76" i="8"/>
  <c r="BC51" i="8"/>
  <c r="BC31" i="8"/>
  <c r="AZ125" i="8"/>
  <c r="AZ113" i="8"/>
  <c r="AZ101" i="8"/>
  <c r="AZ93" i="8"/>
  <c r="AZ81" i="8"/>
  <c r="AZ77" i="8"/>
  <c r="AZ73" i="8"/>
  <c r="AZ69" i="8"/>
  <c r="AZ64" i="8"/>
  <c r="AZ60" i="8"/>
  <c r="AZ56" i="8"/>
  <c r="AZ52" i="8"/>
  <c r="AZ48" i="8"/>
  <c r="AZ44" i="8"/>
  <c r="AZ39" i="8"/>
  <c r="AZ121" i="8"/>
  <c r="AZ109" i="8"/>
  <c r="AZ42" i="8"/>
  <c r="AZ14" i="8"/>
  <c r="AZ45" i="8"/>
  <c r="AW128" i="8"/>
  <c r="AW124" i="8"/>
  <c r="AW116" i="8"/>
  <c r="AW108" i="8"/>
  <c r="AW100" i="8"/>
  <c r="AW80" i="8"/>
  <c r="AW67" i="8"/>
  <c r="AW59" i="8"/>
  <c r="AW43" i="8"/>
  <c r="BC14" i="8"/>
  <c r="AZ130" i="8"/>
  <c r="AW125" i="8"/>
  <c r="BC49" i="8"/>
  <c r="AY131" i="8"/>
  <c r="BC129" i="8"/>
  <c r="AZ128" i="8"/>
  <c r="AW127" i="8"/>
  <c r="BC125" i="8"/>
  <c r="AW123" i="8"/>
  <c r="BC117" i="8"/>
  <c r="BC113" i="8"/>
  <c r="AW111" i="8"/>
  <c r="AZ108" i="8"/>
  <c r="AW107" i="8"/>
  <c r="AZ104" i="8"/>
  <c r="BC96" i="8"/>
  <c r="AZ95" i="8"/>
  <c r="BC93" i="8"/>
  <c r="AW91" i="8"/>
  <c r="BC81" i="8"/>
  <c r="AZ80" i="8"/>
  <c r="BC73" i="8"/>
  <c r="AW71" i="8"/>
  <c r="AZ67" i="8"/>
  <c r="BC64" i="8"/>
  <c r="AZ63" i="8"/>
  <c r="AW62" i="8"/>
  <c r="AZ59" i="8"/>
  <c r="AZ55" i="8"/>
  <c r="BC44" i="8"/>
  <c r="AW42" i="8"/>
  <c r="BC39" i="8"/>
  <c r="AZ38" i="8"/>
  <c r="AZ35" i="8"/>
  <c r="AW34" i="8"/>
  <c r="BC32" i="8"/>
  <c r="AZ31" i="8"/>
  <c r="AW30" i="8"/>
  <c r="BC25" i="8"/>
  <c r="AW23" i="8"/>
  <c r="BC21" i="8"/>
  <c r="AW19" i="8"/>
  <c r="AW14" i="8"/>
  <c r="AZ11" i="8"/>
  <c r="BC9" i="8"/>
  <c r="BC107" i="8"/>
  <c r="AW69" i="8"/>
  <c r="BC121" i="8"/>
  <c r="AZ120" i="8"/>
  <c r="AW119" i="8"/>
  <c r="AW115" i="8"/>
  <c r="AZ112" i="8"/>
  <c r="BC109" i="8"/>
  <c r="BC105" i="8"/>
  <c r="BC101" i="8"/>
  <c r="AZ100" i="8"/>
  <c r="AW99" i="8"/>
  <c r="AW94" i="8"/>
  <c r="AZ92" i="8"/>
  <c r="BC88" i="8"/>
  <c r="BC85" i="8"/>
  <c r="AW83" i="8"/>
  <c r="AW79" i="8"/>
  <c r="BC77" i="8"/>
  <c r="AZ76" i="8"/>
  <c r="AW75" i="8"/>
  <c r="AZ72" i="8"/>
  <c r="BC69" i="8"/>
  <c r="AW66" i="8"/>
  <c r="BC60" i="8"/>
  <c r="AW58" i="8"/>
  <c r="BC56" i="8"/>
  <c r="AW54" i="8"/>
  <c r="BC52" i="8"/>
  <c r="AZ51" i="8"/>
  <c r="AW50" i="8"/>
  <c r="BC48" i="8"/>
  <c r="AZ47" i="8"/>
  <c r="AW46" i="8"/>
  <c r="BC29" i="8"/>
  <c r="AW27" i="8"/>
  <c r="AZ24" i="8"/>
  <c r="BC16" i="8"/>
  <c r="AZ15" i="8"/>
  <c r="BC12" i="8"/>
  <c r="AW38" i="8"/>
  <c r="AZ36" i="8"/>
  <c r="AW35" i="8"/>
  <c r="BC33" i="8"/>
  <c r="AZ32" i="8"/>
  <c r="AZ29" i="8"/>
  <c r="AW28" i="8"/>
  <c r="AZ25" i="8"/>
  <c r="AW24" i="8"/>
  <c r="BC22" i="8"/>
  <c r="AZ21" i="8"/>
  <c r="AW20" i="8"/>
  <c r="BC17" i="8"/>
  <c r="AZ16" i="8"/>
  <c r="BC13" i="8"/>
  <c r="AZ12" i="8"/>
  <c r="AW11" i="8"/>
  <c r="AZ9" i="8"/>
  <c r="BB131" i="8"/>
  <c r="BC124" i="8"/>
  <c r="BC116" i="8"/>
  <c r="AZ115" i="8"/>
  <c r="AZ111" i="8"/>
  <c r="BC108" i="8"/>
  <c r="AZ107" i="8"/>
  <c r="BC104" i="8"/>
  <c r="BC100" i="8"/>
  <c r="AZ94" i="8"/>
  <c r="BC92" i="8"/>
  <c r="AZ91" i="8"/>
  <c r="AW89" i="8"/>
  <c r="AW86" i="8"/>
  <c r="BC80" i="8"/>
  <c r="AZ75" i="8"/>
  <c r="AW74" i="8"/>
  <c r="AZ71" i="8"/>
  <c r="AZ66" i="8"/>
  <c r="AW65" i="8"/>
  <c r="AW61" i="8"/>
  <c r="BC55" i="8"/>
  <c r="AZ50" i="8"/>
  <c r="BC47" i="8"/>
  <c r="AZ46" i="8"/>
  <c r="BC43" i="8"/>
  <c r="BC35" i="8"/>
  <c r="AZ30" i="8"/>
  <c r="BC28" i="8"/>
  <c r="AW26" i="8"/>
  <c r="AZ23" i="8"/>
  <c r="BC15" i="8"/>
  <c r="AW13" i="8"/>
  <c r="BC11" i="8"/>
  <c r="AW8" i="8"/>
  <c r="AU131" i="8"/>
  <c r="AV131" i="8"/>
  <c r="AZ124" i="8"/>
  <c r="AZ116" i="8"/>
  <c r="AW103" i="8"/>
  <c r="AZ43" i="8"/>
  <c r="BC36" i="8"/>
  <c r="AZ28" i="8"/>
  <c r="AZ20" i="8"/>
  <c r="AZ8" i="8"/>
  <c r="AX131" i="8"/>
  <c r="AW130" i="8"/>
  <c r="BC128" i="8"/>
  <c r="AZ127" i="8"/>
  <c r="AW126" i="8"/>
  <c r="AZ123" i="8"/>
  <c r="BC120" i="8"/>
  <c r="AZ119" i="8"/>
  <c r="BC112" i="8"/>
  <c r="AW110" i="8"/>
  <c r="AW106" i="8"/>
  <c r="AZ103" i="8"/>
  <c r="AZ99" i="8"/>
  <c r="BC95" i="8"/>
  <c r="BC87" i="8"/>
  <c r="BC84" i="8"/>
  <c r="AW82" i="8"/>
  <c r="AZ79" i="8"/>
  <c r="AW78" i="8"/>
  <c r="BC72" i="8"/>
  <c r="AW70" i="8"/>
  <c r="BC67" i="8"/>
  <c r="BC63" i="8"/>
  <c r="AZ62" i="8"/>
  <c r="BC59" i="8"/>
  <c r="AZ58" i="8"/>
  <c r="AZ54" i="8"/>
  <c r="AW53" i="8"/>
  <c r="BC38" i="8"/>
  <c r="AW37" i="8"/>
  <c r="AZ34" i="8"/>
  <c r="AZ27" i="8"/>
  <c r="BC24" i="8"/>
  <c r="AW22" i="8"/>
  <c r="BC20" i="8"/>
  <c r="AZ19" i="8"/>
  <c r="AW17" i="8"/>
  <c r="BC8" i="8"/>
  <c r="BA131" i="8"/>
  <c r="BC130" i="8"/>
  <c r="AW129" i="8"/>
  <c r="BC127" i="8"/>
  <c r="AZ126" i="8"/>
  <c r="BC123" i="8"/>
  <c r="BC122" i="8"/>
  <c r="AZ122" i="8"/>
  <c r="AW121" i="8"/>
  <c r="AW120" i="8"/>
  <c r="BC119" i="8"/>
  <c r="BC118" i="8"/>
  <c r="AZ118" i="8"/>
  <c r="AW117" i="8"/>
  <c r="BC115" i="8"/>
  <c r="BC114" i="8"/>
  <c r="AZ114" i="8"/>
  <c r="AW113" i="8"/>
  <c r="AW112" i="8"/>
  <c r="BC111" i="8"/>
  <c r="AZ110" i="8"/>
  <c r="AW109" i="8"/>
  <c r="AZ106" i="8"/>
  <c r="AW105" i="8"/>
  <c r="BC103" i="8"/>
  <c r="AW101" i="8"/>
  <c r="BC99" i="8"/>
  <c r="AZ97" i="8"/>
  <c r="AW96" i="8"/>
  <c r="BC94" i="8"/>
  <c r="AW93" i="8"/>
  <c r="AW92" i="8"/>
  <c r="BC91" i="8"/>
  <c r="AW88" i="8"/>
  <c r="AW85" i="8"/>
  <c r="BC83" i="8"/>
  <c r="AW81" i="8"/>
  <c r="BC79" i="8"/>
  <c r="BC78" i="8"/>
  <c r="AZ78" i="8"/>
  <c r="AW77" i="8"/>
  <c r="BC75" i="8"/>
  <c r="AZ74" i="8"/>
  <c r="AW73" i="8"/>
  <c r="BC71" i="8"/>
  <c r="AZ70" i="8"/>
  <c r="BC66" i="8"/>
  <c r="AZ65" i="8"/>
  <c r="AW64" i="8"/>
  <c r="AW63" i="8"/>
  <c r="BC62" i="8"/>
  <c r="AZ61" i="8"/>
  <c r="AW60" i="8"/>
  <c r="BC58" i="8"/>
  <c r="BC57" i="8"/>
  <c r="AZ57" i="8"/>
  <c r="AW56" i="8"/>
  <c r="AW55" i="8"/>
  <c r="BC54" i="8"/>
  <c r="BC53" i="8"/>
  <c r="AZ53" i="8"/>
  <c r="AW52" i="8"/>
  <c r="BC50" i="8"/>
  <c r="AZ49" i="8"/>
  <c r="AW48" i="8"/>
  <c r="BC46" i="8"/>
  <c r="AW44" i="8"/>
  <c r="BC42" i="8"/>
  <c r="BC41" i="8"/>
  <c r="AZ41" i="8"/>
  <c r="AW39" i="8"/>
  <c r="BC37" i="8"/>
  <c r="AZ37" i="8"/>
  <c r="AW36" i="8"/>
  <c r="BC34" i="8"/>
  <c r="AZ33" i="8"/>
  <c r="AW32" i="8"/>
  <c r="AW31" i="8"/>
  <c r="BC30" i="8"/>
  <c r="AW29" i="8"/>
  <c r="BC27" i="8"/>
  <c r="BC26" i="8"/>
  <c r="AZ26" i="8"/>
  <c r="AW25" i="8"/>
  <c r="BC23" i="8"/>
  <c r="AZ22" i="8"/>
  <c r="AW21" i="8"/>
  <c r="BC19" i="8"/>
  <c r="AZ17" i="8"/>
  <c r="AW16" i="8"/>
  <c r="AW15" i="8"/>
  <c r="AZ13" i="8"/>
  <c r="AW12" i="8"/>
  <c r="BC10" i="8"/>
  <c r="AZ10" i="8"/>
  <c r="AW9" i="8"/>
  <c r="D19" i="5"/>
  <c r="K19" i="5" s="1"/>
  <c r="D18" i="5"/>
  <c r="K18" i="5" s="1"/>
  <c r="BD76" i="8" l="1"/>
  <c r="BD51" i="8"/>
  <c r="BD72" i="8"/>
  <c r="BD97" i="8"/>
  <c r="BD45" i="8"/>
  <c r="BD64" i="8"/>
  <c r="BD14" i="8"/>
  <c r="BD70" i="8"/>
  <c r="BD129" i="8"/>
  <c r="BD49" i="8"/>
  <c r="BD86" i="8"/>
  <c r="BD125" i="8"/>
  <c r="BD33" i="8"/>
  <c r="BD60" i="8"/>
  <c r="BD81" i="8"/>
  <c r="BD113" i="8"/>
  <c r="BD52" i="8"/>
  <c r="BD94" i="8"/>
  <c r="BD59" i="8"/>
  <c r="BD87" i="8"/>
  <c r="BD80" i="8"/>
  <c r="BD69" i="8"/>
  <c r="BD39" i="8"/>
  <c r="BD105" i="8"/>
  <c r="BD47" i="8"/>
  <c r="BD107" i="8"/>
  <c r="BD85" i="8"/>
  <c r="BD21" i="8"/>
  <c r="BD56" i="8"/>
  <c r="BD77" i="8"/>
  <c r="BD117" i="8"/>
  <c r="BD108" i="8"/>
  <c r="BD25" i="8"/>
  <c r="BD101" i="8"/>
  <c r="BD65" i="8"/>
  <c r="BD73" i="8"/>
  <c r="BD93" i="8"/>
  <c r="BD84" i="8"/>
  <c r="BD95" i="8"/>
  <c r="BD29" i="8"/>
  <c r="BD48" i="8"/>
  <c r="BD96" i="8"/>
  <c r="BD109" i="8"/>
  <c r="BD30" i="8"/>
  <c r="BD42" i="8"/>
  <c r="BD82" i="8"/>
  <c r="BD88" i="8"/>
  <c r="BD110" i="8"/>
  <c r="BD121" i="8"/>
  <c r="BD24" i="8"/>
  <c r="BD63" i="8"/>
  <c r="BD13" i="8"/>
  <c r="BD100" i="8"/>
  <c r="BD12" i="8"/>
  <c r="BD23" i="8"/>
  <c r="BD27" i="8"/>
  <c r="BD31" i="8"/>
  <c r="BD44" i="8"/>
  <c r="BD50" i="8"/>
  <c r="BD66" i="8"/>
  <c r="BD99" i="8"/>
  <c r="BD67" i="8"/>
  <c r="BD128" i="8"/>
  <c r="BD104" i="8"/>
  <c r="BD22" i="8"/>
  <c r="BD61" i="8"/>
  <c r="BD15" i="8"/>
  <c r="BD62" i="8"/>
  <c r="BD89" i="8"/>
  <c r="BD111" i="8"/>
  <c r="BD92" i="8"/>
  <c r="BD32" i="8"/>
  <c r="BD46" i="8"/>
  <c r="BD106" i="8"/>
  <c r="BD20" i="8"/>
  <c r="BD38" i="8"/>
  <c r="BD11" i="8"/>
  <c r="BD16" i="8"/>
  <c r="BD26" i="8"/>
  <c r="BD34" i="8"/>
  <c r="BD53" i="8"/>
  <c r="BD103" i="8"/>
  <c r="BD126" i="8"/>
  <c r="BD9" i="8"/>
  <c r="BD17" i="8"/>
  <c r="BD74" i="8"/>
  <c r="BD83" i="8"/>
  <c r="BD120" i="8"/>
  <c r="BD35" i="8"/>
  <c r="AZ131" i="8"/>
  <c r="BD54" i="8"/>
  <c r="BD57" i="8"/>
  <c r="BD78" i="8"/>
  <c r="BD114" i="8"/>
  <c r="BD118" i="8"/>
  <c r="BD127" i="8"/>
  <c r="BC131" i="8"/>
  <c r="AW131" i="8"/>
  <c r="BD116" i="8"/>
  <c r="BD19" i="8"/>
  <c r="BD58" i="8"/>
  <c r="BD75" i="8"/>
  <c r="BD79" i="8"/>
  <c r="BD91" i="8"/>
  <c r="BD115" i="8"/>
  <c r="BD119" i="8"/>
  <c r="BD122" i="8"/>
  <c r="BD43" i="8"/>
  <c r="BD55" i="8"/>
  <c r="BD124" i="8"/>
  <c r="BD10" i="8"/>
  <c r="BD37" i="8"/>
  <c r="BD41" i="8"/>
  <c r="BD71" i="8"/>
  <c r="BD123" i="8"/>
  <c r="BD130" i="8"/>
  <c r="BD112" i="8"/>
  <c r="BD36" i="8"/>
  <c r="BD28" i="8"/>
  <c r="D6" i="74" l="1"/>
  <c r="D26" i="74" s="1"/>
  <c r="H8" i="74"/>
  <c r="H9" i="74"/>
  <c r="H10" i="74"/>
  <c r="H11" i="74"/>
  <c r="H12" i="74"/>
  <c r="H13" i="74"/>
  <c r="H14" i="74"/>
  <c r="H15" i="74"/>
  <c r="H17" i="74"/>
  <c r="H18" i="74"/>
  <c r="H21" i="74"/>
  <c r="H22" i="74"/>
  <c r="H23" i="74"/>
  <c r="H24" i="74"/>
  <c r="H25" i="74"/>
  <c r="H6" i="74"/>
  <c r="H7" i="74"/>
  <c r="D93" i="70"/>
  <c r="B93" i="70"/>
  <c r="D69" i="70"/>
  <c r="B69" i="70"/>
  <c r="H26" i="74" l="1"/>
  <c r="I23" i="74" s="1"/>
  <c r="C19" i="70"/>
  <c r="B80" i="70"/>
  <c r="E19" i="70"/>
  <c r="D80" i="70"/>
  <c r="I19" i="74"/>
  <c r="I15" i="74"/>
  <c r="I11" i="74"/>
  <c r="I7" i="74"/>
  <c r="I26" i="74"/>
  <c r="I22" i="74"/>
  <c r="I18" i="74"/>
  <c r="I14" i="74"/>
  <c r="I10" i="74"/>
  <c r="I6" i="74"/>
  <c r="I25" i="74"/>
  <c r="I21" i="74"/>
  <c r="I17" i="74"/>
  <c r="I13" i="74"/>
  <c r="I9" i="74"/>
  <c r="I24" i="74"/>
  <c r="I20" i="74"/>
  <c r="I16" i="74"/>
  <c r="I12" i="74"/>
  <c r="I8" i="74"/>
  <c r="E7" i="74"/>
  <c r="E9" i="74"/>
  <c r="E11" i="74"/>
  <c r="E13" i="74"/>
  <c r="E15" i="74"/>
  <c r="E17" i="74"/>
  <c r="E19" i="74"/>
  <c r="E21" i="74"/>
  <c r="E23" i="74"/>
  <c r="E25" i="74"/>
  <c r="E6" i="74"/>
  <c r="E8" i="74"/>
  <c r="E10" i="74"/>
  <c r="E12" i="74"/>
  <c r="E14" i="74"/>
  <c r="E16" i="74"/>
  <c r="E18" i="74"/>
  <c r="E20" i="74"/>
  <c r="E22" i="74"/>
  <c r="E24" i="74"/>
  <c r="E26" i="74"/>
  <c r="E66" i="70"/>
  <c r="E18" i="70"/>
  <c r="E38" i="70"/>
  <c r="E47" i="70"/>
  <c r="E61" i="70"/>
  <c r="E10" i="70"/>
  <c r="E25" i="70"/>
  <c r="E55" i="70"/>
  <c r="C69" i="70"/>
  <c r="C18" i="70"/>
  <c r="E6" i="70"/>
  <c r="E14" i="70"/>
  <c r="E30" i="70"/>
  <c r="E34" i="70"/>
  <c r="E43" i="70"/>
  <c r="E50" i="70"/>
  <c r="E64" i="70"/>
  <c r="E8" i="70"/>
  <c r="E12" i="70"/>
  <c r="E16" i="70"/>
  <c r="E20" i="70"/>
  <c r="E23" i="70"/>
  <c r="E28" i="70"/>
  <c r="E36" i="70"/>
  <c r="E40" i="70"/>
  <c r="E45" i="70"/>
  <c r="E52" i="70"/>
  <c r="E57" i="70"/>
  <c r="E59" i="70"/>
  <c r="E65" i="70"/>
  <c r="C68" i="70"/>
  <c r="E7" i="70"/>
  <c r="E9" i="70"/>
  <c r="E11" i="70"/>
  <c r="E13" i="70"/>
  <c r="E15" i="70"/>
  <c r="E17" i="70"/>
  <c r="E21" i="70"/>
  <c r="E22" i="70"/>
  <c r="E24" i="70"/>
  <c r="E26" i="70"/>
  <c r="E27" i="70"/>
  <c r="E29" i="70"/>
  <c r="E31" i="70"/>
  <c r="E32" i="70"/>
  <c r="E33" i="70"/>
  <c r="E35" i="70"/>
  <c r="E37" i="70"/>
  <c r="E39" i="70"/>
  <c r="E41" i="70"/>
  <c r="E42" i="70"/>
  <c r="E46" i="70"/>
  <c r="E48" i="70"/>
  <c r="E49" i="70"/>
  <c r="E51" i="70"/>
  <c r="E53" i="70"/>
  <c r="E54" i="70"/>
  <c r="E56" i="70"/>
  <c r="E58" i="70"/>
  <c r="E60" i="70"/>
  <c r="E62" i="70"/>
  <c r="E63" i="70"/>
  <c r="E68" i="70"/>
  <c r="C45" i="70"/>
  <c r="C46" i="70"/>
  <c r="C47" i="70"/>
  <c r="C48" i="70"/>
  <c r="C49" i="70"/>
  <c r="C50" i="70"/>
  <c r="C51" i="70"/>
  <c r="C52" i="70"/>
  <c r="C53" i="70"/>
  <c r="C54" i="70"/>
  <c r="C55" i="70"/>
  <c r="C56" i="70"/>
  <c r="C57" i="70"/>
  <c r="C58" i="70"/>
  <c r="C59" i="70"/>
  <c r="C60" i="70"/>
  <c r="C61" i="70"/>
  <c r="C62" i="70"/>
  <c r="C63" i="70"/>
  <c r="C64" i="70"/>
  <c r="C65" i="70"/>
  <c r="C66" i="70"/>
  <c r="C6" i="70"/>
  <c r="C7" i="70"/>
  <c r="C8" i="70"/>
  <c r="C9" i="70"/>
  <c r="C10" i="70"/>
  <c r="C11" i="70"/>
  <c r="C12" i="70"/>
  <c r="C13" i="70"/>
  <c r="C14" i="70"/>
  <c r="C15" i="70"/>
  <c r="C16" i="70"/>
  <c r="C17" i="70"/>
  <c r="C20" i="70"/>
  <c r="C21" i="70"/>
  <c r="C22" i="70"/>
  <c r="C23" i="70"/>
  <c r="C24" i="70"/>
  <c r="C25" i="70"/>
  <c r="C26" i="70"/>
  <c r="C27" i="70"/>
  <c r="C28" i="70"/>
  <c r="C29" i="70"/>
  <c r="C30" i="70"/>
  <c r="C31" i="70"/>
  <c r="C32" i="70"/>
  <c r="C33" i="70"/>
  <c r="C34" i="70"/>
  <c r="C35" i="70"/>
  <c r="C36" i="70"/>
  <c r="C37" i="70"/>
  <c r="C38" i="70"/>
  <c r="C39" i="70"/>
  <c r="C40" i="70"/>
  <c r="C41" i="70"/>
  <c r="C42" i="70"/>
  <c r="C43" i="70"/>
  <c r="C67" i="70"/>
  <c r="C44" i="70"/>
  <c r="E44" i="70"/>
  <c r="F69" i="70"/>
  <c r="E67" i="70"/>
  <c r="D47" i="69"/>
  <c r="E46" i="69" s="1"/>
  <c r="C46" i="69"/>
  <c r="C45" i="69"/>
  <c r="C44" i="69"/>
  <c r="C43" i="69"/>
  <c r="C42" i="69"/>
  <c r="C41" i="69"/>
  <c r="C40" i="69"/>
  <c r="C39" i="69"/>
  <c r="C38" i="69"/>
  <c r="C37" i="69"/>
  <c r="C36" i="69"/>
  <c r="C35" i="69"/>
  <c r="C34" i="69"/>
  <c r="C33" i="69"/>
  <c r="C32" i="69"/>
  <c r="H47" i="69"/>
  <c r="C31" i="69"/>
  <c r="H20" i="69"/>
  <c r="G9" i="68"/>
  <c r="G10" i="68"/>
  <c r="G11" i="68"/>
  <c r="G12" i="68"/>
  <c r="G13" i="68"/>
  <c r="G14" i="68"/>
  <c r="G15" i="68"/>
  <c r="G17" i="68"/>
  <c r="G18" i="68"/>
  <c r="G19" i="68"/>
  <c r="G20" i="68"/>
  <c r="G21" i="68"/>
  <c r="G22" i="68"/>
  <c r="G23" i="68"/>
  <c r="G24" i="68"/>
  <c r="G25" i="68"/>
  <c r="G26" i="68"/>
  <c r="G27" i="68"/>
  <c r="G28" i="68"/>
  <c r="G29" i="68"/>
  <c r="G30" i="68"/>
  <c r="G31" i="68"/>
  <c r="G32" i="68"/>
  <c r="G33" i="68"/>
  <c r="G34" i="68"/>
  <c r="G35" i="68"/>
  <c r="G36" i="68"/>
  <c r="G37" i="68"/>
  <c r="G38" i="68"/>
  <c r="G39" i="68"/>
  <c r="G40" i="68"/>
  <c r="G41" i="68"/>
  <c r="G42" i="68"/>
  <c r="G43" i="68"/>
  <c r="G44" i="68"/>
  <c r="G45" i="68"/>
  <c r="G46" i="68"/>
  <c r="G47" i="68"/>
  <c r="G48" i="68"/>
  <c r="G49" i="68"/>
  <c r="G50" i="68"/>
  <c r="G51" i="68"/>
  <c r="G52" i="68"/>
  <c r="G53" i="68"/>
  <c r="G54" i="68"/>
  <c r="G55" i="68"/>
  <c r="G56" i="68"/>
  <c r="G57" i="68"/>
  <c r="G58" i="68"/>
  <c r="G60" i="68"/>
  <c r="G61" i="68"/>
  <c r="G62" i="68"/>
  <c r="G63" i="68"/>
  <c r="G64" i="68"/>
  <c r="G65" i="68"/>
  <c r="G66" i="68"/>
  <c r="G67" i="68"/>
  <c r="G68" i="68"/>
  <c r="D9" i="68"/>
  <c r="D10" i="68"/>
  <c r="D11" i="68"/>
  <c r="D12" i="68"/>
  <c r="D13" i="68"/>
  <c r="D14" i="68"/>
  <c r="D15" i="68"/>
  <c r="D17" i="68"/>
  <c r="D18" i="68"/>
  <c r="D19" i="68"/>
  <c r="D20" i="68"/>
  <c r="D21" i="68"/>
  <c r="D22" i="68"/>
  <c r="D23" i="68"/>
  <c r="D24" i="68"/>
  <c r="D25" i="68"/>
  <c r="D26" i="68"/>
  <c r="D27" i="68"/>
  <c r="D28" i="68"/>
  <c r="D29" i="68"/>
  <c r="D30" i="68"/>
  <c r="D31" i="68"/>
  <c r="D32" i="68"/>
  <c r="D33" i="68"/>
  <c r="D34" i="68"/>
  <c r="D35" i="68"/>
  <c r="D36" i="68"/>
  <c r="D37" i="68"/>
  <c r="D38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60" i="68"/>
  <c r="D61" i="68"/>
  <c r="D62" i="68"/>
  <c r="D63" i="68"/>
  <c r="D64" i="68"/>
  <c r="D65" i="68"/>
  <c r="D66" i="68"/>
  <c r="D67" i="68"/>
  <c r="D68" i="68"/>
  <c r="M68" i="68" s="1"/>
  <c r="F69" i="68"/>
  <c r="E69" i="68"/>
  <c r="G8" i="68"/>
  <c r="D8" i="68"/>
  <c r="G7" i="68"/>
  <c r="D7" i="68"/>
  <c r="G6" i="68"/>
  <c r="D6" i="68"/>
  <c r="M48" i="68" l="1"/>
  <c r="M44" i="68"/>
  <c r="M20" i="68"/>
  <c r="M15" i="68"/>
  <c r="M11" i="68"/>
  <c r="E92" i="70"/>
  <c r="E90" i="70"/>
  <c r="E88" i="70"/>
  <c r="E86" i="70"/>
  <c r="E84" i="70"/>
  <c r="E87" i="70"/>
  <c r="E83" i="70"/>
  <c r="E91" i="70"/>
  <c r="E89" i="70"/>
  <c r="E85" i="70"/>
  <c r="F80" i="70"/>
  <c r="C91" i="70"/>
  <c r="C89" i="70"/>
  <c r="C87" i="70"/>
  <c r="C85" i="70"/>
  <c r="C83" i="70"/>
  <c r="C92" i="70"/>
  <c r="C90" i="70"/>
  <c r="C88" i="70"/>
  <c r="C86" i="70"/>
  <c r="C84" i="70"/>
  <c r="G19" i="70"/>
  <c r="G6" i="70"/>
  <c r="M64" i="68"/>
  <c r="M55" i="68"/>
  <c r="M19" i="68"/>
  <c r="M14" i="68"/>
  <c r="M10" i="68"/>
  <c r="M60" i="68"/>
  <c r="M23" i="68"/>
  <c r="M38" i="68"/>
  <c r="M42" i="68"/>
  <c r="M34" i="68"/>
  <c r="M30" i="68"/>
  <c r="M26" i="68"/>
  <c r="M67" i="68"/>
  <c r="M58" i="68"/>
  <c r="M51" i="68"/>
  <c r="M6" i="68"/>
  <c r="M8" i="68"/>
  <c r="M63" i="68"/>
  <c r="M54" i="68"/>
  <c r="M47" i="68"/>
  <c r="M41" i="68"/>
  <c r="M37" i="68"/>
  <c r="M33" i="68"/>
  <c r="M29" i="68"/>
  <c r="M25" i="68"/>
  <c r="M66" i="68"/>
  <c r="M57" i="68"/>
  <c r="M50" i="68"/>
  <c r="M32" i="68"/>
  <c r="M18" i="68"/>
  <c r="M9" i="68"/>
  <c r="M7" i="68"/>
  <c r="M62" i="68"/>
  <c r="M53" i="68"/>
  <c r="M46" i="68"/>
  <c r="M40" i="68"/>
  <c r="M36" i="68"/>
  <c r="M28" i="68"/>
  <c r="M22" i="68"/>
  <c r="M13" i="68"/>
  <c r="M65" i="68"/>
  <c r="M61" i="68"/>
  <c r="M56" i="68"/>
  <c r="M52" i="68"/>
  <c r="M49" i="68"/>
  <c r="M45" i="68"/>
  <c r="M43" i="68"/>
  <c r="M39" i="68"/>
  <c r="M35" i="68"/>
  <c r="M31" i="68"/>
  <c r="M27" i="68"/>
  <c r="M24" i="68"/>
  <c r="M21" i="68"/>
  <c r="M17" i="68"/>
  <c r="M12" i="68"/>
  <c r="G68" i="70"/>
  <c r="G18" i="70"/>
  <c r="E31" i="69"/>
  <c r="E32" i="69"/>
  <c r="E33" i="69"/>
  <c r="E34" i="69"/>
  <c r="E35" i="69"/>
  <c r="E36" i="69"/>
  <c r="E37" i="69"/>
  <c r="E38" i="69"/>
  <c r="E39" i="69"/>
  <c r="E40" i="69"/>
  <c r="E41" i="69"/>
  <c r="E42" i="69"/>
  <c r="E43" i="69"/>
  <c r="E44" i="69"/>
  <c r="E45" i="69"/>
  <c r="E69" i="70"/>
  <c r="G44" i="70"/>
  <c r="G15" i="70"/>
  <c r="G37" i="70"/>
  <c r="G48" i="70"/>
  <c r="G64" i="70"/>
  <c r="G26" i="70"/>
  <c r="G58" i="70"/>
  <c r="G9" i="70"/>
  <c r="G32" i="70"/>
  <c r="G16" i="70"/>
  <c r="G43" i="70"/>
  <c r="G53" i="70"/>
  <c r="G63" i="70"/>
  <c r="G27" i="70"/>
  <c r="G12" i="70"/>
  <c r="G66" i="70"/>
  <c r="G61" i="70"/>
  <c r="G55" i="70"/>
  <c r="G50" i="70"/>
  <c r="G45" i="70"/>
  <c r="G41" i="70"/>
  <c r="G39" i="70"/>
  <c r="G35" i="70"/>
  <c r="G29" i="70"/>
  <c r="G21" i="70"/>
  <c r="G10" i="70"/>
  <c r="G23" i="70"/>
  <c r="G28" i="70"/>
  <c r="G34" i="70"/>
  <c r="G54" i="70"/>
  <c r="G60" i="70"/>
  <c r="G67" i="70"/>
  <c r="G24" i="70"/>
  <c r="G20" i="70"/>
  <c r="G17" i="70"/>
  <c r="G14" i="70"/>
  <c r="G11" i="70"/>
  <c r="G7" i="70"/>
  <c r="G65" i="70"/>
  <c r="G59" i="70"/>
  <c r="G57" i="70"/>
  <c r="G52" i="70"/>
  <c r="G47" i="70"/>
  <c r="G42" i="70"/>
  <c r="G40" i="70"/>
  <c r="G38" i="70"/>
  <c r="G36" i="70"/>
  <c r="G33" i="70"/>
  <c r="G31" i="70"/>
  <c r="G22" i="70"/>
  <c r="G13" i="70"/>
  <c r="G8" i="70"/>
  <c r="G25" i="70"/>
  <c r="G30" i="70"/>
  <c r="G46" i="70"/>
  <c r="G49" i="70"/>
  <c r="G51" i="70"/>
  <c r="G56" i="70"/>
  <c r="G62" i="70"/>
  <c r="C47" i="69"/>
  <c r="I46" i="69"/>
  <c r="I44" i="69"/>
  <c r="I42" i="69"/>
  <c r="I40" i="69"/>
  <c r="I38" i="69"/>
  <c r="I36" i="69"/>
  <c r="I34" i="69"/>
  <c r="I32" i="69"/>
  <c r="I33" i="69"/>
  <c r="I35" i="69"/>
  <c r="I37" i="69"/>
  <c r="I39" i="69"/>
  <c r="I41" i="69"/>
  <c r="I43" i="69"/>
  <c r="I45" i="69"/>
  <c r="I31" i="69"/>
  <c r="D69" i="68"/>
  <c r="B7" i="69" s="1"/>
  <c r="G69" i="68"/>
  <c r="D7" i="69" s="1"/>
  <c r="L69" i="68"/>
  <c r="C17" i="69" l="1"/>
  <c r="C18" i="69"/>
  <c r="E18" i="69"/>
  <c r="E17" i="69"/>
  <c r="H7" i="69"/>
  <c r="E20" i="69"/>
  <c r="E13" i="69"/>
  <c r="E15" i="69"/>
  <c r="E16" i="69"/>
  <c r="E11" i="69"/>
  <c r="E14" i="69"/>
  <c r="E10" i="69"/>
  <c r="E19" i="69"/>
  <c r="E12" i="69"/>
  <c r="C20" i="69"/>
  <c r="C19" i="69"/>
  <c r="C12" i="69"/>
  <c r="C13" i="69"/>
  <c r="C15" i="69"/>
  <c r="C16" i="69"/>
  <c r="C11" i="69"/>
  <c r="C14" i="69"/>
  <c r="C10" i="69"/>
  <c r="C93" i="70"/>
  <c r="G88" i="70"/>
  <c r="G83" i="70"/>
  <c r="G86" i="70"/>
  <c r="G84" i="70"/>
  <c r="G85" i="70"/>
  <c r="G87" i="70"/>
  <c r="G89" i="70"/>
  <c r="G91" i="70"/>
  <c r="G92" i="70"/>
  <c r="G90" i="70"/>
  <c r="E93" i="70"/>
  <c r="Q26" i="74"/>
  <c r="Q25" i="74"/>
  <c r="Q8" i="74"/>
  <c r="Q16" i="74"/>
  <c r="Q20" i="74"/>
  <c r="Q7" i="74"/>
  <c r="Q23" i="74"/>
  <c r="Q10" i="74"/>
  <c r="Q9" i="74"/>
  <c r="Q6" i="74"/>
  <c r="Q18" i="74"/>
  <c r="Q24" i="74"/>
  <c r="Q15" i="74"/>
  <c r="Q12" i="74"/>
  <c r="Q17" i="74"/>
  <c r="Q19" i="74"/>
  <c r="Q13" i="74"/>
  <c r="Q14" i="74"/>
  <c r="Q22" i="74"/>
  <c r="Q11" i="74"/>
  <c r="Q21" i="74"/>
  <c r="E47" i="69"/>
  <c r="I47" i="69"/>
  <c r="G69" i="70"/>
  <c r="M69" i="68"/>
  <c r="I18" i="69" l="1"/>
  <c r="I17" i="69"/>
  <c r="I20" i="69"/>
  <c r="I15" i="69"/>
  <c r="I11" i="69"/>
  <c r="I14" i="69"/>
  <c r="I16" i="69"/>
  <c r="I10" i="69"/>
  <c r="I19" i="69"/>
  <c r="I13" i="69"/>
  <c r="I12" i="69"/>
  <c r="G93" i="70"/>
  <c r="B65" i="65"/>
  <c r="C48" i="65" s="1"/>
  <c r="C49" i="65" l="1"/>
  <c r="C55" i="65"/>
  <c r="C58" i="65"/>
  <c r="C50" i="65"/>
  <c r="C45" i="65"/>
  <c r="C51" i="65"/>
  <c r="C56" i="65"/>
  <c r="C61" i="65"/>
  <c r="C65" i="65"/>
  <c r="C46" i="65"/>
  <c r="C57" i="65"/>
  <c r="C62" i="65"/>
  <c r="C47" i="65"/>
  <c r="C53" i="65"/>
  <c r="C59" i="65"/>
  <c r="C63" i="65"/>
  <c r="C54" i="65"/>
  <c r="C60" i="65"/>
  <c r="C64" i="65"/>
  <c r="C52" i="65"/>
  <c r="C10" i="65"/>
  <c r="C14" i="65"/>
  <c r="C18" i="65"/>
  <c r="C22" i="65"/>
  <c r="C26" i="65"/>
  <c r="C29" i="65"/>
  <c r="C32" i="65"/>
  <c r="C36" i="65"/>
  <c r="C40" i="65"/>
  <c r="C44" i="65"/>
  <c r="C7" i="65"/>
  <c r="C11" i="65"/>
  <c r="C15" i="65"/>
  <c r="C19" i="65"/>
  <c r="C23" i="65"/>
  <c r="C27" i="65"/>
  <c r="C33" i="65"/>
  <c r="C37" i="65"/>
  <c r="C41" i="65"/>
  <c r="C8" i="65"/>
  <c r="C12" i="65"/>
  <c r="C16" i="65"/>
  <c r="C20" i="65"/>
  <c r="C24" i="65"/>
  <c r="C28" i="65"/>
  <c r="C30" i="65"/>
  <c r="C34" i="65"/>
  <c r="C38" i="65"/>
  <c r="C42" i="65"/>
  <c r="C13" i="65"/>
  <c r="C43" i="65"/>
  <c r="C17" i="65"/>
  <c r="C31" i="65"/>
  <c r="C21" i="65"/>
  <c r="C35" i="65"/>
  <c r="C9" i="65"/>
  <c r="C25" i="65"/>
  <c r="C39" i="65"/>
  <c r="C6" i="65"/>
  <c r="B76" i="64" l="1"/>
  <c r="B55" i="64"/>
  <c r="E10" i="64"/>
  <c r="E33" i="64"/>
  <c r="B10" i="64"/>
  <c r="I45" i="65" l="1"/>
  <c r="I49" i="65"/>
  <c r="I50" i="65"/>
  <c r="I58" i="65"/>
  <c r="I55" i="65"/>
  <c r="I14" i="65"/>
  <c r="I18" i="65"/>
  <c r="I32" i="65"/>
  <c r="I51" i="65"/>
  <c r="I22" i="65"/>
  <c r="I36" i="65"/>
  <c r="I56" i="65"/>
  <c r="I10" i="65"/>
  <c r="I26" i="65"/>
  <c r="I40" i="65"/>
  <c r="I61" i="65"/>
  <c r="I44" i="65"/>
  <c r="I54" i="65"/>
  <c r="I35" i="65"/>
  <c r="I21" i="65"/>
  <c r="I59" i="65"/>
  <c r="I38" i="65"/>
  <c r="I24" i="65"/>
  <c r="I8" i="65"/>
  <c r="I46" i="65"/>
  <c r="I15" i="65"/>
  <c r="I17" i="65"/>
  <c r="I64" i="65"/>
  <c r="I47" i="65"/>
  <c r="I30" i="65"/>
  <c r="I57" i="65"/>
  <c r="I23" i="65"/>
  <c r="I39" i="65"/>
  <c r="I42" i="65"/>
  <c r="I12" i="65"/>
  <c r="I33" i="65"/>
  <c r="I6" i="65"/>
  <c r="I29" i="65"/>
  <c r="I31" i="65"/>
  <c r="I13" i="65"/>
  <c r="I53" i="65"/>
  <c r="I34" i="65"/>
  <c r="I20" i="65"/>
  <c r="I62" i="65"/>
  <c r="I41" i="65"/>
  <c r="I27" i="65"/>
  <c r="I11" i="65"/>
  <c r="I43" i="65"/>
  <c r="I9" i="65"/>
  <c r="I16" i="65"/>
  <c r="I37" i="65"/>
  <c r="I7" i="65"/>
  <c r="I60" i="65"/>
  <c r="I25" i="65"/>
  <c r="I63" i="65"/>
  <c r="I28" i="65"/>
  <c r="I52" i="65"/>
  <c r="I19" i="65"/>
  <c r="F85" i="62"/>
  <c r="G85" i="62" s="1"/>
  <c r="B85" i="62"/>
  <c r="C85" i="62" s="1"/>
  <c r="G84" i="62"/>
  <c r="C84" i="62"/>
  <c r="G83" i="62"/>
  <c r="C83" i="62"/>
  <c r="G82" i="62"/>
  <c r="C82" i="62"/>
  <c r="G81" i="62"/>
  <c r="C81" i="62"/>
  <c r="G80" i="62"/>
  <c r="C80" i="62"/>
  <c r="G77" i="62"/>
  <c r="C77" i="62"/>
  <c r="F67" i="62"/>
  <c r="G67" i="62" s="1"/>
  <c r="B67" i="62"/>
  <c r="C67" i="62" s="1"/>
  <c r="G66" i="62"/>
  <c r="C66" i="62"/>
  <c r="G65" i="62"/>
  <c r="C65" i="62"/>
  <c r="G64" i="62"/>
  <c r="C64" i="62"/>
  <c r="G63" i="62"/>
  <c r="C63" i="62"/>
  <c r="G62" i="62"/>
  <c r="C62" i="62"/>
  <c r="G59" i="62"/>
  <c r="C59" i="62"/>
  <c r="G48" i="62"/>
  <c r="B48" i="62"/>
  <c r="C48" i="62" s="1"/>
  <c r="G47" i="62"/>
  <c r="C47" i="62"/>
  <c r="G46" i="62"/>
  <c r="C46" i="62"/>
  <c r="G45" i="62"/>
  <c r="C45" i="62"/>
  <c r="G44" i="62"/>
  <c r="C44" i="62"/>
  <c r="G43" i="62"/>
  <c r="C43" i="62"/>
  <c r="G40" i="62"/>
  <c r="C40" i="62"/>
  <c r="F31" i="62"/>
  <c r="G31" i="62" s="1"/>
  <c r="B31" i="62"/>
  <c r="C31" i="62" s="1"/>
  <c r="G30" i="62"/>
  <c r="C30" i="62"/>
  <c r="G29" i="62"/>
  <c r="C29" i="62"/>
  <c r="G28" i="62"/>
  <c r="C28" i="62"/>
  <c r="G27" i="62"/>
  <c r="C27" i="62"/>
  <c r="G26" i="62"/>
  <c r="C26" i="62"/>
  <c r="G23" i="62"/>
  <c r="C23" i="62"/>
  <c r="F14" i="62"/>
  <c r="G14" i="62" s="1"/>
  <c r="B14" i="62"/>
  <c r="C14" i="62" s="1"/>
  <c r="G13" i="62"/>
  <c r="C13" i="62"/>
  <c r="G12" i="62"/>
  <c r="C12" i="62"/>
  <c r="G11" i="62"/>
  <c r="C11" i="62"/>
  <c r="G10" i="62"/>
  <c r="C10" i="62"/>
  <c r="G9" i="62"/>
  <c r="C9" i="62"/>
  <c r="G6" i="62"/>
  <c r="C6" i="62"/>
  <c r="D15" i="60"/>
  <c r="C15" i="60"/>
  <c r="B15" i="60"/>
  <c r="E14" i="60"/>
  <c r="E13" i="60"/>
  <c r="E12" i="60"/>
  <c r="E11" i="60"/>
  <c r="E10" i="60"/>
  <c r="E7" i="60"/>
  <c r="G9" i="58"/>
  <c r="G10" i="58"/>
  <c r="G11" i="58"/>
  <c r="G12" i="58"/>
  <c r="G13" i="58"/>
  <c r="G16" i="58"/>
  <c r="G17" i="58"/>
  <c r="G18" i="58"/>
  <c r="G19" i="58"/>
  <c r="G20" i="58"/>
  <c r="G21" i="58"/>
  <c r="G22" i="58"/>
  <c r="G23" i="58"/>
  <c r="G24" i="58"/>
  <c r="G25" i="58"/>
  <c r="G26" i="58"/>
  <c r="G28" i="58"/>
  <c r="G29" i="58"/>
  <c r="G30" i="58"/>
  <c r="G31" i="58"/>
  <c r="G32" i="58"/>
  <c r="G33" i="58"/>
  <c r="G34" i="58"/>
  <c r="G35" i="58"/>
  <c r="G36" i="58"/>
  <c r="G37" i="58"/>
  <c r="G38" i="58"/>
  <c r="G39" i="58"/>
  <c r="G40" i="58"/>
  <c r="G43" i="58"/>
  <c r="G44" i="58"/>
  <c r="G45" i="58"/>
  <c r="G46" i="58"/>
  <c r="G47" i="58"/>
  <c r="G48" i="58"/>
  <c r="G49" i="58"/>
  <c r="G50" i="58"/>
  <c r="G51" i="58"/>
  <c r="G52" i="58"/>
  <c r="G53" i="58"/>
  <c r="G54" i="58"/>
  <c r="G55" i="58"/>
  <c r="G56" i="58"/>
  <c r="G57" i="58"/>
  <c r="G58" i="58"/>
  <c r="G59" i="58"/>
  <c r="G60" i="58"/>
  <c r="G61" i="58"/>
  <c r="G62" i="58"/>
  <c r="G63" i="58"/>
  <c r="G64" i="58"/>
  <c r="G65" i="58"/>
  <c r="G66" i="58"/>
  <c r="G67" i="58"/>
  <c r="G68" i="58"/>
  <c r="G69" i="58"/>
  <c r="G70" i="58"/>
  <c r="G71" i="58"/>
  <c r="G72" i="58"/>
  <c r="G73" i="58"/>
  <c r="G74" i="58"/>
  <c r="G75" i="58"/>
  <c r="G76" i="58"/>
  <c r="G5" i="58"/>
  <c r="G6" i="58"/>
  <c r="G7" i="58"/>
  <c r="D5" i="58"/>
  <c r="G8" i="58"/>
  <c r="M77" i="58" l="1"/>
  <c r="N42" i="58" s="1"/>
  <c r="D77" i="58"/>
  <c r="K77" i="58"/>
  <c r="L42" i="58" s="1"/>
  <c r="G77" i="58"/>
  <c r="I65" i="65"/>
  <c r="E15" i="60"/>
  <c r="O25" i="58"/>
  <c r="O10" i="58"/>
  <c r="O68" i="58"/>
  <c r="O56" i="58"/>
  <c r="O53" i="58"/>
  <c r="O48" i="58"/>
  <c r="O47" i="58"/>
  <c r="O70" i="58"/>
  <c r="O69" i="58"/>
  <c r="O29" i="58"/>
  <c r="O28" i="58"/>
  <c r="O26" i="58"/>
  <c r="O76" i="58"/>
  <c r="O75" i="58"/>
  <c r="O74" i="58"/>
  <c r="O64" i="58"/>
  <c r="O60" i="58"/>
  <c r="O58" i="58"/>
  <c r="O57" i="58"/>
  <c r="O35" i="58"/>
  <c r="O33" i="58"/>
  <c r="O23" i="58"/>
  <c r="O17" i="58"/>
  <c r="O72" i="58"/>
  <c r="O71" i="58"/>
  <c r="O67" i="58"/>
  <c r="O66" i="58"/>
  <c r="O65" i="58"/>
  <c r="O54" i="58"/>
  <c r="O39" i="58"/>
  <c r="O37" i="58"/>
  <c r="O36" i="58"/>
  <c r="O31" i="58"/>
  <c r="O30" i="58"/>
  <c r="O16" i="58"/>
  <c r="O13" i="58"/>
  <c r="O12" i="58"/>
  <c r="O11" i="58"/>
  <c r="O73" i="58"/>
  <c r="O61" i="58"/>
  <c r="O55" i="58"/>
  <c r="O52" i="58"/>
  <c r="O51" i="58"/>
  <c r="O50" i="58"/>
  <c r="O49" i="58"/>
  <c r="O45" i="58"/>
  <c r="O44" i="58"/>
  <c r="O43" i="58"/>
  <c r="O32" i="58"/>
  <c r="O24" i="58"/>
  <c r="O22" i="58"/>
  <c r="O21" i="58"/>
  <c r="O20" i="58"/>
  <c r="O19" i="58"/>
  <c r="O18" i="58"/>
  <c r="O9" i="58"/>
  <c r="O8" i="58"/>
  <c r="O63" i="58"/>
  <c r="O62" i="58"/>
  <c r="O46" i="58"/>
  <c r="O40" i="58"/>
  <c r="O59" i="58"/>
  <c r="O38" i="58"/>
  <c r="O34" i="58"/>
  <c r="O6" i="58"/>
  <c r="O5" i="58"/>
  <c r="O7" i="58"/>
  <c r="L27" i="58" l="1"/>
  <c r="L41" i="58"/>
  <c r="N27" i="58"/>
  <c r="N41" i="58"/>
  <c r="L77" i="58"/>
  <c r="L5" i="58"/>
  <c r="L14" i="58"/>
  <c r="L15" i="58"/>
  <c r="N15" i="58"/>
  <c r="N14" i="58"/>
  <c r="O77" i="58"/>
  <c r="P42" i="58" s="1"/>
  <c r="L8" i="58"/>
  <c r="L9" i="58"/>
  <c r="L10" i="58"/>
  <c r="L11" i="58"/>
  <c r="L12" i="58"/>
  <c r="L13" i="58"/>
  <c r="L16" i="58"/>
  <c r="L17" i="58"/>
  <c r="L18" i="58"/>
  <c r="L19" i="58"/>
  <c r="L20" i="58"/>
  <c r="L21" i="58"/>
  <c r="L22" i="58"/>
  <c r="L23" i="58"/>
  <c r="L24" i="58"/>
  <c r="L25" i="58"/>
  <c r="L26" i="58"/>
  <c r="L28" i="58"/>
  <c r="L29" i="58"/>
  <c r="L30" i="58"/>
  <c r="L31" i="58"/>
  <c r="L32" i="58"/>
  <c r="L33" i="58"/>
  <c r="L34" i="58"/>
  <c r="L35" i="58"/>
  <c r="L36" i="58"/>
  <c r="L37" i="58"/>
  <c r="L38" i="58"/>
  <c r="L39" i="58"/>
  <c r="L40" i="58"/>
  <c r="L43" i="58"/>
  <c r="L44" i="58"/>
  <c r="L45" i="58"/>
  <c r="L46" i="58"/>
  <c r="L47" i="58"/>
  <c r="L48" i="58"/>
  <c r="L49" i="58"/>
  <c r="L50" i="58"/>
  <c r="L51" i="58"/>
  <c r="L52" i="58"/>
  <c r="L53" i="58"/>
  <c r="L54" i="58"/>
  <c r="L55" i="58"/>
  <c r="L56" i="58"/>
  <c r="L57" i="58"/>
  <c r="L58" i="58"/>
  <c r="L60" i="58"/>
  <c r="L61" i="58"/>
  <c r="L62" i="58"/>
  <c r="L63" i="58"/>
  <c r="L64" i="58"/>
  <c r="L65" i="58"/>
  <c r="L66" i="58"/>
  <c r="L67" i="58"/>
  <c r="L68" i="58"/>
  <c r="L69" i="58"/>
  <c r="L70" i="58"/>
  <c r="L71" i="58"/>
  <c r="L72" i="58"/>
  <c r="L73" i="58"/>
  <c r="L74" i="58"/>
  <c r="L75" i="58"/>
  <c r="L76" i="58"/>
  <c r="N7" i="58"/>
  <c r="N8" i="58"/>
  <c r="N9" i="58"/>
  <c r="N10" i="58"/>
  <c r="N11" i="58"/>
  <c r="N12" i="58"/>
  <c r="N13" i="58"/>
  <c r="N16" i="58"/>
  <c r="N17" i="58"/>
  <c r="N18" i="58"/>
  <c r="N19" i="58"/>
  <c r="N20" i="58"/>
  <c r="N21" i="58"/>
  <c r="N22" i="58"/>
  <c r="N23" i="58"/>
  <c r="N24" i="58"/>
  <c r="N25" i="58"/>
  <c r="N26" i="58"/>
  <c r="N28" i="58"/>
  <c r="N29" i="58"/>
  <c r="N30" i="58"/>
  <c r="N31" i="58"/>
  <c r="N32" i="58"/>
  <c r="N33" i="58"/>
  <c r="N34" i="58"/>
  <c r="N35" i="58"/>
  <c r="N36" i="58"/>
  <c r="N37" i="58"/>
  <c r="N38" i="58"/>
  <c r="N39" i="58"/>
  <c r="N40" i="58"/>
  <c r="N43" i="58"/>
  <c r="N44" i="58"/>
  <c r="N45" i="58"/>
  <c r="N46" i="58"/>
  <c r="N47" i="58"/>
  <c r="N48" i="58"/>
  <c r="N49" i="58"/>
  <c r="N50" i="58"/>
  <c r="N51" i="58"/>
  <c r="N52" i="58"/>
  <c r="N53" i="58"/>
  <c r="N54" i="58"/>
  <c r="N55" i="58"/>
  <c r="N56" i="58"/>
  <c r="N57" i="58"/>
  <c r="N58" i="58"/>
  <c r="N59" i="58"/>
  <c r="N60" i="58"/>
  <c r="N61" i="58"/>
  <c r="N62" i="58"/>
  <c r="N63" i="58"/>
  <c r="N64" i="58"/>
  <c r="N65" i="58"/>
  <c r="N66" i="58"/>
  <c r="N67" i="58"/>
  <c r="N68" i="58"/>
  <c r="N69" i="58"/>
  <c r="N70" i="58"/>
  <c r="N71" i="58"/>
  <c r="N72" i="58"/>
  <c r="N73" i="58"/>
  <c r="N74" i="58"/>
  <c r="N75" i="58"/>
  <c r="N76" i="58"/>
  <c r="L6" i="58"/>
  <c r="N6" i="58"/>
  <c r="L7" i="58"/>
  <c r="N5" i="58"/>
  <c r="G26" i="56"/>
  <c r="C4" i="57" s="1"/>
  <c r="F26" i="56"/>
  <c r="C3" i="57" s="1"/>
  <c r="E26" i="56"/>
  <c r="C2" i="57" s="1"/>
  <c r="E53" i="55"/>
  <c r="B53" i="55"/>
  <c r="E10" i="55"/>
  <c r="B31" i="53"/>
  <c r="C31" i="53" s="1"/>
  <c r="F48" i="53"/>
  <c r="G48" i="53" s="1"/>
  <c r="B48" i="53"/>
  <c r="C48" i="53" s="1"/>
  <c r="F31" i="53"/>
  <c r="G31" i="53" s="1"/>
  <c r="F14" i="53"/>
  <c r="G14" i="53" s="1"/>
  <c r="B14" i="53"/>
  <c r="C14" i="53" s="1"/>
  <c r="S31" i="52"/>
  <c r="S44" i="52"/>
  <c r="S45" i="52"/>
  <c r="S8" i="52"/>
  <c r="S46" i="52"/>
  <c r="S47" i="52"/>
  <c r="S24" i="52"/>
  <c r="S49" i="52"/>
  <c r="S50" i="52"/>
  <c r="S10" i="52"/>
  <c r="S53" i="52"/>
  <c r="S54" i="52"/>
  <c r="S32" i="52"/>
  <c r="S11" i="52"/>
  <c r="S55" i="52"/>
  <c r="S56" i="52"/>
  <c r="S57" i="52"/>
  <c r="S18" i="52"/>
  <c r="S58" i="52"/>
  <c r="S33" i="52"/>
  <c r="S25" i="52"/>
  <c r="S59" i="52"/>
  <c r="S35" i="52"/>
  <c r="S60" i="52"/>
  <c r="S61" i="52"/>
  <c r="S62" i="52"/>
  <c r="S63" i="52"/>
  <c r="S14" i="52"/>
  <c r="S64" i="52"/>
  <c r="S26" i="52"/>
  <c r="S65" i="52"/>
  <c r="S66" i="52"/>
  <c r="S67" i="52"/>
  <c r="S68" i="52"/>
  <c r="S69" i="52"/>
  <c r="S27" i="52"/>
  <c r="S36" i="52"/>
  <c r="S37" i="52"/>
  <c r="S28" i="52"/>
  <c r="S70" i="52"/>
  <c r="S71" i="52"/>
  <c r="S72" i="52"/>
  <c r="S29" i="52"/>
  <c r="S19" i="52"/>
  <c r="S73" i="52"/>
  <c r="S74" i="52"/>
  <c r="S75" i="52"/>
  <c r="S76" i="52"/>
  <c r="S78" i="52"/>
  <c r="S79" i="52"/>
  <c r="S80" i="52"/>
  <c r="S81" i="52"/>
  <c r="S38" i="52"/>
  <c r="S82" i="52"/>
  <c r="S39" i="52"/>
  <c r="S20" i="52"/>
  <c r="S21" i="52"/>
  <c r="S83" i="52"/>
  <c r="S12" i="52"/>
  <c r="S84" i="52"/>
  <c r="S17" i="52"/>
  <c r="S85" i="52"/>
  <c r="S86" i="52"/>
  <c r="S87" i="52"/>
  <c r="S88" i="52"/>
  <c r="S40" i="52"/>
  <c r="S89" i="52"/>
  <c r="S15" i="52"/>
  <c r="S90" i="52"/>
  <c r="S91" i="52"/>
  <c r="S92" i="52"/>
  <c r="S94" i="52"/>
  <c r="S96" i="52"/>
  <c r="S41" i="52"/>
  <c r="S97" i="52"/>
  <c r="S98" i="52"/>
  <c r="S99" i="52"/>
  <c r="S16" i="52"/>
  <c r="S13" i="52"/>
  <c r="S100" i="52"/>
  <c r="S7" i="52"/>
  <c r="S22" i="52"/>
  <c r="S101" i="52"/>
  <c r="S9" i="52"/>
  <c r="P31" i="52"/>
  <c r="P44" i="52"/>
  <c r="P45" i="52"/>
  <c r="P8" i="52"/>
  <c r="P46" i="52"/>
  <c r="P47" i="52"/>
  <c r="P24" i="52"/>
  <c r="P49" i="52"/>
  <c r="P50" i="52"/>
  <c r="P10" i="52"/>
  <c r="P53" i="52"/>
  <c r="P54" i="52"/>
  <c r="P32" i="52"/>
  <c r="P11" i="52"/>
  <c r="P55" i="52"/>
  <c r="P56" i="52"/>
  <c r="P57" i="52"/>
  <c r="P18" i="52"/>
  <c r="P58" i="52"/>
  <c r="P33" i="52"/>
  <c r="P25" i="52"/>
  <c r="P59" i="52"/>
  <c r="P35" i="52"/>
  <c r="P60" i="52"/>
  <c r="P61" i="52"/>
  <c r="P62" i="52"/>
  <c r="P63" i="52"/>
  <c r="P14" i="52"/>
  <c r="P64" i="52"/>
  <c r="P26" i="52"/>
  <c r="P65" i="52"/>
  <c r="P66" i="52"/>
  <c r="P67" i="52"/>
  <c r="P68" i="52"/>
  <c r="P69" i="52"/>
  <c r="P27" i="52"/>
  <c r="P36" i="52"/>
  <c r="P37" i="52"/>
  <c r="P28" i="52"/>
  <c r="P70" i="52"/>
  <c r="P71" i="52"/>
  <c r="P72" i="52"/>
  <c r="P29" i="52"/>
  <c r="P19" i="52"/>
  <c r="P73" i="52"/>
  <c r="P74" i="52"/>
  <c r="P75" i="52"/>
  <c r="P76" i="52"/>
  <c r="P78" i="52"/>
  <c r="P79" i="52"/>
  <c r="P80" i="52"/>
  <c r="P81" i="52"/>
  <c r="P38" i="52"/>
  <c r="P82" i="52"/>
  <c r="P39" i="52"/>
  <c r="P20" i="52"/>
  <c r="P21" i="52"/>
  <c r="P83" i="52"/>
  <c r="P12" i="52"/>
  <c r="P84" i="52"/>
  <c r="P17" i="52"/>
  <c r="P85" i="52"/>
  <c r="P86" i="52"/>
  <c r="P87" i="52"/>
  <c r="P88" i="52"/>
  <c r="P40" i="52"/>
  <c r="P89" i="52"/>
  <c r="P15" i="52"/>
  <c r="P90" i="52"/>
  <c r="P91" i="52"/>
  <c r="P92" i="52"/>
  <c r="P94" i="52"/>
  <c r="P95" i="52"/>
  <c r="P96" i="52"/>
  <c r="P41" i="52"/>
  <c r="P97" i="52"/>
  <c r="P98" i="52"/>
  <c r="P99" i="52"/>
  <c r="P16" i="52"/>
  <c r="P13" i="52"/>
  <c r="P100" i="52"/>
  <c r="P7" i="52"/>
  <c r="P22" i="52"/>
  <c r="P101" i="52"/>
  <c r="P9" i="52"/>
  <c r="M31" i="52"/>
  <c r="M44" i="52"/>
  <c r="M45" i="52"/>
  <c r="M8" i="52"/>
  <c r="M46" i="52"/>
  <c r="M47" i="52"/>
  <c r="M24" i="52"/>
  <c r="M49" i="52"/>
  <c r="M50" i="52"/>
  <c r="M10" i="52"/>
  <c r="M53" i="52"/>
  <c r="M54" i="52"/>
  <c r="M32" i="52"/>
  <c r="M11" i="52"/>
  <c r="M55" i="52"/>
  <c r="M56" i="52"/>
  <c r="M57" i="52"/>
  <c r="M18" i="52"/>
  <c r="M58" i="52"/>
  <c r="M33" i="52"/>
  <c r="M25" i="52"/>
  <c r="M59" i="52"/>
  <c r="M35" i="52"/>
  <c r="M60" i="52"/>
  <c r="M61" i="52"/>
  <c r="M62" i="52"/>
  <c r="M63" i="52"/>
  <c r="M14" i="52"/>
  <c r="M64" i="52"/>
  <c r="M26" i="52"/>
  <c r="M65" i="52"/>
  <c r="M66" i="52"/>
  <c r="M67" i="52"/>
  <c r="M68" i="52"/>
  <c r="M69" i="52"/>
  <c r="M27" i="52"/>
  <c r="M36" i="52"/>
  <c r="M37" i="52"/>
  <c r="M28" i="52"/>
  <c r="M70" i="52"/>
  <c r="M71" i="52"/>
  <c r="M72" i="52"/>
  <c r="M29" i="52"/>
  <c r="M19" i="52"/>
  <c r="M73" i="52"/>
  <c r="M74" i="52"/>
  <c r="M75" i="52"/>
  <c r="M76" i="52"/>
  <c r="M78" i="52"/>
  <c r="M79" i="52"/>
  <c r="M80" i="52"/>
  <c r="M81" i="52"/>
  <c r="M38" i="52"/>
  <c r="M82" i="52"/>
  <c r="M39" i="52"/>
  <c r="M20" i="52"/>
  <c r="M21" i="52"/>
  <c r="M83" i="52"/>
  <c r="M12" i="52"/>
  <c r="M84" i="52"/>
  <c r="M17" i="52"/>
  <c r="M85" i="52"/>
  <c r="M86" i="52"/>
  <c r="M87" i="52"/>
  <c r="M88" i="52"/>
  <c r="M40" i="52"/>
  <c r="M89" i="52"/>
  <c r="M15" i="52"/>
  <c r="M90" i="52"/>
  <c r="M91" i="52"/>
  <c r="M92" i="52"/>
  <c r="M94" i="52"/>
  <c r="M95" i="52"/>
  <c r="M96" i="52"/>
  <c r="M41" i="52"/>
  <c r="M97" i="52"/>
  <c r="M98" i="52"/>
  <c r="M99" i="52"/>
  <c r="M16" i="52"/>
  <c r="M13" i="52"/>
  <c r="M100" i="52"/>
  <c r="M7" i="52"/>
  <c r="M22" i="52"/>
  <c r="M101" i="52"/>
  <c r="M9" i="52"/>
  <c r="J31" i="52"/>
  <c r="J44" i="52"/>
  <c r="J45" i="52"/>
  <c r="J8" i="52"/>
  <c r="J46" i="52"/>
  <c r="J47" i="52"/>
  <c r="J24" i="52"/>
  <c r="J49" i="52"/>
  <c r="J50" i="52"/>
  <c r="J10" i="52"/>
  <c r="J53" i="52"/>
  <c r="J54" i="52"/>
  <c r="J32" i="52"/>
  <c r="J11" i="52"/>
  <c r="J55" i="52"/>
  <c r="J56" i="52"/>
  <c r="J57" i="52"/>
  <c r="J18" i="52"/>
  <c r="J58" i="52"/>
  <c r="J33" i="52"/>
  <c r="J25" i="52"/>
  <c r="J59" i="52"/>
  <c r="J35" i="52"/>
  <c r="J60" i="52"/>
  <c r="J61" i="52"/>
  <c r="J62" i="52"/>
  <c r="J63" i="52"/>
  <c r="J14" i="52"/>
  <c r="J64" i="52"/>
  <c r="J26" i="52"/>
  <c r="J65" i="52"/>
  <c r="J66" i="52"/>
  <c r="J67" i="52"/>
  <c r="J68" i="52"/>
  <c r="J69" i="52"/>
  <c r="J27" i="52"/>
  <c r="J36" i="52"/>
  <c r="J37" i="52"/>
  <c r="J28" i="52"/>
  <c r="J70" i="52"/>
  <c r="J71" i="52"/>
  <c r="J72" i="52"/>
  <c r="J29" i="52"/>
  <c r="J19" i="52"/>
  <c r="J73" i="52"/>
  <c r="J74" i="52"/>
  <c r="J75" i="52"/>
  <c r="J76" i="52"/>
  <c r="J78" i="52"/>
  <c r="J79" i="52"/>
  <c r="J80" i="52"/>
  <c r="J81" i="52"/>
  <c r="J38" i="52"/>
  <c r="J82" i="52"/>
  <c r="J39" i="52"/>
  <c r="J20" i="52"/>
  <c r="J21" i="52"/>
  <c r="J83" i="52"/>
  <c r="J12" i="52"/>
  <c r="J84" i="52"/>
  <c r="J17" i="52"/>
  <c r="J85" i="52"/>
  <c r="J86" i="52"/>
  <c r="J87" i="52"/>
  <c r="J88" i="52"/>
  <c r="J40" i="52"/>
  <c r="J89" i="52"/>
  <c r="J15" i="52"/>
  <c r="J90" i="52"/>
  <c r="J91" i="52"/>
  <c r="J92" i="52"/>
  <c r="J94" i="52"/>
  <c r="J95" i="52"/>
  <c r="J96" i="52"/>
  <c r="J41" i="52"/>
  <c r="J97" i="52"/>
  <c r="J98" i="52"/>
  <c r="J99" i="52"/>
  <c r="J16" i="52"/>
  <c r="J13" i="52"/>
  <c r="J100" i="52"/>
  <c r="J7" i="52"/>
  <c r="J22" i="52"/>
  <c r="J101" i="52"/>
  <c r="J9" i="52"/>
  <c r="G31" i="52"/>
  <c r="G44" i="52"/>
  <c r="G45" i="52"/>
  <c r="G8" i="52"/>
  <c r="G46" i="52"/>
  <c r="G47" i="52"/>
  <c r="G24" i="52"/>
  <c r="G49" i="52"/>
  <c r="G50" i="52"/>
  <c r="G10" i="52"/>
  <c r="G53" i="52"/>
  <c r="G54" i="52"/>
  <c r="G32" i="52"/>
  <c r="G11" i="52"/>
  <c r="G55" i="52"/>
  <c r="G56" i="52"/>
  <c r="G57" i="52"/>
  <c r="G18" i="52"/>
  <c r="G58" i="52"/>
  <c r="G33" i="52"/>
  <c r="G25" i="52"/>
  <c r="G59" i="52"/>
  <c r="G35" i="52"/>
  <c r="G60" i="52"/>
  <c r="G61" i="52"/>
  <c r="G62" i="52"/>
  <c r="G63" i="52"/>
  <c r="G14" i="52"/>
  <c r="G64" i="52"/>
  <c r="G26" i="52"/>
  <c r="G65" i="52"/>
  <c r="G66" i="52"/>
  <c r="G67" i="52"/>
  <c r="G68" i="52"/>
  <c r="G69" i="52"/>
  <c r="G27" i="52"/>
  <c r="G36" i="52"/>
  <c r="G37" i="52"/>
  <c r="G28" i="52"/>
  <c r="G70" i="52"/>
  <c r="G71" i="52"/>
  <c r="G72" i="52"/>
  <c r="G29" i="52"/>
  <c r="G19" i="52"/>
  <c r="G73" i="52"/>
  <c r="G74" i="52"/>
  <c r="G75" i="52"/>
  <c r="G76" i="52"/>
  <c r="G78" i="52"/>
  <c r="G79" i="52"/>
  <c r="G80" i="52"/>
  <c r="G81" i="52"/>
  <c r="G38" i="52"/>
  <c r="G82" i="52"/>
  <c r="G39" i="52"/>
  <c r="G20" i="52"/>
  <c r="G21" i="52"/>
  <c r="G83" i="52"/>
  <c r="G12" i="52"/>
  <c r="G84" i="52"/>
  <c r="G17" i="52"/>
  <c r="G85" i="52"/>
  <c r="G86" i="52"/>
  <c r="G87" i="52"/>
  <c r="G88" i="52"/>
  <c r="G40" i="52"/>
  <c r="G89" i="52"/>
  <c r="G15" i="52"/>
  <c r="G90" i="52"/>
  <c r="G91" i="52"/>
  <c r="G92" i="52"/>
  <c r="G94" i="52"/>
  <c r="G95" i="52"/>
  <c r="G96" i="52"/>
  <c r="G41" i="52"/>
  <c r="G97" i="52"/>
  <c r="G98" i="52"/>
  <c r="G99" i="52"/>
  <c r="G16" i="52"/>
  <c r="S103" i="52"/>
  <c r="P103" i="52"/>
  <c r="M103" i="52"/>
  <c r="J103" i="52"/>
  <c r="G103" i="52"/>
  <c r="S30" i="52"/>
  <c r="P30" i="52"/>
  <c r="M30" i="52"/>
  <c r="J30" i="52"/>
  <c r="G30" i="52"/>
  <c r="S43" i="52"/>
  <c r="P43" i="52"/>
  <c r="M43" i="52"/>
  <c r="J43" i="52"/>
  <c r="G43" i="52"/>
  <c r="D35" i="50"/>
  <c r="D16" i="50"/>
  <c r="C16" i="50"/>
  <c r="B24" i="49"/>
  <c r="H60" i="47"/>
  <c r="H82" i="47"/>
  <c r="H8" i="47"/>
  <c r="H65" i="47"/>
  <c r="H39" i="47"/>
  <c r="D60" i="47"/>
  <c r="D82" i="47"/>
  <c r="D8" i="47"/>
  <c r="D65" i="47"/>
  <c r="D39" i="47"/>
  <c r="G103" i="47"/>
  <c r="C103" i="47"/>
  <c r="H74" i="47"/>
  <c r="D74" i="47"/>
  <c r="H44" i="47"/>
  <c r="D44" i="47"/>
  <c r="H40" i="47"/>
  <c r="D40" i="47"/>
  <c r="H53" i="47"/>
  <c r="D53" i="47"/>
  <c r="O103" i="47" l="1"/>
  <c r="G104" i="52"/>
  <c r="M104" i="52"/>
  <c r="S104" i="52"/>
  <c r="J104" i="52"/>
  <c r="P104" i="52"/>
  <c r="P27" i="58"/>
  <c r="P41" i="58"/>
  <c r="P15" i="58"/>
  <c r="P14" i="58"/>
  <c r="N77" i="58"/>
  <c r="E16" i="50"/>
  <c r="P8" i="58"/>
  <c r="P9" i="58"/>
  <c r="P10" i="58"/>
  <c r="P11" i="58"/>
  <c r="P12" i="58"/>
  <c r="P13" i="58"/>
  <c r="P16" i="58"/>
  <c r="P17" i="58"/>
  <c r="P18" i="58"/>
  <c r="P19" i="58"/>
  <c r="P20" i="58"/>
  <c r="P21" i="58"/>
  <c r="P22" i="58"/>
  <c r="P23" i="58"/>
  <c r="P24" i="58"/>
  <c r="P25" i="58"/>
  <c r="P26" i="58"/>
  <c r="P28" i="58"/>
  <c r="P29" i="58"/>
  <c r="P30" i="58"/>
  <c r="P31" i="58"/>
  <c r="P32" i="58"/>
  <c r="P33" i="58"/>
  <c r="P34" i="58"/>
  <c r="P35" i="58"/>
  <c r="P36" i="58"/>
  <c r="P37" i="58"/>
  <c r="P38" i="58"/>
  <c r="P39" i="58"/>
  <c r="P40" i="58"/>
  <c r="P43" i="58"/>
  <c r="P44" i="58"/>
  <c r="P45" i="58"/>
  <c r="P46" i="58"/>
  <c r="P47" i="58"/>
  <c r="P48" i="58"/>
  <c r="P49" i="58"/>
  <c r="P50" i="58"/>
  <c r="P51" i="58"/>
  <c r="P52" i="58"/>
  <c r="P53" i="58"/>
  <c r="P54" i="58"/>
  <c r="P55" i="58"/>
  <c r="P56" i="58"/>
  <c r="P57" i="58"/>
  <c r="P58" i="58"/>
  <c r="P59" i="58"/>
  <c r="P60" i="58"/>
  <c r="P61" i="58"/>
  <c r="P62" i="58"/>
  <c r="P63" i="58"/>
  <c r="P64" i="58"/>
  <c r="P65" i="58"/>
  <c r="P66" i="58"/>
  <c r="P67" i="58"/>
  <c r="P68" i="58"/>
  <c r="P69" i="58"/>
  <c r="P70" i="58"/>
  <c r="P71" i="58"/>
  <c r="P72" i="58"/>
  <c r="P73" i="58"/>
  <c r="P74" i="58"/>
  <c r="P75" i="58"/>
  <c r="P76" i="58"/>
  <c r="P5" i="58"/>
  <c r="P7" i="58"/>
  <c r="P6" i="58"/>
  <c r="K26" i="56"/>
  <c r="O26" i="56"/>
  <c r="P25" i="56" s="1"/>
  <c r="M26" i="56"/>
  <c r="N10" i="56" s="1"/>
  <c r="P53" i="47"/>
  <c r="L24" i="56" l="1"/>
  <c r="L25" i="56"/>
  <c r="L23" i="56"/>
  <c r="L20" i="56"/>
  <c r="L21" i="56"/>
  <c r="L22" i="56"/>
  <c r="L19" i="56"/>
  <c r="L16" i="56"/>
  <c r="L17" i="56"/>
  <c r="L18" i="56"/>
  <c r="L15" i="56"/>
  <c r="L12" i="56"/>
  <c r="L13" i="56"/>
  <c r="L14" i="56"/>
  <c r="L11" i="56"/>
  <c r="L10" i="56"/>
  <c r="P10" i="56"/>
  <c r="P19" i="56"/>
  <c r="P18" i="56"/>
  <c r="P24" i="56"/>
  <c r="P14" i="56"/>
  <c r="P21" i="56"/>
  <c r="P15" i="56"/>
  <c r="N19" i="56"/>
  <c r="N18" i="56"/>
  <c r="P20" i="56"/>
  <c r="P22" i="56"/>
  <c r="P16" i="56"/>
  <c r="P12" i="56"/>
  <c r="P23" i="56"/>
  <c r="P17" i="56"/>
  <c r="P13" i="56"/>
  <c r="P11" i="56"/>
  <c r="P77" i="58"/>
  <c r="N25" i="56"/>
  <c r="N21" i="56"/>
  <c r="N17" i="56"/>
  <c r="N13" i="56"/>
  <c r="N24" i="56"/>
  <c r="N20" i="56"/>
  <c r="N16" i="56"/>
  <c r="N12" i="56"/>
  <c r="N23" i="56"/>
  <c r="N15" i="56"/>
  <c r="N11" i="56"/>
  <c r="N22" i="56"/>
  <c r="N14" i="56"/>
  <c r="N26" i="56" l="1"/>
  <c r="L26" i="56"/>
  <c r="P26" i="56"/>
  <c r="B103" i="47"/>
  <c r="D103" i="47" s="1"/>
  <c r="F103" i="47"/>
  <c r="H103" i="47" s="1"/>
  <c r="AE11" i="44"/>
  <c r="AE12" i="44"/>
  <c r="AE13" i="44"/>
  <c r="AE14" i="44"/>
  <c r="AE15" i="44"/>
  <c r="AE16" i="44"/>
  <c r="AE18" i="44"/>
  <c r="AE19" i="44"/>
  <c r="AE20" i="44"/>
  <c r="AE22" i="44"/>
  <c r="AE23" i="44"/>
  <c r="AE10" i="44"/>
  <c r="Z24" i="44"/>
  <c r="H14" i="44"/>
  <c r="H15" i="44"/>
  <c r="H16" i="44"/>
  <c r="H19" i="44"/>
  <c r="H20" i="44"/>
  <c r="H21" i="44"/>
  <c r="H26" i="44"/>
  <c r="H27" i="44"/>
  <c r="H28" i="44"/>
  <c r="H11" i="44"/>
  <c r="D14" i="44"/>
  <c r="D15" i="44"/>
  <c r="D16" i="44"/>
  <c r="D19" i="44"/>
  <c r="D20" i="44"/>
  <c r="D21" i="44"/>
  <c r="D27" i="44"/>
  <c r="D28" i="44"/>
  <c r="D9" i="44"/>
  <c r="D11" i="44"/>
  <c r="H12" i="44"/>
  <c r="D12" i="44"/>
  <c r="B61" i="42"/>
  <c r="C15" i="42" s="1"/>
  <c r="C21" i="41"/>
  <c r="C22" i="41"/>
  <c r="E100" i="47" l="1"/>
  <c r="E15" i="47"/>
  <c r="E37" i="47"/>
  <c r="E78" i="47"/>
  <c r="E54" i="47"/>
  <c r="E35" i="47"/>
  <c r="E20" i="47"/>
  <c r="E80" i="47"/>
  <c r="E33" i="47"/>
  <c r="E49" i="47"/>
  <c r="E5" i="47"/>
  <c r="E57" i="47"/>
  <c r="E69" i="47"/>
  <c r="E55" i="47"/>
  <c r="E89" i="47"/>
  <c r="E66" i="47"/>
  <c r="E21" i="47"/>
  <c r="E14" i="47"/>
  <c r="E13" i="47"/>
  <c r="E11" i="47"/>
  <c r="E7" i="47"/>
  <c r="E58" i="47"/>
  <c r="E34" i="47"/>
  <c r="E36" i="47"/>
  <c r="E43" i="47"/>
  <c r="E24" i="47"/>
  <c r="E85" i="47"/>
  <c r="E59" i="47"/>
  <c r="E16" i="47"/>
  <c r="E17" i="47"/>
  <c r="E92" i="47"/>
  <c r="E91" i="47"/>
  <c r="E28" i="47"/>
  <c r="E73" i="47"/>
  <c r="E70" i="47"/>
  <c r="E94" i="47"/>
  <c r="E30" i="47"/>
  <c r="E76" i="47"/>
  <c r="E6" i="47"/>
  <c r="E71" i="47"/>
  <c r="E98" i="47"/>
  <c r="E56" i="47"/>
  <c r="E90" i="47"/>
  <c r="E86" i="47"/>
  <c r="E9" i="47"/>
  <c r="E63" i="47"/>
  <c r="E95" i="47"/>
  <c r="E51" i="47"/>
  <c r="E23" i="47"/>
  <c r="E19" i="47"/>
  <c r="E25" i="47"/>
  <c r="E47" i="47"/>
  <c r="E97" i="47"/>
  <c r="E26" i="47"/>
  <c r="E67" i="47"/>
  <c r="E10" i="47"/>
  <c r="E72" i="47"/>
  <c r="E99" i="47"/>
  <c r="E27" i="47"/>
  <c r="E50" i="47"/>
  <c r="E87" i="47"/>
  <c r="E64" i="47"/>
  <c r="E12" i="47"/>
  <c r="E96" i="47"/>
  <c r="E32" i="47"/>
  <c r="E62" i="47"/>
  <c r="E84" i="47"/>
  <c r="E48" i="47"/>
  <c r="E29" i="47"/>
  <c r="E93" i="47"/>
  <c r="E42" i="47"/>
  <c r="E88" i="47"/>
  <c r="E18" i="47"/>
  <c r="E46" i="47"/>
  <c r="E81" i="47"/>
  <c r="E79" i="47"/>
  <c r="E61" i="47"/>
  <c r="E83" i="47"/>
  <c r="E102" i="47"/>
  <c r="E41" i="47"/>
  <c r="E38" i="47"/>
  <c r="E52" i="47"/>
  <c r="E77" i="47"/>
  <c r="E75" i="47"/>
  <c r="E101" i="47"/>
  <c r="E45" i="47"/>
  <c r="E68" i="47"/>
  <c r="E31" i="47"/>
  <c r="E22" i="47"/>
  <c r="E44" i="47"/>
  <c r="E65" i="47"/>
  <c r="E60" i="47"/>
  <c r="E82" i="47"/>
  <c r="E40" i="47"/>
  <c r="E74" i="47"/>
  <c r="E8" i="47"/>
  <c r="E53" i="47"/>
  <c r="E39" i="47"/>
  <c r="I64" i="47"/>
  <c r="I12" i="47"/>
  <c r="I96" i="47"/>
  <c r="I32" i="47"/>
  <c r="I62" i="47"/>
  <c r="I84" i="47"/>
  <c r="I58" i="47"/>
  <c r="I34" i="47"/>
  <c r="I36" i="47"/>
  <c r="I43" i="47"/>
  <c r="I24" i="47"/>
  <c r="I85" i="47"/>
  <c r="I35" i="47"/>
  <c r="I20" i="47"/>
  <c r="I80" i="47"/>
  <c r="I33" i="47"/>
  <c r="I49" i="47"/>
  <c r="I5" i="47"/>
  <c r="I57" i="47"/>
  <c r="I69" i="47"/>
  <c r="I55" i="47"/>
  <c r="I89" i="47"/>
  <c r="I66" i="47"/>
  <c r="I101" i="47"/>
  <c r="I45" i="47"/>
  <c r="I68" i="47"/>
  <c r="I31" i="47"/>
  <c r="I22" i="47"/>
  <c r="I9" i="47"/>
  <c r="I63" i="47"/>
  <c r="I95" i="47"/>
  <c r="I51" i="47"/>
  <c r="I23" i="47"/>
  <c r="I19" i="47"/>
  <c r="I59" i="47"/>
  <c r="I16" i="47"/>
  <c r="I17" i="47"/>
  <c r="I92" i="47"/>
  <c r="I91" i="47"/>
  <c r="I28" i="47"/>
  <c r="I73" i="47"/>
  <c r="I70" i="47"/>
  <c r="I94" i="47"/>
  <c r="I30" i="47"/>
  <c r="I76" i="47"/>
  <c r="I21" i="47"/>
  <c r="I14" i="47"/>
  <c r="I13" i="47"/>
  <c r="I11" i="47"/>
  <c r="I7" i="47"/>
  <c r="I48" i="47"/>
  <c r="I29" i="47"/>
  <c r="I93" i="47"/>
  <c r="I42" i="47"/>
  <c r="I88" i="47"/>
  <c r="I25" i="47"/>
  <c r="I47" i="47"/>
  <c r="I97" i="47"/>
  <c r="I26" i="47"/>
  <c r="I67" i="47"/>
  <c r="I10" i="47"/>
  <c r="I72" i="47"/>
  <c r="I99" i="47"/>
  <c r="I27" i="47"/>
  <c r="I50" i="47"/>
  <c r="I87" i="47"/>
  <c r="I6" i="47"/>
  <c r="I71" i="47"/>
  <c r="I98" i="47"/>
  <c r="I56" i="47"/>
  <c r="I90" i="47"/>
  <c r="I86" i="47"/>
  <c r="I100" i="47"/>
  <c r="I15" i="47"/>
  <c r="I37" i="47"/>
  <c r="I78" i="47"/>
  <c r="I54" i="47"/>
  <c r="I18" i="47"/>
  <c r="I46" i="47"/>
  <c r="I81" i="47"/>
  <c r="I79" i="47"/>
  <c r="I61" i="47"/>
  <c r="I83" i="47"/>
  <c r="I102" i="47"/>
  <c r="I41" i="47"/>
  <c r="I38" i="47"/>
  <c r="I52" i="47"/>
  <c r="I77" i="47"/>
  <c r="I75" i="47"/>
  <c r="I65" i="47"/>
  <c r="I53" i="47"/>
  <c r="I44" i="47"/>
  <c r="I39" i="47"/>
  <c r="I82" i="47"/>
  <c r="I40" i="47"/>
  <c r="I60" i="47"/>
  <c r="I8" i="47"/>
  <c r="I74" i="47"/>
  <c r="C8" i="50"/>
  <c r="C27" i="50" s="1"/>
  <c r="C35" i="50" s="1"/>
  <c r="B8" i="50"/>
  <c r="N103" i="47"/>
  <c r="P103" i="47" s="1"/>
  <c r="H17" i="46"/>
  <c r="AA13" i="44"/>
  <c r="AA10" i="44"/>
  <c r="AA14" i="44"/>
  <c r="AA18" i="44"/>
  <c r="AA22" i="44"/>
  <c r="AA11" i="44"/>
  <c r="AA15" i="44"/>
  <c r="AA19" i="44"/>
  <c r="AA23" i="44"/>
  <c r="AA12" i="44"/>
  <c r="AA16" i="44"/>
  <c r="AA20" i="44"/>
  <c r="AA9" i="44"/>
  <c r="AA17" i="44"/>
  <c r="AA21" i="44"/>
  <c r="H29" i="44"/>
  <c r="O29" i="44"/>
  <c r="N29" i="44"/>
  <c r="D29" i="44"/>
  <c r="C10" i="42"/>
  <c r="C14" i="42"/>
  <c r="P11" i="44"/>
  <c r="P9" i="44"/>
  <c r="P28" i="44"/>
  <c r="P27" i="44"/>
  <c r="P26" i="44"/>
  <c r="P21" i="44"/>
  <c r="P20" i="44"/>
  <c r="P19" i="44"/>
  <c r="P16" i="44"/>
  <c r="P14" i="44"/>
  <c r="P15" i="44"/>
  <c r="P12" i="44"/>
  <c r="C27" i="42"/>
  <c r="C24" i="42"/>
  <c r="C20" i="42"/>
  <c r="C16" i="42"/>
  <c r="C29" i="42"/>
  <c r="C26" i="42"/>
  <c r="C22" i="42"/>
  <c r="C18" i="42"/>
  <c r="C28" i="42"/>
  <c r="C25" i="42"/>
  <c r="C23" i="42"/>
  <c r="C21" i="42"/>
  <c r="C19" i="42"/>
  <c r="C17" i="42"/>
  <c r="C13" i="42"/>
  <c r="C12" i="42"/>
  <c r="C11" i="42"/>
  <c r="C61" i="42"/>
  <c r="C59" i="42"/>
  <c r="C57" i="42"/>
  <c r="C54" i="42"/>
  <c r="C49" i="42"/>
  <c r="C47" i="42"/>
  <c r="C45" i="42"/>
  <c r="C43" i="42"/>
  <c r="C41" i="42"/>
  <c r="C39" i="42"/>
  <c r="C37" i="42"/>
  <c r="C34" i="42"/>
  <c r="C32" i="42"/>
  <c r="C30" i="42"/>
  <c r="C8" i="42"/>
  <c r="C6" i="42"/>
  <c r="C7" i="42"/>
  <c r="C9" i="42"/>
  <c r="C31" i="42"/>
  <c r="C33" i="42"/>
  <c r="C35" i="42"/>
  <c r="C36" i="42"/>
  <c r="C38" i="42"/>
  <c r="C40" i="42"/>
  <c r="C42" i="42"/>
  <c r="C44" i="42"/>
  <c r="C46" i="42"/>
  <c r="C48" i="42"/>
  <c r="C50" i="42"/>
  <c r="C51" i="42"/>
  <c r="C52" i="42"/>
  <c r="C53" i="42"/>
  <c r="C55" i="42"/>
  <c r="C56" i="42"/>
  <c r="C58" i="42"/>
  <c r="C60" i="42"/>
  <c r="Q65" i="47" l="1"/>
  <c r="Q37" i="47"/>
  <c r="Q47" i="47"/>
  <c r="Q99" i="47"/>
  <c r="Q59" i="47"/>
  <c r="Q62" i="47"/>
  <c r="Q41" i="47"/>
  <c r="Q90" i="47"/>
  <c r="Q75" i="47"/>
  <c r="Q9" i="47"/>
  <c r="Q74" i="47"/>
  <c r="Q48" i="47"/>
  <c r="Q24" i="47"/>
  <c r="Q43" i="47"/>
  <c r="Q10" i="47"/>
  <c r="Q95" i="47"/>
  <c r="Q27" i="47"/>
  <c r="Q18" i="47"/>
  <c r="Q5" i="47"/>
  <c r="Q8" i="47"/>
  <c r="Q45" i="47"/>
  <c r="Q54" i="47"/>
  <c r="Q86" i="47"/>
  <c r="Q91" i="47"/>
  <c r="Q13" i="47"/>
  <c r="Q94" i="47"/>
  <c r="Q60" i="47"/>
  <c r="Q51" i="47"/>
  <c r="Q42" i="47"/>
  <c r="Q81" i="47"/>
  <c r="Q21" i="47"/>
  <c r="Q30" i="47"/>
  <c r="Q12" i="47"/>
  <c r="Q71" i="47"/>
  <c r="Q23" i="47"/>
  <c r="Q44" i="47"/>
  <c r="Q67" i="47"/>
  <c r="Q88" i="47"/>
  <c r="Q39" i="47"/>
  <c r="Q69" i="47"/>
  <c r="Q66" i="47"/>
  <c r="Q70" i="47"/>
  <c r="Q97" i="47"/>
  <c r="Q100" i="47"/>
  <c r="Q29" i="47"/>
  <c r="Q7" i="47"/>
  <c r="Q11" i="47"/>
  <c r="Q73" i="47"/>
  <c r="Q33" i="47"/>
  <c r="Q50" i="47"/>
  <c r="Q79" i="47"/>
  <c r="Q38" i="47"/>
  <c r="Q76" i="47"/>
  <c r="Q32" i="47"/>
  <c r="Q26" i="47"/>
  <c r="Q63" i="47"/>
  <c r="Q98" i="47"/>
  <c r="Q16" i="47"/>
  <c r="Q102" i="47"/>
  <c r="Q83" i="47"/>
  <c r="Q96" i="47"/>
  <c r="Q25" i="47"/>
  <c r="Q31" i="47"/>
  <c r="Q92" i="47"/>
  <c r="Q19" i="47"/>
  <c r="Q80" i="47"/>
  <c r="Q56" i="47"/>
  <c r="Q46" i="47"/>
  <c r="Q101" i="47"/>
  <c r="Q64" i="47"/>
  <c r="Q14" i="47"/>
  <c r="Q40" i="47"/>
  <c r="Q82" i="47"/>
  <c r="Q6" i="47"/>
  <c r="Q77" i="47"/>
  <c r="Q52" i="47"/>
  <c r="Q49" i="47"/>
  <c r="Q20" i="47"/>
  <c r="Q93" i="47"/>
  <c r="Q28" i="47"/>
  <c r="Q58" i="47"/>
  <c r="Q85" i="47"/>
  <c r="Q57" i="47"/>
  <c r="Q35" i="47"/>
  <c r="Q17" i="47"/>
  <c r="Q72" i="47"/>
  <c r="Q89" i="47"/>
  <c r="Q55" i="47"/>
  <c r="Q34" i="47"/>
  <c r="Q78" i="47"/>
  <c r="Q61" i="47"/>
  <c r="Q36" i="47"/>
  <c r="Q84" i="47"/>
  <c r="Q15" i="47"/>
  <c r="Q22" i="47"/>
  <c r="Q87" i="47"/>
  <c r="Q68" i="47"/>
  <c r="Q53" i="47"/>
  <c r="I9" i="46"/>
  <c r="B27" i="50"/>
  <c r="B35" i="50" s="1"/>
  <c r="E8" i="50"/>
  <c r="I103" i="47"/>
  <c r="E103" i="47"/>
  <c r="I13" i="44"/>
  <c r="I18" i="44"/>
  <c r="I24" i="44"/>
  <c r="I17" i="44"/>
  <c r="I22" i="44"/>
  <c r="I10" i="44"/>
  <c r="E12" i="44"/>
  <c r="E10" i="44"/>
  <c r="E17" i="44"/>
  <c r="E22" i="44"/>
  <c r="E13" i="44"/>
  <c r="E18" i="44"/>
  <c r="E24" i="44"/>
  <c r="I15" i="46"/>
  <c r="I12" i="46"/>
  <c r="I10" i="46"/>
  <c r="I13" i="46"/>
  <c r="I16" i="46"/>
  <c r="I17" i="46"/>
  <c r="I11" i="46"/>
  <c r="I14" i="46"/>
  <c r="AA24" i="44"/>
  <c r="I23" i="44"/>
  <c r="I25" i="44"/>
  <c r="P29" i="44"/>
  <c r="E23" i="44"/>
  <c r="E25" i="44"/>
  <c r="I16" i="44"/>
  <c r="I21" i="44"/>
  <c r="I27" i="44"/>
  <c r="I15" i="44"/>
  <c r="I12" i="44"/>
  <c r="I14" i="44"/>
  <c r="I20" i="44"/>
  <c r="I28" i="44"/>
  <c r="I19" i="44"/>
  <c r="I26" i="44"/>
  <c r="I9" i="44"/>
  <c r="I11" i="44"/>
  <c r="E14" i="44"/>
  <c r="E15" i="44"/>
  <c r="E16" i="44"/>
  <c r="E19" i="44"/>
  <c r="E20" i="44"/>
  <c r="E21" i="44"/>
  <c r="E26" i="44"/>
  <c r="E27" i="44"/>
  <c r="E28" i="44"/>
  <c r="E9" i="44"/>
  <c r="E11" i="44"/>
  <c r="Y24" i="44"/>
  <c r="D61" i="42"/>
  <c r="D25" i="41"/>
  <c r="E19" i="41" s="1"/>
  <c r="C23" i="41"/>
  <c r="C24" i="41"/>
  <c r="C20" i="41"/>
  <c r="C16" i="41"/>
  <c r="C14" i="41"/>
  <c r="C12" i="41"/>
  <c r="C10" i="41"/>
  <c r="C29" i="38"/>
  <c r="D29" i="38"/>
  <c r="B29" i="38"/>
  <c r="D16" i="38"/>
  <c r="C16" i="38"/>
  <c r="B16" i="38"/>
  <c r="E29" i="44" l="1"/>
  <c r="I29" i="44"/>
  <c r="Q103" i="47"/>
  <c r="Q10" i="44"/>
  <c r="Q18" i="44"/>
  <c r="Q24" i="44"/>
  <c r="Q13" i="44"/>
  <c r="Q17" i="44"/>
  <c r="Q22" i="44"/>
  <c r="Q25" i="44"/>
  <c r="Q23" i="44"/>
  <c r="E14" i="42"/>
  <c r="E15" i="42"/>
  <c r="E13" i="41"/>
  <c r="E18" i="41"/>
  <c r="E23" i="41"/>
  <c r="E16" i="38"/>
  <c r="Q28" i="44"/>
  <c r="Q27" i="44"/>
  <c r="Q21" i="44"/>
  <c r="Q20" i="44"/>
  <c r="Q16" i="44"/>
  <c r="Q14" i="44"/>
  <c r="Q26" i="44"/>
  <c r="Q19" i="44"/>
  <c r="Q15" i="44"/>
  <c r="Q11" i="44"/>
  <c r="Q9" i="44"/>
  <c r="AE24" i="44"/>
  <c r="Q12" i="44"/>
  <c r="E10" i="42"/>
  <c r="E12" i="42"/>
  <c r="E16" i="42"/>
  <c r="E19" i="42"/>
  <c r="E20" i="42"/>
  <c r="E23" i="42"/>
  <c r="E24" i="42"/>
  <c r="E11" i="42"/>
  <c r="E13" i="42"/>
  <c r="E17" i="42"/>
  <c r="E18" i="42"/>
  <c r="E21" i="42"/>
  <c r="E22" i="42"/>
  <c r="E25" i="42"/>
  <c r="E26" i="42"/>
  <c r="E61" i="42"/>
  <c r="E60" i="42"/>
  <c r="E58" i="42"/>
  <c r="E56" i="42"/>
  <c r="E55" i="42"/>
  <c r="E53" i="42"/>
  <c r="E52" i="42"/>
  <c r="E51" i="42"/>
  <c r="E50" i="42"/>
  <c r="E48" i="42"/>
  <c r="E46" i="42"/>
  <c r="E44" i="42"/>
  <c r="E42" i="42"/>
  <c r="E40" i="42"/>
  <c r="E38" i="42"/>
  <c r="E36" i="42"/>
  <c r="E35" i="42"/>
  <c r="E33" i="42"/>
  <c r="E31" i="42"/>
  <c r="E28" i="42"/>
  <c r="E9" i="42"/>
  <c r="E7" i="42"/>
  <c r="E6" i="42"/>
  <c r="E8" i="42"/>
  <c r="E27" i="42"/>
  <c r="E29" i="42"/>
  <c r="E30" i="42"/>
  <c r="E32" i="42"/>
  <c r="E34" i="42"/>
  <c r="E37" i="42"/>
  <c r="E39" i="42"/>
  <c r="E41" i="42"/>
  <c r="E43" i="42"/>
  <c r="E45" i="42"/>
  <c r="E47" i="42"/>
  <c r="E49" i="42"/>
  <c r="E54" i="42"/>
  <c r="E57" i="42"/>
  <c r="E59" i="42"/>
  <c r="E24" i="41"/>
  <c r="E22" i="41"/>
  <c r="E21" i="41"/>
  <c r="E9" i="41"/>
  <c r="E17" i="41"/>
  <c r="E11" i="41"/>
  <c r="E15" i="41"/>
  <c r="H25" i="41"/>
  <c r="C9" i="41"/>
  <c r="E10" i="41"/>
  <c r="C11" i="41"/>
  <c r="E12" i="41"/>
  <c r="C13" i="41"/>
  <c r="E14" i="41"/>
  <c r="C15" i="41"/>
  <c r="E16" i="41"/>
  <c r="C17" i="41"/>
  <c r="E20" i="41"/>
  <c r="H10" i="37"/>
  <c r="H12" i="37"/>
  <c r="H14" i="37"/>
  <c r="H16" i="37"/>
  <c r="H17" i="37"/>
  <c r="H18" i="37"/>
  <c r="H20" i="37"/>
  <c r="H21" i="37"/>
  <c r="H22" i="37"/>
  <c r="H23" i="37"/>
  <c r="H24" i="37"/>
  <c r="H25" i="37"/>
  <c r="H26" i="37"/>
  <c r="H27" i="37"/>
  <c r="D10" i="37"/>
  <c r="D12" i="37"/>
  <c r="D14" i="37"/>
  <c r="D16" i="37"/>
  <c r="D17" i="37"/>
  <c r="D18" i="37"/>
  <c r="D20" i="37"/>
  <c r="D21" i="37"/>
  <c r="D22" i="37"/>
  <c r="D23" i="37"/>
  <c r="D24" i="37"/>
  <c r="D25" i="37"/>
  <c r="D26" i="37"/>
  <c r="D27" i="37"/>
  <c r="H67" i="37"/>
  <c r="D67" i="37"/>
  <c r="H66" i="37"/>
  <c r="D66" i="37"/>
  <c r="H65" i="37"/>
  <c r="D65" i="37"/>
  <c r="H64" i="37"/>
  <c r="D64" i="37"/>
  <c r="H63" i="37"/>
  <c r="D63" i="37"/>
  <c r="H61" i="37"/>
  <c r="D61" i="37"/>
  <c r="H59" i="37"/>
  <c r="D59" i="37"/>
  <c r="H57" i="37"/>
  <c r="D57" i="37"/>
  <c r="H56" i="37"/>
  <c r="D56" i="37"/>
  <c r="H55" i="37"/>
  <c r="D55" i="37"/>
  <c r="H54" i="37"/>
  <c r="D54" i="37"/>
  <c r="H53" i="37"/>
  <c r="D53" i="37"/>
  <c r="H52" i="37"/>
  <c r="D52" i="37"/>
  <c r="H51" i="37"/>
  <c r="D51" i="37"/>
  <c r="H49" i="37"/>
  <c r="D49" i="37"/>
  <c r="H48" i="37"/>
  <c r="D48" i="37"/>
  <c r="H47" i="37"/>
  <c r="D47" i="37"/>
  <c r="H46" i="37"/>
  <c r="D46" i="37"/>
  <c r="H45" i="37"/>
  <c r="D45" i="37"/>
  <c r="H44" i="37"/>
  <c r="D44" i="37"/>
  <c r="H43" i="37"/>
  <c r="D43" i="37"/>
  <c r="H42" i="37"/>
  <c r="D42" i="37"/>
  <c r="H41" i="37"/>
  <c r="D41" i="37"/>
  <c r="H40" i="37"/>
  <c r="D40" i="37"/>
  <c r="H39" i="37"/>
  <c r="D39" i="37"/>
  <c r="H38" i="37"/>
  <c r="D38" i="37"/>
  <c r="H35" i="37"/>
  <c r="D35" i="37"/>
  <c r="H34" i="37"/>
  <c r="D34" i="37"/>
  <c r="H33" i="37"/>
  <c r="D33" i="37"/>
  <c r="H32" i="37"/>
  <c r="D32" i="37"/>
  <c r="H31" i="37"/>
  <c r="D31" i="37"/>
  <c r="H30" i="37"/>
  <c r="D30" i="37"/>
  <c r="H29" i="37"/>
  <c r="D29" i="37"/>
  <c r="F68" i="37" s="1"/>
  <c r="H28" i="37"/>
  <c r="D28" i="37"/>
  <c r="B68" i="37"/>
  <c r="H9" i="37"/>
  <c r="D9" i="37"/>
  <c r="H8" i="37"/>
  <c r="D8" i="37"/>
  <c r="H7" i="37"/>
  <c r="D7" i="37"/>
  <c r="H6" i="37"/>
  <c r="D6" i="37"/>
  <c r="Q29" i="44" l="1"/>
  <c r="I18" i="41"/>
  <c r="I19" i="41"/>
  <c r="I16" i="41"/>
  <c r="I22" i="41"/>
  <c r="I21" i="41"/>
  <c r="E25" i="41"/>
  <c r="I14" i="41"/>
  <c r="I24" i="41"/>
  <c r="C25" i="41"/>
  <c r="I23" i="41"/>
  <c r="I17" i="41"/>
  <c r="I15" i="41"/>
  <c r="I13" i="41"/>
  <c r="I11" i="41"/>
  <c r="I9" i="41"/>
  <c r="I10" i="41"/>
  <c r="I20" i="41"/>
  <c r="I12" i="41"/>
  <c r="N68" i="37"/>
  <c r="H68" i="37"/>
  <c r="D68" i="37"/>
  <c r="E36" i="37" l="1"/>
  <c r="E37" i="37"/>
  <c r="E19" i="37"/>
  <c r="I19" i="37"/>
  <c r="I37" i="37"/>
  <c r="I36" i="37"/>
  <c r="E11" i="37"/>
  <c r="E13" i="37"/>
  <c r="I11" i="37"/>
  <c r="I13" i="37"/>
  <c r="E58" i="37"/>
  <c r="E50" i="37"/>
  <c r="I58" i="37"/>
  <c r="I50" i="37"/>
  <c r="I15" i="37"/>
  <c r="E66" i="37"/>
  <c r="E15" i="37"/>
  <c r="I56" i="37"/>
  <c r="E30" i="37"/>
  <c r="E43" i="37"/>
  <c r="I25" i="41"/>
  <c r="I41" i="37"/>
  <c r="E35" i="37"/>
  <c r="E51" i="37"/>
  <c r="I28" i="37"/>
  <c r="O68" i="37" s="1"/>
  <c r="I33" i="37"/>
  <c r="I48" i="37"/>
  <c r="I64" i="37"/>
  <c r="I10" i="37"/>
  <c r="I14" i="37"/>
  <c r="I18" i="37"/>
  <c r="I21" i="37"/>
  <c r="I25" i="37"/>
  <c r="I20" i="37"/>
  <c r="I22" i="37"/>
  <c r="I26" i="37"/>
  <c r="I45" i="37"/>
  <c r="I53" i="37"/>
  <c r="I61" i="37"/>
  <c r="I67" i="37"/>
  <c r="I12" i="37"/>
  <c r="I16" i="37"/>
  <c r="I23" i="37"/>
  <c r="I27" i="37"/>
  <c r="I17" i="37"/>
  <c r="I24" i="37"/>
  <c r="E10" i="37"/>
  <c r="E12" i="37"/>
  <c r="E14" i="37"/>
  <c r="E16" i="37"/>
  <c r="E17" i="37"/>
  <c r="E18" i="37"/>
  <c r="E20" i="37"/>
  <c r="E21" i="37"/>
  <c r="E22" i="37"/>
  <c r="E23" i="37"/>
  <c r="E24" i="37"/>
  <c r="E25" i="37"/>
  <c r="E26" i="37"/>
  <c r="E27" i="37"/>
  <c r="E6" i="37"/>
  <c r="E39" i="37"/>
  <c r="E55" i="37"/>
  <c r="C68" i="37"/>
  <c r="E28" i="37"/>
  <c r="G68" i="37" s="1"/>
  <c r="E8" i="37"/>
  <c r="E33" i="37"/>
  <c r="E41" i="37"/>
  <c r="E45" i="37"/>
  <c r="E48" i="37"/>
  <c r="E53" i="37"/>
  <c r="E56" i="37"/>
  <c r="E61" i="37"/>
  <c r="E64" i="37"/>
  <c r="E67" i="37"/>
  <c r="I65" i="37"/>
  <c r="I62" i="37"/>
  <c r="I57" i="37"/>
  <c r="I54" i="37"/>
  <c r="I49" i="37"/>
  <c r="I46" i="37"/>
  <c r="I42" i="37"/>
  <c r="I38" i="37"/>
  <c r="I34" i="37"/>
  <c r="I31" i="37"/>
  <c r="I9" i="37"/>
  <c r="I59" i="37"/>
  <c r="I52" i="37"/>
  <c r="I44" i="37"/>
  <c r="I29" i="37"/>
  <c r="I30" i="37"/>
  <c r="I8" i="37"/>
  <c r="I6" i="37"/>
  <c r="I35" i="37"/>
  <c r="I39" i="37"/>
  <c r="I43" i="37"/>
  <c r="I51" i="37"/>
  <c r="I55" i="37"/>
  <c r="I66" i="37"/>
  <c r="I63" i="37"/>
  <c r="I47" i="37"/>
  <c r="I40" i="37"/>
  <c r="I32" i="37"/>
  <c r="I7" i="37"/>
  <c r="E65" i="37"/>
  <c r="E63" i="37"/>
  <c r="E62" i="37"/>
  <c r="E59" i="37"/>
  <c r="E57" i="37"/>
  <c r="E54" i="37"/>
  <c r="E52" i="37"/>
  <c r="E49" i="37"/>
  <c r="E47" i="37"/>
  <c r="E46" i="37"/>
  <c r="E44" i="37"/>
  <c r="E42" i="37"/>
  <c r="E40" i="37"/>
  <c r="E38" i="37"/>
  <c r="E34" i="37"/>
  <c r="E32" i="37"/>
  <c r="E31" i="37"/>
  <c r="E29" i="37"/>
  <c r="E9" i="37"/>
  <c r="E7" i="37"/>
  <c r="P68" i="37"/>
  <c r="Q36" i="37" l="1"/>
  <c r="Q37" i="37"/>
  <c r="Q19" i="37"/>
  <c r="Q11" i="37"/>
  <c r="Q13" i="37"/>
  <c r="Q58" i="37"/>
  <c r="Q50" i="37"/>
  <c r="Q60" i="37"/>
  <c r="Q15" i="37"/>
  <c r="I68" i="37"/>
  <c r="E68" i="37"/>
  <c r="Q10" i="37"/>
  <c r="Q12" i="37"/>
  <c r="Q14" i="37"/>
  <c r="Q16" i="37"/>
  <c r="Q17" i="37"/>
  <c r="Q18" i="37"/>
  <c r="Q20" i="37"/>
  <c r="Q21" i="37"/>
  <c r="Q22" i="37"/>
  <c r="Q23" i="37"/>
  <c r="Q24" i="37"/>
  <c r="Q25" i="37"/>
  <c r="Q26" i="37"/>
  <c r="Q27" i="37"/>
  <c r="Q67" i="37"/>
  <c r="Q66" i="37"/>
  <c r="Q64" i="37"/>
  <c r="Q61" i="37"/>
  <c r="Q56" i="37"/>
  <c r="Q55" i="37"/>
  <c r="Q53" i="37"/>
  <c r="Q51" i="37"/>
  <c r="Q48" i="37"/>
  <c r="Q45" i="37"/>
  <c r="Q43" i="37"/>
  <c r="Q41" i="37"/>
  <c r="Q39" i="37"/>
  <c r="Q35" i="37"/>
  <c r="Q7" i="37"/>
  <c r="Q29" i="37"/>
  <c r="Q32" i="37"/>
  <c r="Q6" i="37"/>
  <c r="Q28" i="37"/>
  <c r="Q40" i="37"/>
  <c r="Q44" i="37"/>
  <c r="Q47" i="37"/>
  <c r="Q52" i="37"/>
  <c r="Q59" i="37"/>
  <c r="Q63" i="37"/>
  <c r="Q8" i="37"/>
  <c r="Q30" i="37"/>
  <c r="Q33" i="37"/>
  <c r="Q9" i="37"/>
  <c r="Q31" i="37"/>
  <c r="Q34" i="37"/>
  <c r="Q38" i="37"/>
  <c r="Q42" i="37"/>
  <c r="Q46" i="37"/>
  <c r="Q49" i="37"/>
  <c r="Q54" i="37"/>
  <c r="Q57" i="37"/>
  <c r="Q62" i="37"/>
  <c r="Q65" i="37"/>
  <c r="D38" i="36"/>
  <c r="E35" i="36" s="1"/>
  <c r="B38" i="36"/>
  <c r="C33" i="36" s="1"/>
  <c r="E33" i="36" l="1"/>
  <c r="E9" i="36"/>
  <c r="E10" i="36"/>
  <c r="E11" i="36"/>
  <c r="E32" i="36"/>
  <c r="C9" i="36"/>
  <c r="C31" i="36"/>
  <c r="E37" i="36"/>
  <c r="C23" i="36"/>
  <c r="E21" i="36"/>
  <c r="E22" i="36"/>
  <c r="E34" i="36"/>
  <c r="E36" i="36"/>
  <c r="C10" i="36"/>
  <c r="C29" i="36"/>
  <c r="C30" i="36"/>
  <c r="C34" i="36"/>
  <c r="C22" i="36"/>
  <c r="C37" i="36"/>
  <c r="C11" i="36"/>
  <c r="C27" i="36"/>
  <c r="C35" i="36"/>
  <c r="C38" i="36"/>
  <c r="C21" i="36"/>
  <c r="C28" i="36"/>
  <c r="C32" i="36"/>
  <c r="C36" i="36"/>
  <c r="E38" i="36"/>
  <c r="C20" i="36"/>
  <c r="C19" i="36"/>
  <c r="E25" i="36"/>
  <c r="Q68" i="37"/>
  <c r="C26" i="36"/>
  <c r="C24" i="36"/>
  <c r="C17" i="36"/>
  <c r="C15" i="36"/>
  <c r="C13" i="36"/>
  <c r="E31" i="36"/>
  <c r="E30" i="36"/>
  <c r="E27" i="36"/>
  <c r="E26" i="36"/>
  <c r="E23" i="36"/>
  <c r="E19" i="36"/>
  <c r="E18" i="36"/>
  <c r="E15" i="36"/>
  <c r="E14" i="36"/>
  <c r="C25" i="36"/>
  <c r="C18" i="36"/>
  <c r="C16" i="36"/>
  <c r="C14" i="36"/>
  <c r="C12" i="36"/>
  <c r="E29" i="36"/>
  <c r="E28" i="36"/>
  <c r="E20" i="36"/>
  <c r="E17" i="36"/>
  <c r="E16" i="36"/>
  <c r="E13" i="36"/>
  <c r="E12" i="36"/>
  <c r="I38" i="36" l="1"/>
  <c r="D25" i="35" l="1"/>
  <c r="E13" i="35" s="1"/>
  <c r="B25" i="35"/>
  <c r="C23" i="35" s="1"/>
  <c r="C13" i="35"/>
  <c r="D17" i="34"/>
  <c r="D30" i="34" s="1"/>
  <c r="B17" i="34"/>
  <c r="B30" i="34" s="1"/>
  <c r="E16" i="34"/>
  <c r="E15" i="34"/>
  <c r="E14" i="34"/>
  <c r="E13" i="34"/>
  <c r="E12" i="34"/>
  <c r="E8" i="34"/>
  <c r="H9" i="33"/>
  <c r="D9" i="33"/>
  <c r="G35" i="33"/>
  <c r="F35" i="33"/>
  <c r="C35" i="33"/>
  <c r="B35" i="33"/>
  <c r="H34" i="33"/>
  <c r="D34" i="33"/>
  <c r="H33" i="33"/>
  <c r="D33" i="33"/>
  <c r="H32" i="33"/>
  <c r="D32" i="33"/>
  <c r="H31" i="33"/>
  <c r="D31" i="33"/>
  <c r="H30" i="33"/>
  <c r="D30" i="33"/>
  <c r="D29" i="33"/>
  <c r="H28" i="33"/>
  <c r="D28" i="33"/>
  <c r="H27" i="33"/>
  <c r="D27" i="33"/>
  <c r="H26" i="33"/>
  <c r="D26" i="33"/>
  <c r="H25" i="33"/>
  <c r="D25" i="33"/>
  <c r="H24" i="33"/>
  <c r="D24" i="33"/>
  <c r="H23" i="33"/>
  <c r="H22" i="33"/>
  <c r="H20" i="33"/>
  <c r="D20" i="33"/>
  <c r="H16" i="33"/>
  <c r="D16" i="33"/>
  <c r="H15" i="33"/>
  <c r="D15" i="33"/>
  <c r="H14" i="33"/>
  <c r="D14" i="33"/>
  <c r="H13" i="33"/>
  <c r="D13" i="33"/>
  <c r="H12" i="33"/>
  <c r="D12" i="33"/>
  <c r="H11" i="33"/>
  <c r="D11" i="33"/>
  <c r="H10" i="33"/>
  <c r="D10" i="33"/>
  <c r="H8" i="33"/>
  <c r="D8" i="33"/>
  <c r="H7" i="33"/>
  <c r="D7" i="33"/>
  <c r="H6" i="33"/>
  <c r="D6" i="33"/>
  <c r="E34" i="32"/>
  <c r="D34" i="32"/>
  <c r="C34" i="32"/>
  <c r="B34" i="32"/>
  <c r="D39" i="31"/>
  <c r="B39" i="31"/>
  <c r="C17" i="35" l="1"/>
  <c r="C9" i="35"/>
  <c r="C10" i="31"/>
  <c r="C14" i="31"/>
  <c r="C18" i="31"/>
  <c r="C23" i="31"/>
  <c r="C27" i="31"/>
  <c r="C31" i="31"/>
  <c r="C35" i="31"/>
  <c r="C9" i="31"/>
  <c r="C21" i="31"/>
  <c r="C30" i="31"/>
  <c r="C11" i="31"/>
  <c r="C15" i="31"/>
  <c r="C19" i="31"/>
  <c r="C24" i="31"/>
  <c r="C28" i="31"/>
  <c r="C32" i="31"/>
  <c r="C36" i="31"/>
  <c r="C13" i="31"/>
  <c r="C17" i="31"/>
  <c r="C26" i="31"/>
  <c r="C38" i="31"/>
  <c r="C8" i="31"/>
  <c r="C12" i="31"/>
  <c r="C16" i="31"/>
  <c r="C20" i="31"/>
  <c r="C25" i="31"/>
  <c r="C29" i="31"/>
  <c r="C33" i="31"/>
  <c r="C37" i="31"/>
  <c r="C34" i="31"/>
  <c r="E11" i="35"/>
  <c r="E14" i="35"/>
  <c r="E17" i="35"/>
  <c r="E23" i="35"/>
  <c r="E12" i="35"/>
  <c r="E15" i="35"/>
  <c r="E20" i="35"/>
  <c r="E24" i="35"/>
  <c r="E22" i="35"/>
  <c r="E12" i="31"/>
  <c r="E16" i="31"/>
  <c r="E20" i="31"/>
  <c r="E25" i="31"/>
  <c r="E29" i="31"/>
  <c r="E33" i="31"/>
  <c r="E37" i="31"/>
  <c r="E15" i="31"/>
  <c r="E32" i="31"/>
  <c r="E9" i="31"/>
  <c r="E13" i="31"/>
  <c r="E17" i="31"/>
  <c r="E21" i="31"/>
  <c r="E26" i="31"/>
  <c r="E30" i="31"/>
  <c r="E34" i="31"/>
  <c r="E38" i="31"/>
  <c r="E11" i="31"/>
  <c r="E24" i="31"/>
  <c r="E28" i="31"/>
  <c r="E36" i="31"/>
  <c r="E10" i="31"/>
  <c r="E14" i="31"/>
  <c r="E18" i="31"/>
  <c r="E23" i="31"/>
  <c r="E27" i="31"/>
  <c r="E31" i="31"/>
  <c r="E35" i="31"/>
  <c r="E39" i="31"/>
  <c r="E19" i="31"/>
  <c r="E8" i="31"/>
  <c r="E9" i="35"/>
  <c r="E16" i="35"/>
  <c r="E21" i="35"/>
  <c r="E10" i="35"/>
  <c r="C19" i="35"/>
  <c r="H25" i="35"/>
  <c r="C12" i="35"/>
  <c r="C16" i="35"/>
  <c r="C22" i="35"/>
  <c r="C10" i="35"/>
  <c r="C14" i="35"/>
  <c r="C20" i="35"/>
  <c r="C11" i="35"/>
  <c r="C15" i="35"/>
  <c r="C21" i="35"/>
  <c r="C24" i="35"/>
  <c r="C25" i="35"/>
  <c r="C18" i="35"/>
  <c r="E18" i="35"/>
  <c r="E19" i="35"/>
  <c r="E17" i="34"/>
  <c r="D35" i="33"/>
  <c r="E21" i="33" s="1"/>
  <c r="N35" i="33"/>
  <c r="O35" i="33"/>
  <c r="H35" i="33"/>
  <c r="I21" i="33" s="1"/>
  <c r="E25" i="35" l="1"/>
  <c r="I21" i="35"/>
  <c r="I16" i="35"/>
  <c r="I15" i="35"/>
  <c r="I18" i="35"/>
  <c r="I17" i="35"/>
  <c r="I12" i="35"/>
  <c r="I11" i="35"/>
  <c r="I14" i="35"/>
  <c r="I23" i="35"/>
  <c r="I10" i="35"/>
  <c r="I13" i="35"/>
  <c r="I24" i="35"/>
  <c r="I20" i="35"/>
  <c r="I19" i="35"/>
  <c r="I22" i="35"/>
  <c r="I9" i="35"/>
  <c r="C39" i="31"/>
  <c r="I25" i="35"/>
  <c r="I17" i="33"/>
  <c r="I18" i="33"/>
  <c r="E9" i="33"/>
  <c r="E17" i="33"/>
  <c r="E18" i="33"/>
  <c r="E7" i="33"/>
  <c r="E6" i="33"/>
  <c r="E12" i="33"/>
  <c r="E11" i="33"/>
  <c r="E34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0" i="33"/>
  <c r="E19" i="33"/>
  <c r="E16" i="33"/>
  <c r="E15" i="33"/>
  <c r="E14" i="33"/>
  <c r="E10" i="33"/>
  <c r="E13" i="33"/>
  <c r="E8" i="33"/>
  <c r="I10" i="33"/>
  <c r="I9" i="33"/>
  <c r="I8" i="33"/>
  <c r="I7" i="33"/>
  <c r="I13" i="33"/>
  <c r="I12" i="33"/>
  <c r="I34" i="33"/>
  <c r="I33" i="33"/>
  <c r="I32" i="33"/>
  <c r="I31" i="33"/>
  <c r="I30" i="33"/>
  <c r="I29" i="33"/>
  <c r="I28" i="33"/>
  <c r="I27" i="33"/>
  <c r="I26" i="33"/>
  <c r="I25" i="33"/>
  <c r="I24" i="33"/>
  <c r="I23" i="33"/>
  <c r="I22" i="33"/>
  <c r="I20" i="33"/>
  <c r="I19" i="33"/>
  <c r="I16" i="33"/>
  <c r="I15" i="33"/>
  <c r="I14" i="33"/>
  <c r="P35" i="33"/>
  <c r="Q21" i="33" s="1"/>
  <c r="I11" i="33"/>
  <c r="I6" i="33"/>
  <c r="D24" i="30"/>
  <c r="E19" i="30" s="1"/>
  <c r="B24" i="30"/>
  <c r="C19" i="30" s="1"/>
  <c r="C10" i="30"/>
  <c r="E8" i="30"/>
  <c r="H10" i="28"/>
  <c r="D10" i="28"/>
  <c r="G38" i="28"/>
  <c r="F38" i="28"/>
  <c r="C38" i="28"/>
  <c r="B38" i="28"/>
  <c r="H37" i="28"/>
  <c r="D37" i="28"/>
  <c r="H36" i="28"/>
  <c r="D36" i="28"/>
  <c r="H35" i="28"/>
  <c r="D35" i="28"/>
  <c r="H34" i="28"/>
  <c r="D34" i="28"/>
  <c r="H33" i="28"/>
  <c r="D33" i="28"/>
  <c r="H32" i="28"/>
  <c r="D32" i="28"/>
  <c r="H31" i="28"/>
  <c r="D31" i="28"/>
  <c r="H30" i="28"/>
  <c r="D30" i="28"/>
  <c r="H29" i="28"/>
  <c r="D29" i="28"/>
  <c r="H28" i="28"/>
  <c r="D28" i="28"/>
  <c r="H27" i="28"/>
  <c r="D27" i="28"/>
  <c r="H26" i="28"/>
  <c r="H25" i="28"/>
  <c r="H24" i="28"/>
  <c r="H23" i="28"/>
  <c r="H21" i="28"/>
  <c r="H18" i="28"/>
  <c r="D18" i="28"/>
  <c r="H17" i="28"/>
  <c r="D17" i="28"/>
  <c r="H16" i="28"/>
  <c r="D16" i="28"/>
  <c r="H15" i="28"/>
  <c r="D15" i="28"/>
  <c r="H14" i="28"/>
  <c r="D14" i="28"/>
  <c r="H13" i="28"/>
  <c r="D13" i="28"/>
  <c r="H12" i="28"/>
  <c r="D12" i="28"/>
  <c r="H11" i="28"/>
  <c r="D11" i="28"/>
  <c r="H9" i="28"/>
  <c r="D9" i="28"/>
  <c r="H8" i="28"/>
  <c r="D8" i="28"/>
  <c r="H7" i="28"/>
  <c r="D7" i="28"/>
  <c r="C14" i="30" l="1"/>
  <c r="C15" i="30"/>
  <c r="C11" i="30"/>
  <c r="C20" i="30"/>
  <c r="C21" i="30"/>
  <c r="E9" i="30"/>
  <c r="E11" i="30"/>
  <c r="E14" i="30"/>
  <c r="E17" i="30"/>
  <c r="E21" i="30"/>
  <c r="E16" i="30"/>
  <c r="E12" i="30"/>
  <c r="E22" i="30"/>
  <c r="E10" i="30"/>
  <c r="E13" i="30"/>
  <c r="E15" i="30"/>
  <c r="E20" i="30"/>
  <c r="C8" i="30"/>
  <c r="C12" i="30"/>
  <c r="C16" i="30"/>
  <c r="C22" i="30"/>
  <c r="E23" i="30"/>
  <c r="C9" i="30"/>
  <c r="C13" i="30"/>
  <c r="C17" i="30"/>
  <c r="C23" i="30"/>
  <c r="Q17" i="33"/>
  <c r="Q18" i="33"/>
  <c r="E24" i="30"/>
  <c r="E18" i="30"/>
  <c r="C24" i="30"/>
  <c r="C18" i="30"/>
  <c r="E35" i="33"/>
  <c r="Q34" i="33"/>
  <c r="Q9" i="33"/>
  <c r="Q11" i="33"/>
  <c r="Q10" i="33"/>
  <c r="Q14" i="33"/>
  <c r="Q16" i="33"/>
  <c r="Q20" i="33"/>
  <c r="Q23" i="33"/>
  <c r="Q25" i="33"/>
  <c r="Q27" i="33"/>
  <c r="Q29" i="33"/>
  <c r="Q31" i="33"/>
  <c r="Q33" i="33"/>
  <c r="I35" i="33"/>
  <c r="Q6" i="33"/>
  <c r="Q8" i="33"/>
  <c r="Q13" i="33"/>
  <c r="Q7" i="33"/>
  <c r="Q12" i="33"/>
  <c r="Q15" i="33"/>
  <c r="Q19" i="33"/>
  <c r="Q22" i="33"/>
  <c r="Q24" i="33"/>
  <c r="Q26" i="33"/>
  <c r="Q28" i="33"/>
  <c r="Q30" i="33"/>
  <c r="Q32" i="33"/>
  <c r="I19" i="30"/>
  <c r="H38" i="28"/>
  <c r="D38" i="28"/>
  <c r="E22" i="28" l="1"/>
  <c r="B8" i="29"/>
  <c r="B35" i="29" s="1"/>
  <c r="C8" i="29"/>
  <c r="C35" i="29" s="1"/>
  <c r="I22" i="28"/>
  <c r="I23" i="30"/>
  <c r="I18" i="30"/>
  <c r="I17" i="30"/>
  <c r="I14" i="30"/>
  <c r="I9" i="30"/>
  <c r="I24" i="30"/>
  <c r="I10" i="28"/>
  <c r="I19" i="28"/>
  <c r="I20" i="28"/>
  <c r="E19" i="28"/>
  <c r="E20" i="28"/>
  <c r="I22" i="30"/>
  <c r="I10" i="30"/>
  <c r="I13" i="30"/>
  <c r="I21" i="30"/>
  <c r="E13" i="28"/>
  <c r="E10" i="28"/>
  <c r="Q35" i="33"/>
  <c r="I20" i="30"/>
  <c r="I16" i="30"/>
  <c r="I12" i="30"/>
  <c r="I8" i="30"/>
  <c r="I11" i="30"/>
  <c r="I15" i="30"/>
  <c r="I35" i="28"/>
  <c r="I33" i="28"/>
  <c r="I31" i="28"/>
  <c r="I29" i="28"/>
  <c r="I28" i="28"/>
  <c r="I26" i="28"/>
  <c r="I24" i="28"/>
  <c r="I21" i="28"/>
  <c r="I18" i="28"/>
  <c r="I16" i="28"/>
  <c r="I14" i="28"/>
  <c r="I12" i="28"/>
  <c r="I11" i="28"/>
  <c r="I8" i="28"/>
  <c r="I27" i="28"/>
  <c r="I23" i="28"/>
  <c r="I9" i="28"/>
  <c r="I36" i="28"/>
  <c r="I32" i="28"/>
  <c r="I15" i="28"/>
  <c r="I37" i="28"/>
  <c r="I25" i="28"/>
  <c r="I7" i="28"/>
  <c r="I34" i="28"/>
  <c r="I30" i="28"/>
  <c r="I17" i="28"/>
  <c r="I13" i="28"/>
  <c r="E28" i="28"/>
  <c r="E11" i="28"/>
  <c r="E21" i="28"/>
  <c r="E36" i="28"/>
  <c r="E30" i="28"/>
  <c r="E38" i="28"/>
  <c r="E37" i="28"/>
  <c r="E35" i="28"/>
  <c r="E33" i="28"/>
  <c r="E31" i="28"/>
  <c r="E29" i="28"/>
  <c r="E27" i="28"/>
  <c r="E25" i="28"/>
  <c r="E23" i="28"/>
  <c r="E18" i="28"/>
  <c r="E16" i="28"/>
  <c r="E14" i="28"/>
  <c r="E12" i="28"/>
  <c r="E9" i="28"/>
  <c r="E7" i="28"/>
  <c r="E32" i="28"/>
  <c r="E24" i="28"/>
  <c r="E15" i="28"/>
  <c r="E34" i="28"/>
  <c r="E26" i="28"/>
  <c r="E17" i="28"/>
  <c r="E8" i="28"/>
  <c r="Q32" i="28" l="1"/>
  <c r="Q20" i="28"/>
  <c r="Q19" i="28"/>
  <c r="Q15" i="28"/>
  <c r="Q25" i="28"/>
  <c r="I38" i="28"/>
  <c r="Q7" i="28"/>
  <c r="Q10" i="28"/>
  <c r="Q9" i="28"/>
  <c r="Q24" i="28"/>
  <c r="Q16" i="28"/>
  <c r="Q33" i="28"/>
  <c r="Q8" i="28"/>
  <c r="Q12" i="28"/>
  <c r="Q28" i="28"/>
  <c r="Q36" i="28"/>
  <c r="Q29" i="28"/>
  <c r="Q37" i="28"/>
  <c r="Q27" i="28"/>
  <c r="Q21" i="28"/>
  <c r="Q11" i="28"/>
  <c r="Q18" i="28"/>
  <c r="Q35" i="28"/>
  <c r="Q13" i="28"/>
  <c r="Q30" i="28"/>
  <c r="Q26" i="28"/>
  <c r="Q23" i="28"/>
  <c r="Q17" i="28"/>
  <c r="Q34" i="28"/>
  <c r="Q14" i="28"/>
  <c r="Q31" i="28"/>
  <c r="B13" i="25"/>
  <c r="B12" i="25" s="1"/>
  <c r="B50" i="25"/>
  <c r="I49" i="25"/>
  <c r="B32" i="25"/>
  <c r="B31" i="25" s="1"/>
  <c r="I13" i="25"/>
  <c r="I12" i="25" s="1"/>
  <c r="B15" i="24"/>
  <c r="C15" i="24" s="1"/>
  <c r="B31" i="24"/>
  <c r="C31" i="24" s="1"/>
  <c r="B49" i="24"/>
  <c r="C49" i="24" s="1"/>
  <c r="F49" i="24"/>
  <c r="G49" i="24" s="1"/>
  <c r="F31" i="24"/>
  <c r="G31" i="24" s="1"/>
  <c r="G48" i="24"/>
  <c r="C48" i="24"/>
  <c r="G47" i="24"/>
  <c r="C47" i="24"/>
  <c r="G46" i="24"/>
  <c r="C46" i="24"/>
  <c r="G45" i="24"/>
  <c r="C45" i="24"/>
  <c r="G44" i="24"/>
  <c r="C44" i="24"/>
  <c r="G41" i="24"/>
  <c r="C41" i="24"/>
  <c r="G30" i="24"/>
  <c r="C30" i="24"/>
  <c r="G29" i="24"/>
  <c r="C29" i="24"/>
  <c r="G28" i="24"/>
  <c r="C28" i="24"/>
  <c r="G27" i="24"/>
  <c r="C27" i="24"/>
  <c r="G26" i="24"/>
  <c r="C26" i="24"/>
  <c r="G23" i="24"/>
  <c r="C23" i="24"/>
  <c r="G15" i="24"/>
  <c r="G14" i="24"/>
  <c r="C14" i="24"/>
  <c r="G13" i="24"/>
  <c r="C13" i="24"/>
  <c r="G12" i="24"/>
  <c r="C12" i="24"/>
  <c r="G11" i="24"/>
  <c r="C11" i="24"/>
  <c r="G10" i="24"/>
  <c r="C10" i="24"/>
  <c r="G7" i="24"/>
  <c r="C7" i="24"/>
  <c r="Q38" i="28" l="1"/>
  <c r="O25" i="26"/>
  <c r="P20" i="26" s="1"/>
  <c r="K25" i="26"/>
  <c r="L20" i="26" s="1"/>
  <c r="M25" i="26"/>
  <c r="N20" i="26" s="1"/>
  <c r="E20" i="20"/>
  <c r="C8" i="20"/>
  <c r="C9" i="20"/>
  <c r="C10" i="20"/>
  <c r="C11" i="20"/>
  <c r="C12" i="20"/>
  <c r="C13" i="20"/>
  <c r="C14" i="20"/>
  <c r="C15" i="20"/>
  <c r="C16" i="20"/>
  <c r="C17" i="20"/>
  <c r="C18" i="20"/>
  <c r="C21" i="20"/>
  <c r="C22" i="20"/>
  <c r="C23" i="20"/>
  <c r="C7" i="20"/>
  <c r="C13" i="19"/>
  <c r="D13" i="19"/>
  <c r="E6" i="17"/>
  <c r="I6" i="17"/>
  <c r="M6" i="17"/>
  <c r="E7" i="17"/>
  <c r="I7" i="17"/>
  <c r="M7" i="17"/>
  <c r="E8" i="17"/>
  <c r="I8" i="17"/>
  <c r="M8" i="17"/>
  <c r="X8" i="17"/>
  <c r="E9" i="17"/>
  <c r="I9" i="17"/>
  <c r="M9" i="17"/>
  <c r="E10" i="17"/>
  <c r="I10" i="17"/>
  <c r="M10" i="17"/>
  <c r="E11" i="17"/>
  <c r="I11" i="17"/>
  <c r="M11" i="17"/>
  <c r="E12" i="17"/>
  <c r="I12" i="17"/>
  <c r="M12" i="17"/>
  <c r="X12" i="17"/>
  <c r="E13" i="17"/>
  <c r="I13" i="17"/>
  <c r="M13" i="17"/>
  <c r="X13" i="17"/>
  <c r="E14" i="17"/>
  <c r="I14" i="17"/>
  <c r="M14" i="17"/>
  <c r="E15" i="17"/>
  <c r="I15" i="17"/>
  <c r="M15" i="17"/>
  <c r="E16" i="17"/>
  <c r="I16" i="17"/>
  <c r="M16" i="17"/>
  <c r="X16" i="17"/>
  <c r="E19" i="17"/>
  <c r="I19" i="17"/>
  <c r="M19" i="17"/>
  <c r="X19" i="17"/>
  <c r="E20" i="17"/>
  <c r="I20" i="17"/>
  <c r="M20" i="17"/>
  <c r="E21" i="17"/>
  <c r="I21" i="17"/>
  <c r="M21" i="17"/>
  <c r="E22" i="17"/>
  <c r="I22" i="17"/>
  <c r="M22" i="17"/>
  <c r="E23" i="17"/>
  <c r="I23" i="17"/>
  <c r="M23" i="17"/>
  <c r="X23" i="17"/>
  <c r="E24" i="17"/>
  <c r="I24" i="17"/>
  <c r="M24" i="17"/>
  <c r="E25" i="17"/>
  <c r="I25" i="17"/>
  <c r="M25" i="17"/>
  <c r="E26" i="17"/>
  <c r="I26" i="17"/>
  <c r="M26" i="17"/>
  <c r="E27" i="17"/>
  <c r="I27" i="17"/>
  <c r="M27" i="17"/>
  <c r="X27" i="17"/>
  <c r="E28" i="17"/>
  <c r="I28" i="17"/>
  <c r="M28" i="17"/>
  <c r="E29" i="17"/>
  <c r="I29" i="17"/>
  <c r="M29" i="17"/>
  <c r="E30" i="17"/>
  <c r="I30" i="17"/>
  <c r="M30" i="17"/>
  <c r="E31" i="17"/>
  <c r="I31" i="17"/>
  <c r="M31" i="17"/>
  <c r="X31" i="17"/>
  <c r="E32" i="17"/>
  <c r="I32" i="17"/>
  <c r="M32" i="17"/>
  <c r="E33" i="17"/>
  <c r="I33" i="17"/>
  <c r="M33" i="17"/>
  <c r="E34" i="17"/>
  <c r="I34" i="17"/>
  <c r="M34" i="17"/>
  <c r="X34" i="17"/>
  <c r="E35" i="17"/>
  <c r="I35" i="17"/>
  <c r="M35" i="17"/>
  <c r="X35" i="17"/>
  <c r="E36" i="17"/>
  <c r="I36" i="17"/>
  <c r="M36" i="17"/>
  <c r="E37" i="17"/>
  <c r="I37" i="17"/>
  <c r="M37" i="17"/>
  <c r="E38" i="17"/>
  <c r="I38" i="17"/>
  <c r="M38" i="17"/>
  <c r="E39" i="17"/>
  <c r="I39" i="17"/>
  <c r="M39" i="17"/>
  <c r="X39" i="17"/>
  <c r="E40" i="17"/>
  <c r="I40" i="17"/>
  <c r="M40" i="17"/>
  <c r="E41" i="17"/>
  <c r="I41" i="17"/>
  <c r="M41" i="17"/>
  <c r="E42" i="17"/>
  <c r="I42" i="17"/>
  <c r="M42" i="17"/>
  <c r="E43" i="17"/>
  <c r="I43" i="17"/>
  <c r="M43" i="17"/>
  <c r="X43" i="17"/>
  <c r="E44" i="17"/>
  <c r="I44" i="17"/>
  <c r="M44" i="17"/>
  <c r="X44" i="17"/>
  <c r="E45" i="17"/>
  <c r="I45" i="17"/>
  <c r="M45" i="17"/>
  <c r="E46" i="17"/>
  <c r="I46" i="17"/>
  <c r="M46" i="17"/>
  <c r="E47" i="17"/>
  <c r="I47" i="17"/>
  <c r="M47" i="17"/>
  <c r="X47" i="17"/>
  <c r="X49" i="17"/>
  <c r="X52" i="17"/>
  <c r="X53" i="17"/>
  <c r="X56" i="17"/>
  <c r="X60" i="17"/>
  <c r="X64" i="17"/>
  <c r="X68" i="17"/>
  <c r="X72" i="17"/>
  <c r="X77" i="17"/>
  <c r="X78" i="17"/>
  <c r="X81" i="17"/>
  <c r="X82" i="17"/>
  <c r="X85" i="17"/>
  <c r="X86" i="17"/>
  <c r="X89" i="17"/>
  <c r="X90" i="17"/>
  <c r="X93" i="17"/>
  <c r="X94" i="17"/>
  <c r="X97" i="17"/>
  <c r="X98" i="17"/>
  <c r="X101" i="17"/>
  <c r="X103" i="17"/>
  <c r="X105" i="17"/>
  <c r="X107" i="17"/>
  <c r="X109" i="17"/>
  <c r="X110" i="17"/>
  <c r="X114" i="17"/>
  <c r="X115" i="17"/>
  <c r="X118" i="17"/>
  <c r="X119" i="17"/>
  <c r="X122" i="17"/>
  <c r="X123" i="17"/>
  <c r="X127" i="17"/>
  <c r="X128" i="17"/>
  <c r="X131" i="17"/>
  <c r="X132" i="17"/>
  <c r="X136" i="17"/>
  <c r="X140" i="17"/>
  <c r="X144" i="17"/>
  <c r="X145" i="17"/>
  <c r="X148" i="17"/>
  <c r="X152" i="17"/>
  <c r="X156" i="17"/>
  <c r="E158" i="17"/>
  <c r="I158" i="17"/>
  <c r="M158" i="17"/>
  <c r="P11" i="26" l="1"/>
  <c r="P13" i="26"/>
  <c r="P17" i="26"/>
  <c r="P14" i="26"/>
  <c r="P18" i="26"/>
  <c r="P21" i="26"/>
  <c r="P12" i="26"/>
  <c r="P15" i="26"/>
  <c r="P23" i="26"/>
  <c r="P19" i="26"/>
  <c r="P24" i="26"/>
  <c r="P9" i="26"/>
  <c r="P10" i="26"/>
  <c r="P16" i="26"/>
  <c r="P22" i="26"/>
  <c r="H23" i="20"/>
  <c r="I20" i="20" s="1"/>
  <c r="X141" i="17"/>
  <c r="X137" i="17"/>
  <c r="X69" i="17"/>
  <c r="X30" i="17"/>
  <c r="N9" i="26"/>
  <c r="N19" i="26"/>
  <c r="L9" i="26"/>
  <c r="L19" i="26"/>
  <c r="E8" i="20"/>
  <c r="E19" i="20"/>
  <c r="X157" i="17"/>
  <c r="X146" i="17"/>
  <c r="X142" i="17"/>
  <c r="X155" i="17"/>
  <c r="X151" i="17"/>
  <c r="X147" i="17"/>
  <c r="X143" i="17"/>
  <c r="X139" i="17"/>
  <c r="X134" i="17"/>
  <c r="X130" i="17"/>
  <c r="X126" i="17"/>
  <c r="X121" i="17"/>
  <c r="X117" i="17"/>
  <c r="X113" i="17"/>
  <c r="X108" i="17"/>
  <c r="X104" i="17"/>
  <c r="X100" i="17"/>
  <c r="X96" i="17"/>
  <c r="X92" i="17"/>
  <c r="X88" i="17"/>
  <c r="X84" i="17"/>
  <c r="X80" i="17"/>
  <c r="X76" i="17"/>
  <c r="X71" i="17"/>
  <c r="X67" i="17"/>
  <c r="X63" i="17"/>
  <c r="X59" i="17"/>
  <c r="X55" i="17"/>
  <c r="X51" i="17"/>
  <c r="X46" i="17"/>
  <c r="X42" i="17"/>
  <c r="X38" i="17"/>
  <c r="X26" i="17"/>
  <c r="X22" i="17"/>
  <c r="W158" i="17"/>
  <c r="X9" i="17"/>
  <c r="X153" i="17"/>
  <c r="V158" i="17"/>
  <c r="X149" i="17"/>
  <c r="X74" i="17"/>
  <c r="X65" i="17"/>
  <c r="X61" i="17"/>
  <c r="X57" i="17"/>
  <c r="X40" i="17"/>
  <c r="X36" i="17"/>
  <c r="X32" i="17"/>
  <c r="X28" i="17"/>
  <c r="X24" i="17"/>
  <c r="X20" i="17"/>
  <c r="X14" i="17"/>
  <c r="X10" i="17"/>
  <c r="X6" i="17"/>
  <c r="X154" i="17"/>
  <c r="X150" i="17"/>
  <c r="X138" i="17"/>
  <c r="X133" i="17"/>
  <c r="X129" i="17"/>
  <c r="X125" i="17"/>
  <c r="X120" i="17"/>
  <c r="X116" i="17"/>
  <c r="X112" i="17"/>
  <c r="X99" i="17"/>
  <c r="X95" i="17"/>
  <c r="X17" i="17"/>
  <c r="X87" i="17"/>
  <c r="X83" i="17"/>
  <c r="X79" i="17"/>
  <c r="X75" i="17"/>
  <c r="X70" i="17"/>
  <c r="X66" i="17"/>
  <c r="X62" i="17"/>
  <c r="X58" i="17"/>
  <c r="X54" i="17"/>
  <c r="X50" i="17"/>
  <c r="X45" i="17"/>
  <c r="X41" i="17"/>
  <c r="X37" i="17"/>
  <c r="X33" i="17"/>
  <c r="X29" i="17"/>
  <c r="X25" i="17"/>
  <c r="X21" i="17"/>
  <c r="X15" i="17"/>
  <c r="X11" i="17"/>
  <c r="X7" i="17"/>
  <c r="N17" i="26"/>
  <c r="L16" i="26"/>
  <c r="L11" i="26"/>
  <c r="L22" i="26"/>
  <c r="L14" i="26"/>
  <c r="L18" i="26"/>
  <c r="L23" i="26"/>
  <c r="L12" i="26"/>
  <c r="L10" i="26"/>
  <c r="L13" i="26"/>
  <c r="L15" i="26"/>
  <c r="L17" i="26"/>
  <c r="L21" i="26"/>
  <c r="L24" i="26"/>
  <c r="N21" i="26"/>
  <c r="N13" i="26"/>
  <c r="N23" i="26"/>
  <c r="N15" i="26"/>
  <c r="N11" i="26"/>
  <c r="N10" i="26"/>
  <c r="N12" i="26"/>
  <c r="N24" i="26"/>
  <c r="N16" i="26"/>
  <c r="N22" i="26"/>
  <c r="N18" i="26"/>
  <c r="N14" i="26"/>
  <c r="E11" i="20"/>
  <c r="E23" i="20"/>
  <c r="E15" i="20"/>
  <c r="E21" i="20"/>
  <c r="E17" i="20"/>
  <c r="E13" i="20"/>
  <c r="E9" i="20"/>
  <c r="E7" i="20"/>
  <c r="E22" i="20"/>
  <c r="E18" i="20"/>
  <c r="E16" i="20"/>
  <c r="E14" i="20"/>
  <c r="E12" i="20"/>
  <c r="E10" i="20"/>
  <c r="P25" i="26" l="1"/>
  <c r="I23" i="20"/>
  <c r="I19" i="20"/>
  <c r="X158" i="17"/>
  <c r="Q28" i="17"/>
  <c r="Q20" i="17"/>
  <c r="Q9" i="17"/>
  <c r="Q11" i="17"/>
  <c r="Q23" i="17"/>
  <c r="Q15" i="17"/>
  <c r="Q39" i="17"/>
  <c r="Q38" i="17"/>
  <c r="Q24" i="17"/>
  <c r="Q43" i="17"/>
  <c r="Q32" i="17"/>
  <c r="Q30" i="17"/>
  <c r="Q46" i="17"/>
  <c r="Q13" i="17"/>
  <c r="Q25" i="17"/>
  <c r="Q10" i="17"/>
  <c r="Q31" i="17"/>
  <c r="Q47" i="17"/>
  <c r="Q40" i="17"/>
  <c r="Q14" i="17"/>
  <c r="Q35" i="17"/>
  <c r="Q21" i="17"/>
  <c r="Q34" i="17"/>
  <c r="Q42" i="17"/>
  <c r="Q27" i="17"/>
  <c r="Q7" i="17"/>
  <c r="Q8" i="17"/>
  <c r="Q12" i="17"/>
  <c r="Q16" i="17"/>
  <c r="Q22" i="17"/>
  <c r="Q26" i="17"/>
  <c r="Q29" i="17"/>
  <c r="Q37" i="17"/>
  <c r="Q41" i="17"/>
  <c r="Q45" i="17"/>
  <c r="Q19" i="17"/>
  <c r="Q158" i="17"/>
  <c r="Q6" i="17"/>
  <c r="Q44" i="17"/>
  <c r="Q33" i="17"/>
  <c r="Q36" i="17"/>
  <c r="L25" i="26"/>
  <c r="N25" i="26"/>
  <c r="I21" i="20"/>
  <c r="I22" i="20"/>
  <c r="I13" i="20"/>
  <c r="I14" i="20"/>
  <c r="I17" i="20"/>
  <c r="I9" i="20"/>
  <c r="I18" i="20"/>
  <c r="I10" i="20"/>
  <c r="I15" i="20"/>
  <c r="I11" i="20"/>
  <c r="I7" i="20"/>
  <c r="I16" i="20"/>
  <c r="I12" i="20"/>
  <c r="I8" i="20"/>
  <c r="Y135" i="17" l="1"/>
  <c r="Y106" i="17"/>
  <c r="Y124" i="17"/>
  <c r="Y102" i="17"/>
  <c r="Y111" i="17"/>
  <c r="Y73" i="17"/>
  <c r="Y91" i="17"/>
  <c r="Y83" i="17"/>
  <c r="Y48" i="17"/>
  <c r="Y54" i="17"/>
  <c r="Y146" i="17"/>
  <c r="Y50" i="17"/>
  <c r="Y22" i="17"/>
  <c r="Y134" i="17"/>
  <c r="Y147" i="17"/>
  <c r="Y58" i="17"/>
  <c r="Y62" i="17"/>
  <c r="Y80" i="17"/>
  <c r="Y143" i="17"/>
  <c r="Y121" i="17"/>
  <c r="Y59" i="17"/>
  <c r="Y26" i="17"/>
  <c r="Y38" i="17"/>
  <c r="Y96" i="17"/>
  <c r="Y14" i="17"/>
  <c r="Y138" i="17"/>
  <c r="Y154" i="17"/>
  <c r="Y6" i="17"/>
  <c r="Y125" i="17"/>
  <c r="Y41" i="17"/>
  <c r="Y126" i="17"/>
  <c r="Y149" i="17"/>
  <c r="Y120" i="17"/>
  <c r="Y37" i="17"/>
  <c r="Y100" i="17"/>
  <c r="Y153" i="17"/>
  <c r="Y129" i="17"/>
  <c r="Y29" i="17"/>
  <c r="Y104" i="17"/>
  <c r="Y9" i="17"/>
  <c r="Y116" i="17"/>
  <c r="Y33" i="17"/>
  <c r="Y130" i="17"/>
  <c r="Y63" i="17"/>
  <c r="Y61" i="17"/>
  <c r="Y25" i="17"/>
  <c r="Y92" i="17"/>
  <c r="Y57" i="17"/>
  <c r="Y157" i="17"/>
  <c r="Y84" i="17"/>
  <c r="Y65" i="17"/>
  <c r="Y95" i="17"/>
  <c r="Y11" i="17"/>
  <c r="Y88" i="17"/>
  <c r="Y40" i="17"/>
  <c r="Y99" i="17"/>
  <c r="Y15" i="17"/>
  <c r="Y113" i="17"/>
  <c r="Y46" i="17"/>
  <c r="Y32" i="17"/>
  <c r="Y17" i="17"/>
  <c r="Y142" i="17"/>
  <c r="Y76" i="17"/>
  <c r="Y28" i="17"/>
  <c r="Y70" i="17"/>
  <c r="Y151" i="17"/>
  <c r="Y67" i="17"/>
  <c r="Y20" i="17"/>
  <c r="Y79" i="17"/>
  <c r="Y155" i="17"/>
  <c r="Y55" i="17"/>
  <c r="Y24" i="17"/>
  <c r="Y18" i="17"/>
  <c r="Y16" i="17"/>
  <c r="Y30" i="17"/>
  <c r="Y34" i="17"/>
  <c r="Y158" i="17"/>
  <c r="Y123" i="17"/>
  <c r="Y103" i="17"/>
  <c r="Y82" i="17"/>
  <c r="Y144" i="17"/>
  <c r="Y127" i="17"/>
  <c r="Y109" i="17"/>
  <c r="Y93" i="17"/>
  <c r="Y77" i="17"/>
  <c r="Y60" i="17"/>
  <c r="Y43" i="17"/>
  <c r="Y27" i="17"/>
  <c r="Y128" i="17"/>
  <c r="Y69" i="17"/>
  <c r="Y12" i="17"/>
  <c r="Y141" i="17"/>
  <c r="Y119" i="17"/>
  <c r="Y98" i="17"/>
  <c r="Y156" i="17"/>
  <c r="Y140" i="17"/>
  <c r="Y122" i="17"/>
  <c r="Y105" i="17"/>
  <c r="Y89" i="17"/>
  <c r="Y72" i="17"/>
  <c r="Y56" i="17"/>
  <c r="Y39" i="17"/>
  <c r="Y23" i="17"/>
  <c r="Y107" i="17"/>
  <c r="Y53" i="17"/>
  <c r="Y8" i="17"/>
  <c r="Y137" i="17"/>
  <c r="Y115" i="17"/>
  <c r="Y90" i="17"/>
  <c r="Y152" i="17"/>
  <c r="Y136" i="17"/>
  <c r="Y118" i="17"/>
  <c r="Y101" i="17"/>
  <c r="Y85" i="17"/>
  <c r="Y68" i="17"/>
  <c r="Y52" i="17"/>
  <c r="Y35" i="17"/>
  <c r="Y19" i="17"/>
  <c r="Y94" i="17"/>
  <c r="Y145" i="17"/>
  <c r="Y148" i="17"/>
  <c r="Y81" i="17"/>
  <c r="Y13" i="17"/>
  <c r="Y132" i="17"/>
  <c r="Y131" i="17"/>
  <c r="Y64" i="17"/>
  <c r="Y78" i="17"/>
  <c r="Y110" i="17"/>
  <c r="Y114" i="17"/>
  <c r="Y47" i="17"/>
  <c r="Y49" i="17"/>
  <c r="Y86" i="17"/>
  <c r="Y97" i="17"/>
  <c r="Y31" i="17"/>
  <c r="Y44" i="17"/>
  <c r="Y150" i="17"/>
  <c r="Y75" i="17"/>
  <c r="Y7" i="17"/>
  <c r="Y108" i="17"/>
  <c r="Y42" i="17"/>
  <c r="Y10" i="17"/>
  <c r="Y87" i="17"/>
  <c r="Y21" i="17"/>
  <c r="Y117" i="17"/>
  <c r="Y51" i="17"/>
  <c r="Y36" i="17"/>
  <c r="Y112" i="17"/>
  <c r="Y45" i="17"/>
  <c r="Y139" i="17"/>
  <c r="Y71" i="17"/>
  <c r="Y74" i="17"/>
  <c r="Y133" i="17"/>
  <c r="Y66" i="17"/>
  <c r="K11" i="14"/>
  <c r="Q11" i="14" s="1"/>
  <c r="L11" i="14"/>
  <c r="S11" i="14" s="1"/>
  <c r="M11" i="14"/>
  <c r="U11" i="14" s="1"/>
  <c r="K12" i="14"/>
  <c r="Q12" i="14" s="1"/>
  <c r="L12" i="14"/>
  <c r="S12" i="14" s="1"/>
  <c r="M12" i="14"/>
  <c r="U12" i="14" s="1"/>
  <c r="K13" i="14"/>
  <c r="Q13" i="14" s="1"/>
  <c r="L13" i="14"/>
  <c r="S13" i="14" s="1"/>
  <c r="M13" i="14"/>
  <c r="U13" i="14" s="1"/>
  <c r="K14" i="14"/>
  <c r="Q14" i="14" s="1"/>
  <c r="L14" i="14"/>
  <c r="S14" i="14" s="1"/>
  <c r="M14" i="14"/>
  <c r="U14" i="14" s="1"/>
  <c r="K15" i="14"/>
  <c r="Q15" i="14" s="1"/>
  <c r="L15" i="14"/>
  <c r="S15" i="14" s="1"/>
  <c r="M15" i="14"/>
  <c r="U15" i="14" s="1"/>
  <c r="K16" i="14"/>
  <c r="Q16" i="14" s="1"/>
  <c r="L16" i="14"/>
  <c r="S16" i="14" s="1"/>
  <c r="M16" i="14"/>
  <c r="U16" i="14" s="1"/>
  <c r="K17" i="14"/>
  <c r="Q17" i="14" s="1"/>
  <c r="L17" i="14"/>
  <c r="S17" i="14" s="1"/>
  <c r="M17" i="14"/>
  <c r="U17" i="14" s="1"/>
  <c r="K18" i="14"/>
  <c r="Q18" i="14" s="1"/>
  <c r="L18" i="14"/>
  <c r="S18" i="14" s="1"/>
  <c r="M18" i="14"/>
  <c r="U18" i="14" s="1"/>
  <c r="K19" i="14"/>
  <c r="Q19" i="14" s="1"/>
  <c r="L19" i="14"/>
  <c r="S19" i="14" s="1"/>
  <c r="M19" i="14"/>
  <c r="U19" i="14" s="1"/>
  <c r="K20" i="14"/>
  <c r="Q20" i="14" s="1"/>
  <c r="L20" i="14"/>
  <c r="S20" i="14" s="1"/>
  <c r="M20" i="14"/>
  <c r="U20" i="14" s="1"/>
  <c r="K23" i="14"/>
  <c r="Q23" i="14" s="1"/>
  <c r="L23" i="14"/>
  <c r="S23" i="14" s="1"/>
  <c r="M23" i="14"/>
  <c r="U23" i="14" s="1"/>
  <c r="K24" i="14"/>
  <c r="Q24" i="14" s="1"/>
  <c r="L24" i="14"/>
  <c r="S24" i="14" s="1"/>
  <c r="M24" i="14"/>
  <c r="U24" i="14" s="1"/>
  <c r="K25" i="14"/>
  <c r="Q25" i="14" s="1"/>
  <c r="L25" i="14"/>
  <c r="S25" i="14" s="1"/>
  <c r="M25" i="14"/>
  <c r="U25" i="14" s="1"/>
  <c r="M10" i="14"/>
  <c r="L10" i="14"/>
  <c r="S10" i="14" s="1"/>
  <c r="K10" i="14"/>
  <c r="Q10" i="14" s="1"/>
  <c r="U10" i="14" l="1"/>
  <c r="U26" i="14" s="1"/>
  <c r="M26" i="14"/>
  <c r="L26" i="14"/>
  <c r="D4" i="15" s="1"/>
  <c r="K26" i="14"/>
  <c r="D3" i="15" s="1"/>
  <c r="S26" i="14"/>
  <c r="T12" i="14" s="1"/>
  <c r="Q26" i="14"/>
  <c r="R19" i="14" s="1"/>
  <c r="T15" i="14" l="1"/>
  <c r="R24" i="14"/>
  <c r="T18" i="14"/>
  <c r="T17" i="14"/>
  <c r="V21" i="14"/>
  <c r="V22" i="14"/>
  <c r="V23" i="14"/>
  <c r="V11" i="14"/>
  <c r="V25" i="14"/>
  <c r="V20" i="14"/>
  <c r="V14" i="14"/>
  <c r="V17" i="14"/>
  <c r="V15" i="14"/>
  <c r="V12" i="14"/>
  <c r="V16" i="14"/>
  <c r="V24" i="14"/>
  <c r="V18" i="14"/>
  <c r="V13" i="14"/>
  <c r="V19" i="14"/>
  <c r="T14" i="14"/>
  <c r="T13" i="14"/>
  <c r="R21" i="14"/>
  <c r="R22" i="14"/>
  <c r="R10" i="14"/>
  <c r="R15" i="14"/>
  <c r="R12" i="14"/>
  <c r="T21" i="14"/>
  <c r="T22" i="14"/>
  <c r="T11" i="14"/>
  <c r="T10" i="14"/>
  <c r="R18" i="14"/>
  <c r="T25" i="14"/>
  <c r="R25" i="14"/>
  <c r="R23" i="14"/>
  <c r="R20" i="14"/>
  <c r="T16" i="14"/>
  <c r="V10" i="14"/>
  <c r="R13" i="14"/>
  <c r="R14" i="14"/>
  <c r="T19" i="14"/>
  <c r="R11" i="14"/>
  <c r="R17" i="14"/>
  <c r="T24" i="14"/>
  <c r="R16" i="14"/>
  <c r="T23" i="14"/>
  <c r="T20" i="14"/>
  <c r="E5" i="15"/>
  <c r="D5" i="15"/>
  <c r="L54" i="13" l="1"/>
  <c r="B47" i="12"/>
  <c r="D25" i="6"/>
  <c r="E24" i="6" l="1"/>
  <c r="E20" i="6"/>
  <c r="E16" i="6"/>
  <c r="E12" i="6"/>
  <c r="E23" i="6"/>
  <c r="E19" i="6"/>
  <c r="E15" i="6"/>
  <c r="E11" i="6"/>
  <c r="E22" i="6"/>
  <c r="E18" i="6"/>
  <c r="E14" i="6"/>
  <c r="E10" i="6"/>
  <c r="E17" i="6"/>
  <c r="E13" i="6"/>
  <c r="E9" i="6"/>
  <c r="E21" i="6"/>
  <c r="BD8" i="8"/>
  <c r="BD131" i="8" s="1"/>
  <c r="E25" i="6" l="1"/>
  <c r="B25" i="6"/>
  <c r="D10" i="5"/>
  <c r="K10" i="5" s="1"/>
  <c r="D11" i="5"/>
  <c r="K11" i="5" s="1"/>
  <c r="D12" i="5"/>
  <c r="K12" i="5" s="1"/>
  <c r="D13" i="5"/>
  <c r="K13" i="5" s="1"/>
  <c r="D14" i="5"/>
  <c r="K14" i="5" s="1"/>
  <c r="D15" i="5"/>
  <c r="K15" i="5" s="1"/>
  <c r="D16" i="5"/>
  <c r="K16" i="5" s="1"/>
  <c r="D17" i="5"/>
  <c r="K17" i="5" s="1"/>
  <c r="D20" i="5"/>
  <c r="K20" i="5" s="1"/>
  <c r="D21" i="5"/>
  <c r="K21" i="5" s="1"/>
  <c r="D22" i="5"/>
  <c r="K22" i="5" s="1"/>
  <c r="D23" i="5"/>
  <c r="K23" i="5" s="1"/>
  <c r="D9" i="5"/>
  <c r="K9" i="5" s="1"/>
  <c r="D8" i="5"/>
  <c r="G8" i="5"/>
  <c r="C24" i="5"/>
  <c r="B24" i="5"/>
  <c r="C21" i="6" l="1"/>
  <c r="C17" i="6"/>
  <c r="C13" i="6"/>
  <c r="C9" i="6"/>
  <c r="C24" i="6"/>
  <c r="C20" i="6"/>
  <c r="C16" i="6"/>
  <c r="C12" i="6"/>
  <c r="C23" i="6"/>
  <c r="C19" i="6"/>
  <c r="C15" i="6"/>
  <c r="C11" i="6"/>
  <c r="C18" i="6"/>
  <c r="C14" i="6"/>
  <c r="C10" i="6"/>
  <c r="C22" i="6"/>
  <c r="K8" i="5"/>
  <c r="K24" i="5" s="1"/>
  <c r="G24" i="5"/>
  <c r="D24" i="5"/>
  <c r="C25" i="6" l="1"/>
</calcChain>
</file>

<file path=xl/sharedStrings.xml><?xml version="1.0" encoding="utf-8"?>
<sst xmlns="http://schemas.openxmlformats.org/spreadsheetml/2006/main" count="16866" uniqueCount="469">
  <si>
    <t>OBYWATELSTWO</t>
  </si>
  <si>
    <t>AFGANISTAN</t>
  </si>
  <si>
    <t>ALBANIA</t>
  </si>
  <si>
    <t>ALGIERIA</t>
  </si>
  <si>
    <t>ANGOLA</t>
  </si>
  <si>
    <t>ARABIA SAUDYJSKA</t>
  </si>
  <si>
    <t>ARGENTYNA</t>
  </si>
  <si>
    <t>ARMENIA</t>
  </si>
  <si>
    <t>AUSTRALIA</t>
  </si>
  <si>
    <t>AZERBEJDŻAN</t>
  </si>
  <si>
    <t>BANGLADESZ</t>
  </si>
  <si>
    <t>BENIN</t>
  </si>
  <si>
    <t>BEZ OBYWATELSTWA</t>
  </si>
  <si>
    <t>BHUTAN</t>
  </si>
  <si>
    <t>BIAŁORUŚ</t>
  </si>
  <si>
    <t>BOLIWIA</t>
  </si>
  <si>
    <t>BOTSWANA</t>
  </si>
  <si>
    <t>BRAZYLIA</t>
  </si>
  <si>
    <t>BURKINA FASO</t>
  </si>
  <si>
    <t>CHILE</t>
  </si>
  <si>
    <t>CHINY</t>
  </si>
  <si>
    <t>CHORWACJA</t>
  </si>
  <si>
    <t>CZARNOGÓRA</t>
  </si>
  <si>
    <t>DOMINIKANA</t>
  </si>
  <si>
    <t>EGIPT</t>
  </si>
  <si>
    <t>EKWADOR</t>
  </si>
  <si>
    <t>ETIOPIA</t>
  </si>
  <si>
    <t>FILIPINY</t>
  </si>
  <si>
    <t>GAMBIA</t>
  </si>
  <si>
    <t>GHANA</t>
  </si>
  <si>
    <t>GRUZJA</t>
  </si>
  <si>
    <t>GUJANA</t>
  </si>
  <si>
    <t>GWATEMALA</t>
  </si>
  <si>
    <t>GWINEA</t>
  </si>
  <si>
    <t>HONDURAS</t>
  </si>
  <si>
    <t>INDIE</t>
  </si>
  <si>
    <t>INDONEZJA</t>
  </si>
  <si>
    <t>IRAK</t>
  </si>
  <si>
    <t>IRAN</t>
  </si>
  <si>
    <t>IZRAEL</t>
  </si>
  <si>
    <t>JAMAJKA</t>
  </si>
  <si>
    <t>JAPONIA</t>
  </si>
  <si>
    <t>JEMEN</t>
  </si>
  <si>
    <t>JORDANIA</t>
  </si>
  <si>
    <t>KAMERUN</t>
  </si>
  <si>
    <t>KANADA</t>
  </si>
  <si>
    <t>KATAR</t>
  </si>
  <si>
    <t>KAZACHSTAN</t>
  </si>
  <si>
    <t>KENIA</t>
  </si>
  <si>
    <t>KIRGISTAN</t>
  </si>
  <si>
    <t>KIRIBATI</t>
  </si>
  <si>
    <t>KOLUMBIA</t>
  </si>
  <si>
    <t>KOMORY</t>
  </si>
  <si>
    <t>KONGO</t>
  </si>
  <si>
    <t>KOREA POŁUDNIOWA</t>
  </si>
  <si>
    <t>KOSOWO</t>
  </si>
  <si>
    <t>KUBA</t>
  </si>
  <si>
    <t>KUWEJT</t>
  </si>
  <si>
    <t>LIBAN</t>
  </si>
  <si>
    <t>LIBERIA</t>
  </si>
  <si>
    <t>LIBIA</t>
  </si>
  <si>
    <t>LITWA</t>
  </si>
  <si>
    <t>MACEDONIA</t>
  </si>
  <si>
    <t>MADAGASKAR</t>
  </si>
  <si>
    <t>MALEZJA</t>
  </si>
  <si>
    <t>MALI</t>
  </si>
  <si>
    <t>MAROKO</t>
  </si>
  <si>
    <t>MEKSYK</t>
  </si>
  <si>
    <t>MOŁDAWIA</t>
  </si>
  <si>
    <t>MONGOLIA</t>
  </si>
  <si>
    <t>MOZAMBIK</t>
  </si>
  <si>
    <t>NAMIBIA</t>
  </si>
  <si>
    <t>NEPAL</t>
  </si>
  <si>
    <t>NIEOKREŚLONE</t>
  </si>
  <si>
    <t>NIGERIA</t>
  </si>
  <si>
    <t>NOWA ZELANDIA</t>
  </si>
  <si>
    <t>PAKISTAN</t>
  </si>
  <si>
    <t>PALESTYNA</t>
  </si>
  <si>
    <t>PERU</t>
  </si>
  <si>
    <t>REPUBLIKA POŁUDNIOWEJ AFRYKI</t>
  </si>
  <si>
    <t>REPUBLIKA ZIELONEGO PRZYLĄDKA</t>
  </si>
  <si>
    <t>ROSJA</t>
  </si>
  <si>
    <t>SENEGAL</t>
  </si>
  <si>
    <t>SERBIA</t>
  </si>
  <si>
    <t>SIERRA LEONE</t>
  </si>
  <si>
    <t>SINGAPUR</t>
  </si>
  <si>
    <t>SRI LANKA</t>
  </si>
  <si>
    <t>STANY ZJEDNOCZONE AMERYKI</t>
  </si>
  <si>
    <t>SUDAN</t>
  </si>
  <si>
    <t>SYRIA</t>
  </si>
  <si>
    <t>TADŻYKISTAN</t>
  </si>
  <si>
    <t>TAJLANDIA</t>
  </si>
  <si>
    <t>TAJWAN</t>
  </si>
  <si>
    <t>TANZANIA</t>
  </si>
  <si>
    <t>TOGO</t>
  </si>
  <si>
    <t>TRYNIDAD I TOBAGO</t>
  </si>
  <si>
    <t>TUNEZJA</t>
  </si>
  <si>
    <t>TURCJA</t>
  </si>
  <si>
    <t>TURKMENISTAN</t>
  </si>
  <si>
    <t>UGANDA</t>
  </si>
  <si>
    <t>UKRAINA</t>
  </si>
  <si>
    <t>UZBEKISTAN</t>
  </si>
  <si>
    <t>WENEZUELA</t>
  </si>
  <si>
    <t>WIETNAM</t>
  </si>
  <si>
    <t>ZAMBIA</t>
  </si>
  <si>
    <t>ZIMBABWE</t>
  </si>
  <si>
    <t>ZJEDNOCZONE EMIRATY ARABSKIE</t>
  </si>
  <si>
    <t>Krajowa</t>
  </si>
  <si>
    <t>Schengen</t>
  </si>
  <si>
    <t>BIRMA</t>
  </si>
  <si>
    <t>KAMBODŻA</t>
  </si>
  <si>
    <t>LESOTHO</t>
  </si>
  <si>
    <t>MAURETANIA</t>
  </si>
  <si>
    <t>SAMOA ZACHODNIE</t>
  </si>
  <si>
    <t>WYBRZEŻE KOŚCI SŁONIOWEJ</t>
  </si>
  <si>
    <t>K</t>
  </si>
  <si>
    <t>DEMOKRATYCZNA REPUBLIKA KONGA</t>
  </si>
  <si>
    <t>MYANMAR (BIRMA)</t>
  </si>
  <si>
    <t>Suma końcowa</t>
  </si>
  <si>
    <t>RAZEM</t>
  </si>
  <si>
    <t>Suma</t>
  </si>
  <si>
    <t>-</t>
  </si>
  <si>
    <t>Razem</t>
  </si>
  <si>
    <t>osoby</t>
  </si>
  <si>
    <t>% w ogółem</t>
  </si>
  <si>
    <t>OGÓŁEM:</t>
  </si>
  <si>
    <t>Pozostałe</t>
  </si>
  <si>
    <t>WOJEWODA</t>
  </si>
  <si>
    <t>Wojewoda</t>
  </si>
  <si>
    <t>krajowa</t>
  </si>
  <si>
    <t xml:space="preserve">Suma </t>
  </si>
  <si>
    <t>BOŚNIA I HERCEGOWINA</t>
  </si>
  <si>
    <t>CZECHY</t>
  </si>
  <si>
    <t>DANIA</t>
  </si>
  <si>
    <t>FRANCJA</t>
  </si>
  <si>
    <t>GRECJA</t>
  </si>
  <si>
    <t>MAURITIUS</t>
  </si>
  <si>
    <t>NIKARAGUA</t>
  </si>
  <si>
    <t>REPUBLIKA ŚRODKOWOAFRYKAŃSKA</t>
  </si>
  <si>
    <t>SALWADOR</t>
  </si>
  <si>
    <t>SOMALIA</t>
  </si>
  <si>
    <t>WĘGRY</t>
  </si>
  <si>
    <t>WŁOCHY</t>
  </si>
  <si>
    <t>AUSTRIA</t>
  </si>
  <si>
    <t>KOSTARYKA</t>
  </si>
  <si>
    <t>NIEMCY</t>
  </si>
  <si>
    <t>SŁOWACJA</t>
  </si>
  <si>
    <t>SZWECJA</t>
  </si>
  <si>
    <t>HAITI</t>
  </si>
  <si>
    <t>NIDERLANDY</t>
  </si>
  <si>
    <t>URUGWAJ</t>
  </si>
  <si>
    <t>M</t>
  </si>
  <si>
    <t>ORGAN PRZYJMUJĄCY WNIOSEK</t>
  </si>
  <si>
    <t>WOJEWODA DOLNOŚLĄSKI</t>
  </si>
  <si>
    <t>WOJEWODA KUJAWSKO-POMORSKI</t>
  </si>
  <si>
    <t>WOJEWODA LUBELSKI</t>
  </si>
  <si>
    <t>WOJEWODA LUBUSKI</t>
  </si>
  <si>
    <t>WOJEWODA ŁÓDZKI</t>
  </si>
  <si>
    <t>WOJEWODA MAŁOPOLSKI</t>
  </si>
  <si>
    <t>WOJEWODA MAZOWIECKI</t>
  </si>
  <si>
    <t>WOJEWODA OPOLSKI</t>
  </si>
  <si>
    <t>WOJEWODA PODKARPACKI</t>
  </si>
  <si>
    <t>WOJEWODA PODLASKI</t>
  </si>
  <si>
    <t>WOJEWODA POMORSKI</t>
  </si>
  <si>
    <t>WOJEWODA ŚLĄSKI</t>
  </si>
  <si>
    <t>WOJEWODA ŚWIĘTOKRZYSKI</t>
  </si>
  <si>
    <t>WOJEWODA WARMIŃSKO-MAZURSKI</t>
  </si>
  <si>
    <t>WOJEWODA WIELKOPOLSKI</t>
  </si>
  <si>
    <t>WOJEWODA ZACHODNIOPOMORSKI</t>
  </si>
  <si>
    <t xml:space="preserve">                   (najliczniejsze obywatelstwa).</t>
  </si>
  <si>
    <t>POZOSTAŁE</t>
  </si>
  <si>
    <t xml:space="preserve">                  (wg obywatelstwa).</t>
  </si>
  <si>
    <t>POZYTYWNE</t>
  </si>
  <si>
    <t>NEGATYWNE</t>
  </si>
  <si>
    <t>UMORZENIA</t>
  </si>
  <si>
    <t>FINLANDIA</t>
  </si>
  <si>
    <t>PANAMA</t>
  </si>
  <si>
    <t>RUMUNIA</t>
  </si>
  <si>
    <t>WIELKA BRYTANIA</t>
  </si>
  <si>
    <t>ANGUILLA</t>
  </si>
  <si>
    <t>LUKSEMBURG</t>
  </si>
  <si>
    <t>zezwolenie na osiedlenie się (do 05.2014 r.)</t>
  </si>
  <si>
    <t>zezwolenie na pobyt stały (od 05.2014 r.)</t>
  </si>
  <si>
    <t>OGÓŁEM</t>
  </si>
  <si>
    <t>SUMA</t>
  </si>
  <si>
    <t xml:space="preserve">                  (najliczniej reprezentowane obywatelstwa)</t>
  </si>
  <si>
    <t>Cudzoziemcy ogółem:</t>
  </si>
  <si>
    <t>w tym:</t>
  </si>
  <si>
    <t>najliczniej reprezentowane obywatelstwa</t>
  </si>
  <si>
    <t>Razem:</t>
  </si>
  <si>
    <t>łącznie osiedlenie i pobyt stały</t>
  </si>
  <si>
    <t>KOREA PÓŁNOCNA</t>
  </si>
  <si>
    <t>osiedlenie się</t>
  </si>
  <si>
    <t xml:space="preserve">                 (wg organu wydającego decyzje).</t>
  </si>
  <si>
    <t>ORGAN WYDAJĄCY DECYZJĘ</t>
  </si>
  <si>
    <t>pozytywne</t>
  </si>
  <si>
    <t>negatywne</t>
  </si>
  <si>
    <t>umorzenia</t>
  </si>
  <si>
    <t>pobyt stały</t>
  </si>
  <si>
    <t>łącznie osiedlenie się oraz pobyt stały</t>
  </si>
  <si>
    <t>pozytywna</t>
  </si>
  <si>
    <t>negatywna</t>
  </si>
  <si>
    <t>BAHRAJN</t>
  </si>
  <si>
    <t>BELIZE</t>
  </si>
  <si>
    <t>BURUNDI</t>
  </si>
  <si>
    <t>CZAD</t>
  </si>
  <si>
    <t>ERYTREA</t>
  </si>
  <si>
    <t>GABON</t>
  </si>
  <si>
    <t>GWINEA BISSAU</t>
  </si>
  <si>
    <t>GWINEA RÓWNIKOWA</t>
  </si>
  <si>
    <t>HONG KONG</t>
  </si>
  <si>
    <t>LAOS</t>
  </si>
  <si>
    <t>MALAWI</t>
  </si>
  <si>
    <t>NIGER</t>
  </si>
  <si>
    <t>PARAGWAJ</t>
  </si>
  <si>
    <t>RWANDA</t>
  </si>
  <si>
    <t>SESZELE</t>
  </si>
  <si>
    <t>SURINAM</t>
  </si>
  <si>
    <t>BUŁGARIA</t>
  </si>
  <si>
    <t>HISZPANIA</t>
  </si>
  <si>
    <t>ARUBA</t>
  </si>
  <si>
    <t>BRYTYJSKIE TERYTORIUM OCEANU INDYJSKIEGO</t>
  </si>
  <si>
    <t>FIDŻI</t>
  </si>
  <si>
    <t>PAPUA - NOWA GWINEA</t>
  </si>
  <si>
    <t>SAINT CHRISTOPHER I NEWIS (SAINT KITTS I NEVIS)</t>
  </si>
  <si>
    <t>ANDORA</t>
  </si>
  <si>
    <t>BARBADOS</t>
  </si>
  <si>
    <t>łącznie zamieszkanie na czas oznaczony i pobyt czasowy</t>
  </si>
  <si>
    <t>zamieszkanie na czas oznaczony</t>
  </si>
  <si>
    <t>pobyt czasowy</t>
  </si>
  <si>
    <t>Ogółem</t>
  </si>
  <si>
    <t>GEORGIA POŁUDNIOWA I SANDWICH POŁUDNIOWY</t>
  </si>
  <si>
    <t>NEGTAYWNE</t>
  </si>
  <si>
    <t xml:space="preserve">                  (wg organu wydającego decyzje)</t>
  </si>
  <si>
    <t>Rok</t>
  </si>
  <si>
    <t>suma</t>
  </si>
  <si>
    <t>BELGIA</t>
  </si>
  <si>
    <t>CYPR</t>
  </si>
  <si>
    <t>ESTONIA</t>
  </si>
  <si>
    <t>IRLANDIA</t>
  </si>
  <si>
    <t>ISLANDIA</t>
  </si>
  <si>
    <t>ŁOTWA</t>
  </si>
  <si>
    <t>MALTA</t>
  </si>
  <si>
    <t>NORWEGIA</t>
  </si>
  <si>
    <t>PORTUGALIA</t>
  </si>
  <si>
    <t>SŁOWENIA</t>
  </si>
  <si>
    <t>SZWAJCARIA</t>
  </si>
  <si>
    <t xml:space="preserve">                  (najliczniejsze obywatelstwa)</t>
  </si>
  <si>
    <t>wszystkie obywatelstwa</t>
  </si>
  <si>
    <t>w tym</t>
  </si>
  <si>
    <t>najliczniejsze</t>
  </si>
  <si>
    <t xml:space="preserve">                  obywatela UE (wg organu przyjmującego wniosek)</t>
  </si>
  <si>
    <t>Organ przyjmujący</t>
  </si>
  <si>
    <t xml:space="preserve">                  o zarejestrowanie pobytu obywatela UE (wg obywatelstwa)</t>
  </si>
  <si>
    <t xml:space="preserve">                 w sprawach o zarejestrowanie pobytu obywatela UE (wg obywatelstwa)</t>
  </si>
  <si>
    <t>razem</t>
  </si>
  <si>
    <t>NEGATYWNA</t>
  </si>
  <si>
    <t>UMORZENIE</t>
  </si>
  <si>
    <t xml:space="preserve">                  potwierdzającego prawo stałego pobytu obywatela UE (wg obywatelstwa).</t>
  </si>
  <si>
    <t>dokumentu potwierdzającego prawo stałego pobytu obywatela UE (najliczniejsze obywatelstwa)</t>
  </si>
  <si>
    <t>dokumentu potwierdzającego prawo stałego pobytu obywatela UE (wg organu przyjmującego)</t>
  </si>
  <si>
    <t>obywatela UE (wg obywatelstwa)</t>
  </si>
  <si>
    <t>2013</t>
  </si>
  <si>
    <t>2014</t>
  </si>
  <si>
    <t>(wg obywatelstwa).</t>
  </si>
  <si>
    <t>obywatela UE (najliczniejsze obywatelstwa)</t>
  </si>
  <si>
    <t>obywatela UE  (wg organu przyjmującego).</t>
  </si>
  <si>
    <t xml:space="preserve">WOJEWODA LUBELSKI                                 </t>
  </si>
  <si>
    <t xml:space="preserve">WOJEWODA ŁÓDZKI                                   </t>
  </si>
  <si>
    <t xml:space="preserve">WOJEWODA ŚWIĘTOKRZYSKI                            </t>
  </si>
  <si>
    <t xml:space="preserve">WOJEWODA WARMIŃSKO-MAZURSKI                       </t>
  </si>
  <si>
    <t xml:space="preserve">            obywatela UE (wg obywatelstwa).</t>
  </si>
  <si>
    <t xml:space="preserve">                    pobytu członka rodziny obywatela UE (wg obywatelstwa)</t>
  </si>
  <si>
    <t>rodziny obywatela UE (wg obywatelstwa).</t>
  </si>
  <si>
    <t>rodziny obywatela UE  (wg organu przyjmującego).</t>
  </si>
  <si>
    <t xml:space="preserve">                  obywatela UE (wg obywatelstwa).</t>
  </si>
  <si>
    <t>Obywatelstwo</t>
  </si>
  <si>
    <t xml:space="preserve">                  stałego pobytu członka rodziny obywatela UE (wg obywatelstwa).</t>
  </si>
  <si>
    <t>HONGKONG</t>
  </si>
  <si>
    <t>rezydenta długoterminowego Unii Europejskiej (wg organu przyjmującego wniosek).</t>
  </si>
  <si>
    <t xml:space="preserve"> - (najliczniej reprezentowane obywatelstwa)</t>
  </si>
  <si>
    <t>rezydenta długoterminowego Unii Europejskiej (najliczniejsze obywatelstwa).</t>
  </si>
  <si>
    <t xml:space="preserve"> i udzielono ochrony uzupełniającej w RP w roku 2008 oraz w latach 2006 - 2008 (łącznie)</t>
  </si>
  <si>
    <t>w roku 2008 oraz w latach 2006 - 2008 (łącznie) - (najliczniej reprezentowane obywatelstwa)</t>
  </si>
  <si>
    <t xml:space="preserve">                 Unii Europejskiej (wg organu wydającego decyzje)</t>
  </si>
  <si>
    <t>DŻIBUTI</t>
  </si>
  <si>
    <t>MYANMAR</t>
  </si>
  <si>
    <t xml:space="preserve"> </t>
  </si>
  <si>
    <t>Status nadany zgodnie z Konwencją Genewską</t>
  </si>
  <si>
    <t>Ochrona uzupełniająca</t>
  </si>
  <si>
    <t>Zgoda na pobyt tolerowany</t>
  </si>
  <si>
    <t>Negatywna</t>
  </si>
  <si>
    <t>Umorzenie / pozostawienie bez rozp.</t>
  </si>
  <si>
    <t>status nadany zgodnie z Konwencją Genewskią</t>
  </si>
  <si>
    <t>umorzenie / pozost.bez rozp.</t>
  </si>
  <si>
    <t xml:space="preserve">                   (najliczniej reprezentowane obywatelstwa)</t>
  </si>
  <si>
    <t xml:space="preserve">                    w sprawie o nadanie statusu uchodźcy w RP (wg obywatelstwa).</t>
  </si>
  <si>
    <t xml:space="preserve">OBYWATELSTWO </t>
  </si>
  <si>
    <t xml:space="preserve">                   o nadanie statusu uchodźcy (wg obywatelstwa).</t>
  </si>
  <si>
    <t>Utrzymujące</t>
  </si>
  <si>
    <t>Umorzenie / pozost.bez rozp.</t>
  </si>
  <si>
    <t xml:space="preserve">                  w sprawie o udzielenie azylu na terytorium RP - w tym po ponownym rozpatrzeniu sprawy (wg obywatelstwa).</t>
  </si>
  <si>
    <t xml:space="preserve">                  z terytorium RP (wg obywatelstwa).</t>
  </si>
  <si>
    <t xml:space="preserve">                   o wydaleniu z terytorium RP  (najliczniejsze obywatelstwa)</t>
  </si>
  <si>
    <t xml:space="preserve">                   z terytorium RP (wg organu wydającego decyzje)</t>
  </si>
  <si>
    <t xml:space="preserve">                  o zobowiązaniu cudzoziemca do opuszczenia terytorium RP (wg obywatelstwa).</t>
  </si>
  <si>
    <t xml:space="preserve">                  decyzje o zobowiązaniu cudzoziemca  do opuszczenia terytorium RP (najliczniesze obywatelstwa).</t>
  </si>
  <si>
    <t>najliczniesze</t>
  </si>
  <si>
    <t>% w ogółem spraw</t>
  </si>
  <si>
    <t xml:space="preserve">                   w poszczególnych sprawach (wg typu sprawy i obywatelstwa).</t>
  </si>
  <si>
    <t>TYP SPRAWY</t>
  </si>
  <si>
    <t>status uchodźcy</t>
  </si>
  <si>
    <t>status uchodźcy, razem:</t>
  </si>
  <si>
    <t>pobyt tolerowany</t>
  </si>
  <si>
    <t>pobyt tolerowany, razem:</t>
  </si>
  <si>
    <t>wydalenie cudzoziemca</t>
  </si>
  <si>
    <t>wydalenie cudzoziemca, razem:</t>
  </si>
  <si>
    <t xml:space="preserve">                      wg obywatelstwa i rodzaju zezwolenia.</t>
  </si>
  <si>
    <t>POBYT STAŁY</t>
  </si>
  <si>
    <t>POBYT REZYDENTA DŁUGOTERMINOWEGO UE</t>
  </si>
  <si>
    <t>POBYT CZASOWY</t>
  </si>
  <si>
    <t>PRAWO POBYTU OBYWATELA UE</t>
  </si>
  <si>
    <t>PRAWO STAŁEGO POBYTU OBYWATELA UE</t>
  </si>
  <si>
    <t>PRAWO POBYTU CZŁONKA RODZINY OB. UE</t>
  </si>
  <si>
    <t>PRAWO STAŁEGO POBYTU CZŁONKA RODZINY OB. UE</t>
  </si>
  <si>
    <t>AZYL</t>
  </si>
  <si>
    <t>STATUS UCHODŹCY</t>
  </si>
  <si>
    <t>OCHRONA UZUPEŁNIAJACA</t>
  </si>
  <si>
    <t>POBYT HUMANITARNY</t>
  </si>
  <si>
    <t>POBYT TOLEROWANY</t>
  </si>
  <si>
    <t>PAPUA-NOWA GWINEA</t>
  </si>
  <si>
    <t>SAINT CHRISTOPHER I NEWIS</t>
  </si>
  <si>
    <r>
      <t>Tabela 63: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którym odmówiono nadania statusu uchodźcy</t>
    </r>
  </si>
  <si>
    <r>
      <t>Tabela 57: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którym odmówiono nadania statusu uchodźcy i udzielono zgody na pobyt tolerowany w RP </t>
    </r>
  </si>
  <si>
    <r>
      <t xml:space="preserve">                </t>
    </r>
    <r>
      <rPr>
        <sz val="9"/>
        <rFont val="Arial"/>
        <family val="2"/>
        <charset val="238"/>
      </rPr>
      <t xml:space="preserve"> (wg organu przyjmującego wniosek).</t>
    </r>
  </si>
  <si>
    <t>wszystkie obywatelstwa:</t>
  </si>
  <si>
    <t>BAHAMY</t>
  </si>
  <si>
    <t xml:space="preserve">                   lub pobyt czasowy (najliczniejsze obywatelstwa).</t>
  </si>
  <si>
    <t xml:space="preserve">                 (najliczniej reprezentowane obywatelstwa)</t>
  </si>
  <si>
    <t>POZYT.</t>
  </si>
  <si>
    <t>NEGAT.</t>
  </si>
  <si>
    <t>UMORZ.</t>
  </si>
  <si>
    <t>B. J. REPUBLIKA MACEDONII</t>
  </si>
  <si>
    <t>NIEOKREŚLONY</t>
  </si>
  <si>
    <t xml:space="preserve">WOJEWODA DOLNOŚLĄSKI                              </t>
  </si>
  <si>
    <t xml:space="preserve">WOJEWODA KUJAWSKO-POMORSKI                        </t>
  </si>
  <si>
    <t xml:space="preserve">WOJEWODA LUBUSKI                                  </t>
  </si>
  <si>
    <t xml:space="preserve">WOJEWODA MAŁOPOLSKI                               </t>
  </si>
  <si>
    <t xml:space="preserve">WOJEWODA MAZOWIECKI                               </t>
  </si>
  <si>
    <t xml:space="preserve">WOJEWODA OPOLSKI                                  </t>
  </si>
  <si>
    <t xml:space="preserve">WOJEWODA PODKARPACKI                              </t>
  </si>
  <si>
    <t xml:space="preserve">WOJEWODA PODLASKI                                 </t>
  </si>
  <si>
    <t xml:space="preserve">WOJEWODA POMORSKI                                 </t>
  </si>
  <si>
    <t xml:space="preserve">WOJEWODA ŚLĄSKI                                   </t>
  </si>
  <si>
    <t xml:space="preserve">WOJEWODA WIELKOPOLSKI                             </t>
  </si>
  <si>
    <t xml:space="preserve">WOJEWODA ZACHODNIOPOMORSKI                        </t>
  </si>
  <si>
    <t>OMAN</t>
  </si>
  <si>
    <t>SAINT LUCIA</t>
  </si>
  <si>
    <t>SUAZI</t>
  </si>
  <si>
    <t>SAMOA AMERYKAŃSKIE</t>
  </si>
  <si>
    <t>LIECHTENSTEIN</t>
  </si>
  <si>
    <t>NIEKOREŚLONY</t>
  </si>
  <si>
    <t xml:space="preserve">                    w latach 2013-2015 decyzje o odmowie wjazdu na terytorium RP (wg obywatelstwa).</t>
  </si>
  <si>
    <t>MALEDIWY</t>
  </si>
  <si>
    <t>WYSPY ŚWIĘTEGO TOMASZA I KSIĄŻĘCA</t>
  </si>
  <si>
    <r>
      <t>Tabela 1: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wiz wydanych cudzoziemcom w latach 2013-2015 na terytorium RP (wg obywatelstwa).</t>
    </r>
  </si>
  <si>
    <r>
      <t>Tabela 2: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którym w latach 2013-2015 wydano wizę na terytorium RP (najliczniejsze obywatelstwa).</t>
    </r>
  </si>
  <si>
    <t>WOJWODA ZACHODNIOPOMORSKI</t>
  </si>
  <si>
    <t>osiedlenie się (do 30.04.2014r.)</t>
  </si>
  <si>
    <t>pobyt stały (od 01.05.2014 r.)</t>
  </si>
  <si>
    <t>2015</t>
  </si>
  <si>
    <t>zobowiązanie do powrotu</t>
  </si>
  <si>
    <t>zobowiązanie do powrotu, razem:</t>
  </si>
  <si>
    <t>TURMENISTAN</t>
  </si>
  <si>
    <t>2015*</t>
  </si>
  <si>
    <r>
      <t>*W związku z wejściem w życie ustawy o cudzoziemcach</t>
    </r>
    <r>
      <rPr>
        <b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 xml:space="preserve">dnia 1 maja 2014 r., decyzje o wydalenia i zobowiązanie do opuszczenia </t>
    </r>
  </si>
  <si>
    <t>terytorium RP zastąpione zostały jedną decyzją o zobowiązaniu do powrotu.</t>
  </si>
  <si>
    <t>2014*</t>
  </si>
  <si>
    <r>
      <t>Tabela 3: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wiz wydanych cudzoziemcom przez wojewodów w latach 2013-2015 (wg organu wydającego).</t>
    </r>
  </si>
  <si>
    <t xml:space="preserve">                 oraz w latach 2013-2015 (łącznie) - najliczniej reprezentowane obywatelstwa</t>
  </si>
  <si>
    <t>Liczba osób 2015</t>
  </si>
  <si>
    <t>Liczba osób 2013-2015</t>
  </si>
  <si>
    <t xml:space="preserve">                   oraz w latach 2013-2015 (łącznie) - najliczniej reprezentowane obywatelstwa</t>
  </si>
  <si>
    <t xml:space="preserve">                  w 2015 r. oraz w latach 2013-2015 (łącznie) - (najliczniej reprezentowane obywatelstwa)</t>
  </si>
  <si>
    <t>2013-2015</t>
  </si>
  <si>
    <t xml:space="preserve">                   oraz w latach 2013-2015 (łącznie) - (najliczniej reprezentowane obywatelstwa)</t>
  </si>
  <si>
    <t xml:space="preserve">                  na zamieszkanie na czas oznaczony lub pobyt czasowy w 2015 r. oraz w latach 2013-2015 (łącznie) </t>
  </si>
  <si>
    <t xml:space="preserve">                  na czas oznaczony lub pobyt czasowy w 2015 r. oraz w latach 2013-2015 (łącznie) </t>
  </si>
  <si>
    <t xml:space="preserve">                   roku oraz w latach 2013-2015 (łącznie)- (najliczniej reprezentowane obywatelstwa)</t>
  </si>
  <si>
    <t>w roku 2015 oraz w latach 2013 -2015 (łącznie) - (najliczniej reprezentowane obywatelstwa)</t>
  </si>
  <si>
    <t xml:space="preserve"> w latach 2013-2015 (łącznie) - (najliczniej reprezentowane obywatelstwa)</t>
  </si>
  <si>
    <t>lub pozostawieniu wniosku bez rozpoznania w sprawie o nadanie statusu uchodźcy w RP w roku 2015</t>
  </si>
  <si>
    <t>oraz w latach 2013-2015 (łącznie)  - (najliczniej reprezentowane obywatelstwa)</t>
  </si>
  <si>
    <t>status</t>
  </si>
  <si>
    <t>ochrona</t>
  </si>
  <si>
    <r>
      <t>*W związku z wejściem w życie ustawy o cudzoziemcach</t>
    </r>
    <r>
      <rPr>
        <b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 xml:space="preserve">dnia 1 maja 2014 r., decyzje o wydalenia i zobowiązanie </t>
    </r>
  </si>
  <si>
    <t>do opuszczenia  terytorium RP zastąpione zostały jedną decyzją o zobowiązaniu do powrotu.</t>
  </si>
  <si>
    <t xml:space="preserve">                  oddziału lub Placówki Straży Granicznej wydali w latach 2013-2014* decyzje  </t>
  </si>
  <si>
    <t xml:space="preserve">                  komendant oddziału lub granicznej placówki kontrolnej Straży Granicznej wydali w latach 2013-2014 * </t>
  </si>
  <si>
    <t xml:space="preserve">                 lub pobyt  stały  w 2015 r. oraz w latach 2013-2015 (łącznie)  - (najliczniej reprezentowane obywatelstwa)</t>
  </si>
  <si>
    <t xml:space="preserve">                  rezydenta długoterminowego UE w 2015 r. oraz w latach 2013-2015 (łącznie) </t>
  </si>
  <si>
    <t xml:space="preserve">na pobyt rezydenta długoterminowego UE w 2015 r. oraz w latach 2013-2015 (łącznie) </t>
  </si>
  <si>
    <t>Ogółem wszystkie obywatelstwa</t>
  </si>
  <si>
    <r>
      <t>*W związku z wejściem w życie ustawy o cudzoziemcach</t>
    </r>
    <r>
      <rPr>
        <b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 xml:space="preserve">dnia 1 maja 2014 r., decyzje o wydaleniu i zobowiązanie do opuszczenia </t>
    </r>
  </si>
  <si>
    <r>
      <t>Tabela 4: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Liczba osób, które w latach 2013-2015 złożyły wniosek o zezwolenie na osiedlenie się lub o zezwolenie na pobyt stały (wg obywatelstwa).</t>
    </r>
  </si>
  <si>
    <r>
      <t>Tabela 5: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w latach 2013-2015 złożyły wniosek o zezwolenie na osiedlenie się lub na pobyt stały</t>
    </r>
  </si>
  <si>
    <r>
      <t>Tabela 6: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w latach 2013-2015 złożyły wniosek o zezwolenie na osiedlenie się lub pobyt stały</t>
    </r>
  </si>
  <si>
    <r>
      <t>Tabela 7: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w stosunku do których w latach 2013-2015 zostały wydane decyzje w sprawie o zezwolenie na osiedlenie się lub pobyt stały.</t>
    </r>
  </si>
  <si>
    <r>
      <t>Tabela 8</t>
    </r>
    <r>
      <rPr>
        <b/>
        <sz val="9"/>
        <rFont val="Arial"/>
        <family val="2"/>
        <charset val="238"/>
      </rPr>
      <t>:</t>
    </r>
    <r>
      <rPr>
        <sz val="9"/>
        <rFont val="Arial"/>
        <family val="2"/>
        <charset val="238"/>
      </rPr>
      <t xml:space="preserve"> Liczba osób, które otrzymały zezwolenie na osiedlenie się lub zezwolenie na pobyt stały w 2015 r.  </t>
    </r>
  </si>
  <si>
    <r>
      <t>Tabela 9:</t>
    </r>
    <r>
      <rPr>
        <b/>
        <sz val="10"/>
        <rFont val="Arial CE"/>
        <charset val="238"/>
      </rPr>
      <t xml:space="preserve"> </t>
    </r>
    <r>
      <rPr>
        <sz val="10"/>
        <rFont val="Arial CE"/>
        <charset val="238"/>
      </rPr>
      <t xml:space="preserve">Liczba osób, którym odmówiono zezwolenia na osiedlenie się lub na pobyt stały w 2015 r. </t>
    </r>
  </si>
  <si>
    <r>
      <t>Tabela 10: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umorzono postepowanie w sprawie o zezwolenie na osiedlenie się </t>
    </r>
  </si>
  <si>
    <r>
      <t>Tabela 11</t>
    </r>
    <r>
      <rPr>
        <b/>
        <sz val="9"/>
        <rFont val="Arial"/>
        <family val="2"/>
        <charset val="238"/>
      </rPr>
      <t xml:space="preserve">: </t>
    </r>
    <r>
      <rPr>
        <sz val="9"/>
        <rFont val="Arial"/>
        <family val="2"/>
        <charset val="238"/>
      </rPr>
      <t>Liczba osób, w stosunku do których w latach 2013-2015 zostały wydane decyzje w sprawie o zezwolenie na osiedlenie się lub pobyt stały</t>
    </r>
  </si>
  <si>
    <r>
      <t>Tabela 12: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w latach 2013-2015 złożyły wniosek o zezwolenie na pobyt rezydenta długoterminowego Unii Europejskiej (wg obywatelstwa).</t>
    </r>
  </si>
  <si>
    <r>
      <t>Tabela 13: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które w latach 2013-2015 złożyły wniosek o zezwolenie na pobyt </t>
    </r>
  </si>
  <si>
    <r>
      <t>Tabela 14:</t>
    </r>
    <r>
      <rPr>
        <sz val="9"/>
        <rFont val="Arial"/>
        <family val="2"/>
        <charset val="238"/>
      </rPr>
      <t xml:space="preserve"> Liczba osób, które w latach 2013-2015 złożyły wniosek o zezwolenie na pobyt </t>
    </r>
  </si>
  <si>
    <r>
      <t>Tabela 15: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Liczba osób, w stosunku do których wojewodowie wydali w latach 2013-2015 decyzje w sprawie zezwolenia na pobyt rezydenta długoterminowego Unii Europejskiej (wg obywatelstwa).</t>
    </r>
  </si>
  <si>
    <r>
      <t>Tabela 16: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otrzymały zezwolenie na pobyt rezydenta długoterminowego UE</t>
    </r>
  </si>
  <si>
    <r>
      <t>Tabela 17: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wydano decyzje negatywne w sprawach o zezwolenie na pobyt </t>
    </r>
  </si>
  <si>
    <r>
      <t>Tabela 18: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umorzono postepowanie w sprawie o zezwolenie </t>
    </r>
  </si>
  <si>
    <r>
      <t>Tabela 19: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wojewodowie wydali w latach 2013-2015 decyzje w sprawie zezwolenia na pobyt rezydenta długoterminowego </t>
    </r>
  </si>
  <si>
    <r>
      <rPr>
        <u/>
        <sz val="10"/>
        <rFont val="Arial"/>
        <family val="2"/>
        <charset val="238"/>
      </rPr>
      <t>Tabela 20:</t>
    </r>
    <r>
      <rPr>
        <sz val="10"/>
        <rFont val="Arial"/>
        <family val="2"/>
        <charset val="238"/>
      </rPr>
      <t xml:space="preserve"> Liczba osób, które w latach 2013-2015 złożyły wniosek o zezwolenie na zamieszkanie na czas oznaczony lub o zezwolenie na pobyt czasowy (wg obywatelstwa).</t>
    </r>
  </si>
  <si>
    <r>
      <rPr>
        <u/>
        <sz val="10"/>
        <rFont val="Arial"/>
        <family val="2"/>
        <charset val="238"/>
      </rPr>
      <t>Tabela 21</t>
    </r>
    <r>
      <rPr>
        <sz val="10"/>
        <rFont val="Arial"/>
        <family val="2"/>
        <charset val="238"/>
      </rPr>
      <t xml:space="preserve">: Liczba osób, które w latach 2013-2015 złożyły wniosek o zezwolenie na zamieszkanie na czas oznaczony </t>
    </r>
  </si>
  <si>
    <r>
      <rPr>
        <u/>
        <sz val="9"/>
        <rFont val="Arial"/>
        <family val="2"/>
        <charset val="238"/>
      </rPr>
      <t>Tabela 22:</t>
    </r>
    <r>
      <rPr>
        <sz val="9"/>
        <rFont val="Arial"/>
        <family val="2"/>
        <charset val="238"/>
      </rPr>
      <t xml:space="preserve"> Liczba osób, które w latach 2013-2015 złożyły wniosek o zezwolenie na zamieszkanie na czas oznaczony lub o zezwolenie na pobyt czasowy (wg organu).</t>
    </r>
  </si>
  <si>
    <r>
      <rPr>
        <u/>
        <sz val="10"/>
        <rFont val="Arial"/>
        <family val="2"/>
        <charset val="238"/>
      </rPr>
      <t>Tabela 23</t>
    </r>
    <r>
      <rPr>
        <sz val="10"/>
        <rFont val="Arial"/>
        <family val="2"/>
        <charset val="238"/>
      </rPr>
      <t>: Liczba osób, w stosunku do których w latach 2013-2015 zostały wydane decyzje w sprawie o zezwolenie na zamieszkanie na czas oznaczony się lub pobyt czasowy.</t>
    </r>
  </si>
  <si>
    <r>
      <t xml:space="preserve">Tabela 24: </t>
    </r>
    <r>
      <rPr>
        <sz val="9"/>
        <rFont val="Arial"/>
        <family val="2"/>
        <charset val="238"/>
      </rPr>
      <t>Liczba osób, które otrzymały zezwolenie na zamieszkanie na czas oznaczony lub pobyt czasowy w 2015 r.</t>
    </r>
  </si>
  <si>
    <r>
      <t xml:space="preserve">Tabela 25: </t>
    </r>
    <r>
      <rPr>
        <sz val="9"/>
        <rFont val="Arial"/>
        <family val="2"/>
        <charset val="238"/>
      </rPr>
      <t xml:space="preserve">Liczba osób, wobec których wydano decyzje negatywne w sprawach o udzielenie zezwolenia </t>
    </r>
  </si>
  <si>
    <r>
      <t>Tabela 26: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w stosunku do których umorzono postepowanie w sprawie o zezwolenie na zamieszkanie</t>
    </r>
  </si>
  <si>
    <r>
      <t>Tabela 27: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w stosunku do których w latach 2013-2014 wojewodowie wydali decyzje w sprawie o zezwolenie na zamieszkanie na czas oznaczony lub pobyt czasowy</t>
    </r>
  </si>
  <si>
    <r>
      <t>Tabela 28</t>
    </r>
    <r>
      <rPr>
        <sz val="9"/>
        <rFont val="Arial"/>
        <family val="2"/>
        <charset val="238"/>
      </rPr>
      <t xml:space="preserve"> Liczba osób (obywateli UE), które w latach 2013-2014 złożyły wniosek o zarejestrowanie pobytu obywatela UE</t>
    </r>
  </si>
  <si>
    <r>
      <t>Tabela 29: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w latach 2013-2015 złożyły wniosek o zarejestrowanie pobytu obywatela UE</t>
    </r>
  </si>
  <si>
    <r>
      <t>Tabela 30:</t>
    </r>
    <r>
      <rPr>
        <sz val="9"/>
        <rFont val="Arial"/>
        <family val="2"/>
        <charset val="238"/>
      </rPr>
      <t xml:space="preserve"> Liczba osób (obywateli UE), które w latach 2013-2015 złożyły wniosek o zarejestrowanie pobytu </t>
    </r>
  </si>
  <si>
    <r>
      <t>Tabela 31: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obywateli UE, którym wojewodowie wydali w latach 2013-2015 zaświadczenie</t>
    </r>
  </si>
  <si>
    <r>
      <t>Tabela 32: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obywateli UE, wobec których wojewodowie wydali w latach 2013-2015 decyzje </t>
    </r>
  </si>
  <si>
    <r>
      <t>Tabela 33:</t>
    </r>
    <r>
      <rPr>
        <sz val="9"/>
        <rFont val="Arial"/>
        <family val="2"/>
        <charset val="238"/>
      </rPr>
      <t xml:space="preserve"> Liczba osób (obywateli UE), które w latach 2013-2015 złożyły wniosek o wydanie dokumentu </t>
    </r>
  </si>
  <si>
    <r>
      <t>Tabela 34: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 (obywateli UE), które w latach 2013-2015 złożyły wniosek o wydanie </t>
    </r>
  </si>
  <si>
    <r>
      <t>Tabela 35: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 (obywateli UE), które w latach 2013-2015 złożyły wniosek o wydanie </t>
    </r>
  </si>
  <si>
    <r>
      <t>Tabela 36: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Cudzoziemcy, którzy w latach 2013-2015otrzymali dokument potwierdzajacy prawo stałego pobytu </t>
    </r>
  </si>
  <si>
    <r>
      <t>Tabela 37: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wydanych decyzji w latach 2013-2015 w sprawie - prawo stałego pobytu obywatela UE</t>
    </r>
  </si>
  <si>
    <r>
      <t>Tabela 38: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Cudzoziemcy, którzy w latach 2013-2015 ubiegali się o wydanie karty pobytu członka rodziny obywatela UE</t>
    </r>
  </si>
  <si>
    <r>
      <t>Tabela 39: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Cudzoziemcy, którzy w latach 2013-2016 ubiegali się o wydanie karty pobytu członka rodziny </t>
    </r>
  </si>
  <si>
    <r>
      <t>Tabela 40: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Cudzoziemcy, którzy w latach 2013-2015 ubiegali się o wydanie karty pobytu członka rodziny </t>
    </r>
  </si>
  <si>
    <r>
      <t>Tabela 41: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Cudzoziemcy, którzy w latach 2013-2015 otrzymali kartę pobytu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członka rodziny </t>
    </r>
  </si>
  <si>
    <r>
      <t>Tabela 42: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Cudzoziemcy, którzy otrzymali w latach 2012-2014 decyzje w sprawie o wydanie karty</t>
    </r>
  </si>
  <si>
    <r>
      <t>Tabela 43: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Obywatele UE, którzy w latach 2013-2015 ubiegali się o wydanie karty stałego pobytu członka</t>
    </r>
  </si>
  <si>
    <r>
      <t>Tabela 44: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Cudzoziemcy, którzy w latach 2013-2015 ubiegali się o wydanie karty stałego pobytu członka  </t>
    </r>
  </si>
  <si>
    <r>
      <t>Tabela 45: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Cudzoziemcy, którzy w latach 2013-2015 otrzymali karty stałego pobytu członka rodziny</t>
    </r>
  </si>
  <si>
    <r>
      <t>Tabela 46: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Cudzoziemcy, którzy w latach 2013-2015 otrzymali decyzje w sprawie o wydanie karty </t>
    </r>
  </si>
  <si>
    <r>
      <t>Tabela 47: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w latach 2013-2015 złożyły wniosek o udzielenie ochrony międzynarodowej w RP (wg obywatelstwa).</t>
    </r>
  </si>
  <si>
    <r>
      <t>Tabela 48</t>
    </r>
    <r>
      <rPr>
        <b/>
        <sz val="9"/>
        <rFont val="Arial"/>
        <family val="2"/>
        <charset val="238"/>
      </rPr>
      <t xml:space="preserve">: </t>
    </r>
    <r>
      <rPr>
        <sz val="9"/>
        <rFont val="Arial"/>
        <family val="2"/>
        <charset val="238"/>
      </rPr>
      <t>Liczba osób, które w latach 2013-2015 złożyły wniosek o udzielenie ochrony międzynarodowej w RP</t>
    </r>
  </si>
  <si>
    <r>
      <t>Tabela 49: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wobec których Szef Urzędu do Spraw Cudzoziemcóww latach 2013-2015 wydał decyzje w sprawie o udzielenie ochrony międzynarodowej w RP (wg obywatelstwa).</t>
    </r>
  </si>
  <si>
    <r>
      <t>Tabela 50: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którym nadano status uchodźcy w RP w 2015 roku oraz w latach 2013-2015 (łącznie)</t>
    </r>
  </si>
  <si>
    <r>
      <t>Tabela 51: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którym odmówiono nadania statusu uchodźcy i udzielono ochrony uzupełniającej w RP w 2015</t>
    </r>
  </si>
  <si>
    <r>
      <t>Tabela 52: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którym odmówiono nadania statusu uchodźcy i udzielono zgody na pobyt tolerowany w RP </t>
    </r>
  </si>
  <si>
    <r>
      <t>Tabela 53:</t>
    </r>
    <r>
      <rPr>
        <sz val="9"/>
        <rFont val="Arial"/>
        <family val="2"/>
        <charset val="238"/>
      </rPr>
      <t xml:space="preserve"> Liczba osób, którym wydano decyzje negatywne w sprawie o nadanie statusu uchodźcy w RP w 2015 oraz </t>
    </r>
  </si>
  <si>
    <r>
      <t>Tabela 54: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zostały wydane decyzje o umorzeniu postępowania </t>
    </r>
  </si>
  <si>
    <r>
      <t>Tabela 55: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które w latach 2013-2015 złożyły do Rady do Spraw Uchodźców odwołanie </t>
    </r>
  </si>
  <si>
    <r>
      <t>Tabela 56: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w latach 2013-2015 Rada do Spraw Uchodźców wydała decyzje w sprawie </t>
    </r>
  </si>
  <si>
    <r>
      <t>Tabela 57: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w latach 2013-2015 złożyły wniosek o udzielenie azylu na terytorium RP (wg obywatelstwa).</t>
    </r>
  </si>
  <si>
    <r>
      <t>Tabela 58:</t>
    </r>
    <r>
      <rPr>
        <sz val="10"/>
        <rFont val="Arial"/>
        <family val="2"/>
        <charset val="238"/>
      </rPr>
      <t xml:space="preserve"> Liczba decyzji wydanych w latach 2013-2015 przez Szefa Urzędu do Spraw Cudzoziemców </t>
    </r>
  </si>
  <si>
    <r>
      <t>Tabela 59: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w latach 2013-2015 zostały wydane decyzje o wydaleniu </t>
    </r>
  </si>
  <si>
    <r>
      <t>Tabela 60: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w latach 2013-2015 zostały wydane decyzje </t>
    </r>
  </si>
  <si>
    <r>
      <t>Tabela 61: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stousnku do których w latach 2013-2015 zostały wydane decyzje o wydaleniu </t>
    </r>
  </si>
  <si>
    <r>
      <t>Tabela 62: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komendant wojewódzki (powiatowy, miejski) Policji lub komendant </t>
    </r>
  </si>
  <si>
    <r>
      <t>Tabela 63: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komendant wojewódzki (powiatowy, miejski) Policji, </t>
    </r>
  </si>
  <si>
    <r>
      <rPr>
        <b/>
        <u/>
        <sz val="9"/>
        <rFont val="Arial"/>
        <family val="2"/>
        <charset val="238"/>
      </rPr>
      <t>Tabela 64:</t>
    </r>
    <r>
      <rPr>
        <sz val="9"/>
        <rFont val="Arial"/>
        <family val="2"/>
        <charset val="238"/>
      </rPr>
      <t xml:space="preserve"> Liczba osób, wobec których, w okresie 2014-2015 roku wydano decyzje o zobowiązaniu do powrotu (wg. płci i obywatelstwa)</t>
    </r>
  </si>
  <si>
    <r>
      <t>Tabela 65: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komendant placówki Straży Granicznej wydał </t>
    </r>
  </si>
  <si>
    <r>
      <t>Tabela 66: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w latach 2013-2015 złożyły wniosek/wszczęto postępowanie o udzielenie zgody na pobyt tolerowany.</t>
    </r>
  </si>
  <si>
    <r>
      <t>Tabela 67: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które w latach 2013-2015 otrzymały w I lub II instancji zgodę na pobyt tolerowany </t>
    </r>
  </si>
  <si>
    <r>
      <rPr>
        <u/>
        <sz val="9"/>
        <rFont val="Arial"/>
        <family val="2"/>
        <charset val="238"/>
      </rPr>
      <t>Tabela 68:</t>
    </r>
    <r>
      <rPr>
        <sz val="9"/>
        <rFont val="Arial"/>
        <family val="2"/>
        <charset val="238"/>
      </rPr>
      <t xml:space="preserve"> Liczba osób, które posiadają ważne dokumenty potwierdzające prawo pobytu na terytorium RP (stan na 1.01.2016 r.)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</si>
</sst>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%"/>
    <numFmt numFmtId="165" formatCode="0.0"/>
    <numFmt numFmtId="166" formatCode="#,##0.0"/>
    <numFmt numFmtId="167" formatCode="_-* #,##0.0\ _z_ł_-;\-* #,##0.0\ _z_ł_-;_-* &quot;-&quot;??\ _z_ł_-;_-@_-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rgb="FF000000"/>
      <name val="Calibri"/>
      <family val="2"/>
      <scheme val="minor"/>
    </font>
    <font>
      <b/>
      <u/>
      <sz val="9"/>
      <name val="Arial"/>
      <family val="2"/>
      <charset val="238"/>
    </font>
    <font>
      <b/>
      <sz val="9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 CE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i/>
      <sz val="7"/>
      <name val="Arial"/>
      <family val="2"/>
      <charset val="238"/>
    </font>
    <font>
      <b/>
      <i/>
      <sz val="7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7"/>
      <color rgb="FFFF0000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sz val="9"/>
      <color rgb="FF00B050"/>
      <name val="Arial"/>
      <family val="2"/>
      <charset val="238"/>
    </font>
    <font>
      <b/>
      <sz val="72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u/>
      <sz val="1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1053"/>
        <bgColor indexed="64"/>
      </patternFill>
    </fill>
    <fill>
      <patternFill patternType="solid">
        <fgColor rgb="FF9595B9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</cellStyleXfs>
  <cellXfs count="1579">
    <xf numFmtId="0" fontId="0" fillId="0" borderId="0" xfId="0"/>
    <xf numFmtId="0" fontId="4" fillId="0" borderId="21" xfId="0" applyNumberFormat="1" applyFont="1" applyBorder="1" applyAlignment="1">
      <alignment horizontal="right"/>
    </xf>
    <xf numFmtId="0" fontId="3" fillId="6" borderId="41" xfId="0" applyFont="1" applyFill="1" applyBorder="1"/>
    <xf numFmtId="0" fontId="3" fillId="0" borderId="6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0" fontId="4" fillId="0" borderId="9" xfId="0" applyNumberFormat="1" applyFont="1" applyBorder="1" applyAlignment="1">
      <alignment horizontal="right"/>
    </xf>
    <xf numFmtId="0" fontId="3" fillId="6" borderId="21" xfId="0" applyFont="1" applyFill="1" applyBorder="1"/>
    <xf numFmtId="0" fontId="3" fillId="0" borderId="8" xfId="0" applyNumberFormat="1" applyFont="1" applyBorder="1" applyAlignment="1">
      <alignment horizontal="right"/>
    </xf>
    <xf numFmtId="0" fontId="3" fillId="0" borderId="7" xfId="0" applyNumberFormat="1" applyFont="1" applyBorder="1" applyAlignment="1">
      <alignment horizontal="right"/>
    </xf>
    <xf numFmtId="0" fontId="3" fillId="6" borderId="24" xfId="0" applyFont="1" applyFill="1" applyBorder="1"/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 wrapText="1"/>
    </xf>
    <xf numFmtId="0" fontId="3" fillId="0" borderId="44" xfId="0" applyNumberFormat="1" applyFont="1" applyBorder="1" applyAlignment="1">
      <alignment horizontal="right" vertical="center"/>
    </xf>
    <xf numFmtId="0" fontId="3" fillId="0" borderId="4" xfId="0" applyNumberFormat="1" applyFont="1" applyBorder="1" applyAlignment="1">
      <alignment horizontal="right" vertical="center"/>
    </xf>
    <xf numFmtId="0" fontId="3" fillId="6" borderId="21" xfId="0" applyFont="1" applyFill="1" applyBorder="1" applyAlignment="1">
      <alignment vertical="center" wrapText="1"/>
    </xf>
    <xf numFmtId="0" fontId="3" fillId="0" borderId="23" xfId="0" applyNumberFormat="1" applyFont="1" applyBorder="1" applyAlignment="1">
      <alignment horizontal="right" vertical="center"/>
    </xf>
    <xf numFmtId="0" fontId="3" fillId="0" borderId="7" xfId="0" applyNumberFormat="1" applyFont="1" applyBorder="1" applyAlignment="1">
      <alignment horizontal="right" vertical="center"/>
    </xf>
    <xf numFmtId="0" fontId="3" fillId="6" borderId="24" xfId="0" applyFont="1" applyFill="1" applyBorder="1" applyAlignment="1">
      <alignment vertical="center" wrapText="1"/>
    </xf>
    <xf numFmtId="3" fontId="4" fillId="7" borderId="19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6" borderId="21" xfId="0" applyFont="1" applyFill="1" applyBorder="1" applyAlignment="1">
      <alignment vertical="center"/>
    </xf>
    <xf numFmtId="0" fontId="3" fillId="6" borderId="24" xfId="0" applyFont="1" applyFill="1" applyBorder="1" applyAlignment="1">
      <alignment vertical="center"/>
    </xf>
    <xf numFmtId="0" fontId="4" fillId="7" borderId="28" xfId="0" applyFont="1" applyFill="1" applyBorder="1" applyAlignment="1">
      <alignment horizontal="center" vertical="center"/>
    </xf>
    <xf numFmtId="0" fontId="4" fillId="7" borderId="9" xfId="0" applyNumberFormat="1" applyFont="1" applyFill="1" applyBorder="1" applyAlignment="1">
      <alignment horizontal="center" vertical="center"/>
    </xf>
    <xf numFmtId="0" fontId="4" fillId="7" borderId="46" xfId="0" applyNumberFormat="1" applyFont="1" applyFill="1" applyBorder="1" applyAlignment="1">
      <alignment horizontal="center" vertical="center"/>
    </xf>
    <xf numFmtId="0" fontId="4" fillId="7" borderId="43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4" fillId="7" borderId="1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0" borderId="23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3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10" borderId="41" xfId="0" applyFont="1" applyFill="1" applyBorder="1" applyAlignment="1">
      <alignment vertical="center"/>
    </xf>
    <xf numFmtId="0" fontId="3" fillId="10" borderId="21" xfId="0" applyFont="1" applyFill="1" applyBorder="1" applyAlignment="1">
      <alignment vertical="center"/>
    </xf>
    <xf numFmtId="0" fontId="3" fillId="10" borderId="9" xfId="0" applyFont="1" applyFill="1" applyBorder="1" applyAlignment="1">
      <alignment vertical="center" wrapText="1"/>
    </xf>
    <xf numFmtId="0" fontId="3" fillId="10" borderId="21" xfId="0" applyFont="1" applyFill="1" applyBorder="1" applyAlignment="1">
      <alignment vertical="center" wrapText="1"/>
    </xf>
    <xf numFmtId="0" fontId="3" fillId="10" borderId="41" xfId="0" applyFont="1" applyFill="1" applyBorder="1" applyAlignment="1">
      <alignment vertical="center" wrapText="1"/>
    </xf>
    <xf numFmtId="0" fontId="3" fillId="10" borderId="24" xfId="0" applyFont="1" applyFill="1" applyBorder="1" applyAlignment="1">
      <alignment vertical="center" wrapText="1"/>
    </xf>
    <xf numFmtId="0" fontId="3" fillId="10" borderId="24" xfId="0" applyFont="1" applyFill="1" applyBorder="1" applyAlignment="1">
      <alignment vertical="center"/>
    </xf>
    <xf numFmtId="3" fontId="4" fillId="10" borderId="44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165" fontId="6" fillId="0" borderId="17" xfId="0" applyNumberFormat="1" applyFont="1" applyBorder="1" applyAlignment="1">
      <alignment horizontal="center" vertical="center"/>
    </xf>
    <xf numFmtId="0" fontId="3" fillId="0" borderId="5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51" xfId="0" applyFont="1" applyBorder="1" applyAlignment="1">
      <alignment vertical="center" wrapText="1"/>
    </xf>
    <xf numFmtId="0" fontId="3" fillId="0" borderId="0" xfId="0" applyFont="1"/>
    <xf numFmtId="0" fontId="4" fillId="6" borderId="19" xfId="0" applyFont="1" applyFill="1" applyBorder="1" applyAlignment="1">
      <alignment horizontal="center" vertical="center"/>
    </xf>
    <xf numFmtId="3" fontId="4" fillId="6" borderId="26" xfId="0" applyNumberFormat="1" applyFont="1" applyFill="1" applyBorder="1" applyAlignment="1">
      <alignment horizontal="center" vertical="center"/>
    </xf>
    <xf numFmtId="3" fontId="4" fillId="10" borderId="32" xfId="0" applyNumberFormat="1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/>
    </xf>
    <xf numFmtId="3" fontId="4" fillId="10" borderId="26" xfId="0" applyNumberFormat="1" applyFont="1" applyFill="1" applyBorder="1" applyAlignment="1">
      <alignment horizontal="center" vertical="center"/>
    </xf>
    <xf numFmtId="0" fontId="3" fillId="0" borderId="8" xfId="0" applyNumberFormat="1" applyFont="1" applyBorder="1" applyAlignment="1">
      <alignment horizontal="right" vertical="center"/>
    </xf>
    <xf numFmtId="0" fontId="3" fillId="0" borderId="23" xfId="0" applyFont="1" applyFill="1" applyBorder="1" applyAlignment="1">
      <alignment horizontal="right" vertical="center"/>
    </xf>
    <xf numFmtId="0" fontId="3" fillId="0" borderId="1" xfId="0" applyNumberFormat="1" applyFont="1" applyBorder="1" applyAlignment="1">
      <alignment horizontal="right" vertical="center"/>
    </xf>
    <xf numFmtId="3" fontId="4" fillId="10" borderId="9" xfId="0" applyNumberFormat="1" applyFont="1" applyFill="1" applyBorder="1" applyAlignment="1">
      <alignment vertical="center"/>
    </xf>
    <xf numFmtId="0" fontId="4" fillId="7" borderId="22" xfId="0" applyFont="1" applyFill="1" applyBorder="1" applyAlignment="1">
      <alignment horizontal="center" vertical="center" wrapText="1"/>
    </xf>
    <xf numFmtId="0" fontId="3" fillId="10" borderId="51" xfId="0" applyFont="1" applyFill="1" applyBorder="1" applyAlignment="1">
      <alignment vertical="center" wrapText="1"/>
    </xf>
    <xf numFmtId="3" fontId="4" fillId="6" borderId="44" xfId="0" applyNumberFormat="1" applyFont="1" applyFill="1" applyBorder="1" applyAlignment="1">
      <alignment vertical="center"/>
    </xf>
    <xf numFmtId="165" fontId="5" fillId="6" borderId="52" xfId="0" applyNumberFormat="1" applyFont="1" applyFill="1" applyBorder="1" applyAlignment="1">
      <alignment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/>
    </xf>
    <xf numFmtId="0" fontId="4" fillId="7" borderId="35" xfId="0" applyFont="1" applyFill="1" applyBorder="1" applyAlignment="1">
      <alignment horizontal="center"/>
    </xf>
    <xf numFmtId="0" fontId="4" fillId="7" borderId="33" xfId="0" applyFont="1" applyFill="1" applyBorder="1" applyAlignment="1">
      <alignment horizontal="center"/>
    </xf>
    <xf numFmtId="0" fontId="4" fillId="11" borderId="15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/>
    </xf>
    <xf numFmtId="9" fontId="5" fillId="0" borderId="52" xfId="1" applyFont="1" applyFill="1" applyBorder="1" applyAlignment="1">
      <alignment vertical="center"/>
    </xf>
    <xf numFmtId="0" fontId="4" fillId="11" borderId="22" xfId="0" applyFont="1" applyFill="1" applyBorder="1" applyAlignment="1">
      <alignment horizontal="center" vertical="center" wrapText="1"/>
    </xf>
    <xf numFmtId="9" fontId="5" fillId="0" borderId="4" xfId="1" applyFont="1" applyFill="1" applyBorder="1" applyAlignment="1">
      <alignment vertical="center"/>
    </xf>
    <xf numFmtId="3" fontId="4" fillId="11" borderId="28" xfId="0" applyNumberFormat="1" applyFont="1" applyFill="1" applyBorder="1" applyAlignment="1">
      <alignment horizontal="right" vertical="center"/>
    </xf>
    <xf numFmtId="0" fontId="3" fillId="6" borderId="9" xfId="0" applyFont="1" applyFill="1" applyBorder="1" applyAlignment="1">
      <alignment vertical="center" wrapText="1"/>
    </xf>
    <xf numFmtId="3" fontId="3" fillId="0" borderId="42" xfId="0" applyNumberFormat="1" applyFont="1" applyFill="1" applyBorder="1" applyAlignment="1">
      <alignment horizontal="center" vertical="center"/>
    </xf>
    <xf numFmtId="165" fontId="5" fillId="11" borderId="4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3" fontId="3" fillId="0" borderId="8" xfId="0" applyNumberFormat="1" applyFont="1" applyFill="1" applyBorder="1" applyAlignment="1">
      <alignment horizontal="center" vertical="center"/>
    </xf>
    <xf numFmtId="165" fontId="5" fillId="11" borderId="59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3" fontId="4" fillId="6" borderId="20" xfId="0" applyNumberFormat="1" applyFont="1" applyFill="1" applyBorder="1" applyAlignment="1">
      <alignment horizontal="center" vertical="center"/>
    </xf>
    <xf numFmtId="165" fontId="6" fillId="6" borderId="17" xfId="0" applyNumberFormat="1" applyFont="1" applyFill="1" applyBorder="1" applyAlignment="1">
      <alignment horizontal="center" vertical="center"/>
    </xf>
    <xf numFmtId="165" fontId="5" fillId="11" borderId="40" xfId="0" applyNumberFormat="1" applyFont="1" applyFill="1" applyBorder="1" applyAlignment="1">
      <alignment vertical="center"/>
    </xf>
    <xf numFmtId="165" fontId="5" fillId="11" borderId="59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 textRotation="90" wrapText="1"/>
    </xf>
    <xf numFmtId="0" fontId="4" fillId="11" borderId="17" xfId="0" applyFont="1" applyFill="1" applyBorder="1" applyAlignment="1">
      <alignment horizontal="center" vertical="center" textRotation="90" wrapText="1"/>
    </xf>
    <xf numFmtId="0" fontId="3" fillId="6" borderId="41" xfId="0" applyFont="1" applyFill="1" applyBorder="1" applyAlignment="1">
      <alignment vertical="center" wrapText="1"/>
    </xf>
    <xf numFmtId="0" fontId="3" fillId="0" borderId="47" xfId="0" applyNumberFormat="1" applyFont="1" applyBorder="1" applyAlignment="1">
      <alignment horizontal="right" vertical="center" wrapText="1"/>
    </xf>
    <xf numFmtId="0" fontId="3" fillId="0" borderId="4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0" fontId="3" fillId="0" borderId="52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0" borderId="7" xfId="0" applyNumberFormat="1" applyFont="1" applyBorder="1" applyAlignment="1">
      <alignment horizontal="right" vertical="center" wrapText="1"/>
    </xf>
    <xf numFmtId="0" fontId="3" fillId="0" borderId="23" xfId="0" applyNumberFormat="1" applyFont="1" applyBorder="1" applyAlignment="1">
      <alignment horizontal="right" vertical="center" wrapText="1"/>
    </xf>
    <xf numFmtId="0" fontId="3" fillId="0" borderId="59" xfId="0" applyNumberFormat="1" applyFont="1" applyBorder="1" applyAlignment="1">
      <alignment horizontal="right" vertical="center" wrapText="1"/>
    </xf>
    <xf numFmtId="165" fontId="5" fillId="6" borderId="59" xfId="0" applyNumberFormat="1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center" wrapText="1"/>
    </xf>
    <xf numFmtId="0" fontId="3" fillId="0" borderId="48" xfId="0" applyNumberFormat="1" applyFont="1" applyBorder="1" applyAlignment="1">
      <alignment horizontal="right" vertical="center" wrapText="1"/>
    </xf>
    <xf numFmtId="0" fontId="3" fillId="0" borderId="2" xfId="0" applyNumberFormat="1" applyFont="1" applyBorder="1" applyAlignment="1">
      <alignment horizontal="right" vertical="center" wrapText="1"/>
    </xf>
    <xf numFmtId="0" fontId="3" fillId="0" borderId="25" xfId="0" applyNumberFormat="1" applyFont="1" applyBorder="1" applyAlignment="1">
      <alignment horizontal="right" vertical="center" wrapText="1"/>
    </xf>
    <xf numFmtId="0" fontId="3" fillId="0" borderId="53" xfId="0" applyNumberFormat="1" applyFont="1" applyBorder="1" applyAlignment="1">
      <alignment horizontal="right" vertical="center" wrapText="1"/>
    </xf>
    <xf numFmtId="165" fontId="5" fillId="6" borderId="53" xfId="0" applyNumberFormat="1" applyFont="1" applyFill="1" applyBorder="1" applyAlignment="1">
      <alignment vertical="center"/>
    </xf>
    <xf numFmtId="0" fontId="4" fillId="11" borderId="19" xfId="0" applyFont="1" applyFill="1" applyBorder="1" applyAlignment="1">
      <alignment horizontal="center" vertical="center" wrapText="1"/>
    </xf>
    <xf numFmtId="3" fontId="4" fillId="11" borderId="28" xfId="0" applyNumberFormat="1" applyFont="1" applyFill="1" applyBorder="1" applyAlignment="1">
      <alignment vertical="center"/>
    </xf>
    <xf numFmtId="165" fontId="6" fillId="11" borderId="49" xfId="0" applyNumberFormat="1" applyFont="1" applyFill="1" applyBorder="1" applyAlignment="1">
      <alignment vertical="center"/>
    </xf>
    <xf numFmtId="165" fontId="6" fillId="11" borderId="29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right" vertical="center" wrapText="1"/>
    </xf>
    <xf numFmtId="0" fontId="4" fillId="13" borderId="15" xfId="0" applyFont="1" applyFill="1" applyBorder="1" applyAlignment="1">
      <alignment horizontal="center" vertical="center" textRotation="90"/>
    </xf>
    <xf numFmtId="0" fontId="4" fillId="13" borderId="16" xfId="0" applyFont="1" applyFill="1" applyBorder="1" applyAlignment="1">
      <alignment horizontal="center" vertical="center" textRotation="90"/>
    </xf>
    <xf numFmtId="0" fontId="4" fillId="13" borderId="17" xfId="0" applyFont="1" applyFill="1" applyBorder="1" applyAlignment="1">
      <alignment horizontal="center" vertical="center" textRotation="90"/>
    </xf>
    <xf numFmtId="0" fontId="4" fillId="13" borderId="20" xfId="0" applyFont="1" applyFill="1" applyBorder="1" applyAlignment="1">
      <alignment horizontal="center" vertical="center" textRotation="90"/>
    </xf>
    <xf numFmtId="3" fontId="3" fillId="0" borderId="47" xfId="0" applyNumberFormat="1" applyFont="1" applyFill="1" applyBorder="1" applyAlignment="1">
      <alignment horizontal="right"/>
    </xf>
    <xf numFmtId="165" fontId="5" fillId="0" borderId="52" xfId="0" applyNumberFormat="1" applyFont="1" applyFill="1" applyBorder="1" applyAlignment="1">
      <alignment horizontal="right"/>
    </xf>
    <xf numFmtId="3" fontId="3" fillId="0" borderId="65" xfId="0" applyNumberFormat="1" applyFont="1" applyFill="1" applyBorder="1" applyAlignment="1">
      <alignment horizontal="right"/>
    </xf>
    <xf numFmtId="165" fontId="5" fillId="0" borderId="68" xfId="0" applyNumberFormat="1" applyFont="1" applyFill="1" applyBorder="1" applyAlignment="1">
      <alignment horizontal="right"/>
    </xf>
    <xf numFmtId="0" fontId="4" fillId="13" borderId="19" xfId="0" applyFont="1" applyFill="1" applyBorder="1" applyAlignment="1">
      <alignment horizontal="center" vertical="center"/>
    </xf>
    <xf numFmtId="3" fontId="4" fillId="13" borderId="49" xfId="0" applyNumberFormat="1" applyFont="1" applyFill="1" applyBorder="1" applyAlignment="1">
      <alignment horizontal="right" vertical="center"/>
    </xf>
    <xf numFmtId="165" fontId="5" fillId="13" borderId="29" xfId="0" applyNumberFormat="1" applyFont="1" applyFill="1" applyBorder="1" applyAlignment="1">
      <alignment horizontal="right"/>
    </xf>
    <xf numFmtId="0" fontId="4" fillId="13" borderId="9" xfId="0" applyNumberFormat="1" applyFont="1" applyFill="1" applyBorder="1" applyAlignment="1">
      <alignment horizontal="center" vertical="center"/>
    </xf>
    <xf numFmtId="0" fontId="4" fillId="13" borderId="46" xfId="0" applyNumberFormat="1" applyFont="1" applyFill="1" applyBorder="1" applyAlignment="1">
      <alignment horizontal="center" vertical="center"/>
    </xf>
    <xf numFmtId="0" fontId="4" fillId="13" borderId="40" xfId="0" applyNumberFormat="1" applyFont="1" applyFill="1" applyBorder="1" applyAlignment="1">
      <alignment horizontal="center" vertical="center"/>
    </xf>
    <xf numFmtId="0" fontId="4" fillId="13" borderId="24" xfId="0" applyNumberFormat="1" applyFont="1" applyFill="1" applyBorder="1" applyAlignment="1">
      <alignment horizontal="center" vertical="center"/>
    </xf>
    <xf numFmtId="3" fontId="4" fillId="13" borderId="16" xfId="0" applyNumberFormat="1" applyFont="1" applyFill="1" applyBorder="1" applyAlignment="1">
      <alignment horizontal="center" vertical="center"/>
    </xf>
    <xf numFmtId="3" fontId="4" fillId="13" borderId="17" xfId="0" applyNumberFormat="1" applyFont="1" applyFill="1" applyBorder="1" applyAlignment="1">
      <alignment horizontal="center" vertical="center"/>
    </xf>
    <xf numFmtId="0" fontId="3" fillId="0" borderId="18" xfId="0" applyFont="1" applyBorder="1"/>
    <xf numFmtId="0" fontId="3" fillId="0" borderId="5" xfId="0" applyFont="1" applyBorder="1"/>
    <xf numFmtId="0" fontId="3" fillId="0" borderId="1" xfId="0" applyFont="1" applyFill="1" applyBorder="1" applyAlignment="1">
      <alignment horizontal="right"/>
    </xf>
    <xf numFmtId="3" fontId="4" fillId="6" borderId="59" xfId="0" applyNumberFormat="1" applyFont="1" applyFill="1" applyBorder="1" applyAlignment="1">
      <alignment vertical="center"/>
    </xf>
    <xf numFmtId="0" fontId="3" fillId="0" borderId="48" xfId="0" applyFont="1" applyFill="1" applyBorder="1" applyAlignment="1">
      <alignment horizontal="right"/>
    </xf>
    <xf numFmtId="0" fontId="4" fillId="13" borderId="19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right" vertical="center"/>
    </xf>
    <xf numFmtId="0" fontId="3" fillId="0" borderId="44" xfId="0" applyFont="1" applyBorder="1" applyAlignment="1">
      <alignment vertical="center"/>
    </xf>
    <xf numFmtId="165" fontId="5" fillId="0" borderId="52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3" fontId="3" fillId="0" borderId="25" xfId="0" applyNumberFormat="1" applyFont="1" applyBorder="1" applyAlignment="1">
      <alignment vertical="center"/>
    </xf>
    <xf numFmtId="3" fontId="4" fillId="13" borderId="28" xfId="0" applyNumberFormat="1" applyFont="1" applyFill="1" applyBorder="1" applyAlignment="1">
      <alignment horizontal="right" vertical="center"/>
    </xf>
    <xf numFmtId="165" fontId="5" fillId="13" borderId="29" xfId="0" applyNumberFormat="1" applyFont="1" applyFill="1" applyBorder="1" applyAlignment="1">
      <alignment vertical="center"/>
    </xf>
    <xf numFmtId="0" fontId="3" fillId="2" borderId="66" xfId="0" applyFont="1" applyFill="1" applyBorder="1" applyAlignment="1">
      <alignment horizontal="right"/>
    </xf>
    <xf numFmtId="1" fontId="4" fillId="6" borderId="41" xfId="0" applyNumberFormat="1" applyFont="1" applyFill="1" applyBorder="1"/>
    <xf numFmtId="0" fontId="3" fillId="2" borderId="69" xfId="0" applyFont="1" applyFill="1" applyBorder="1" applyAlignment="1">
      <alignment horizontal="right"/>
    </xf>
    <xf numFmtId="0" fontId="3" fillId="2" borderId="70" xfId="0" applyFont="1" applyFill="1" applyBorder="1" applyAlignment="1">
      <alignment horizontal="right"/>
    </xf>
    <xf numFmtId="3" fontId="4" fillId="13" borderId="36" xfId="0" applyNumberFormat="1" applyFont="1" applyFill="1" applyBorder="1" applyAlignment="1">
      <alignment horizontal="right" vertical="center"/>
    </xf>
    <xf numFmtId="0" fontId="3" fillId="0" borderId="44" xfId="0" applyFont="1" applyBorder="1" applyAlignment="1">
      <alignment horizontal="right"/>
    </xf>
    <xf numFmtId="0" fontId="3" fillId="0" borderId="52" xfId="0" applyFont="1" applyBorder="1" applyAlignment="1">
      <alignment horizontal="right"/>
    </xf>
    <xf numFmtId="0" fontId="3" fillId="6" borderId="69" xfId="0" applyFont="1" applyFill="1" applyBorder="1"/>
    <xf numFmtId="0" fontId="3" fillId="0" borderId="59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53" xfId="0" applyFont="1" applyBorder="1" applyAlignment="1">
      <alignment horizontal="right"/>
    </xf>
    <xf numFmtId="0" fontId="4" fillId="13" borderId="28" xfId="0" applyFont="1" applyFill="1" applyBorder="1" applyAlignment="1">
      <alignment horizontal="center" vertical="center"/>
    </xf>
    <xf numFmtId="0" fontId="4" fillId="13" borderId="29" xfId="0" applyFont="1" applyFill="1" applyBorder="1" applyAlignment="1">
      <alignment horizontal="center" vertical="center"/>
    </xf>
    <xf numFmtId="0" fontId="4" fillId="13" borderId="36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right"/>
    </xf>
    <xf numFmtId="0" fontId="3" fillId="6" borderId="47" xfId="0" applyFont="1" applyFill="1" applyBorder="1"/>
    <xf numFmtId="165" fontId="5" fillId="2" borderId="52" xfId="0" applyNumberFormat="1" applyFont="1" applyFill="1" applyBorder="1" applyAlignment="1">
      <alignment vertical="center"/>
    </xf>
    <xf numFmtId="0" fontId="3" fillId="0" borderId="6" xfId="0" applyFont="1" applyBorder="1" applyAlignment="1">
      <alignment horizontal="right"/>
    </xf>
    <xf numFmtId="165" fontId="5" fillId="2" borderId="59" xfId="0" applyNumberFormat="1" applyFont="1" applyFill="1" applyBorder="1" applyAlignment="1">
      <alignment vertical="center"/>
    </xf>
    <xf numFmtId="0" fontId="3" fillId="0" borderId="48" xfId="0" applyFont="1" applyBorder="1" applyAlignment="1">
      <alignment horizontal="right"/>
    </xf>
    <xf numFmtId="165" fontId="5" fillId="2" borderId="53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right"/>
    </xf>
    <xf numFmtId="0" fontId="3" fillId="0" borderId="51" xfId="0" applyFont="1" applyBorder="1"/>
    <xf numFmtId="0" fontId="3" fillId="2" borderId="39" xfId="0" applyFont="1" applyFill="1" applyBorder="1"/>
    <xf numFmtId="0" fontId="3" fillId="2" borderId="46" xfId="0" applyFont="1" applyFill="1" applyBorder="1"/>
    <xf numFmtId="0" fontId="3" fillId="2" borderId="43" xfId="0" applyFont="1" applyFill="1" applyBorder="1"/>
    <xf numFmtId="3" fontId="4" fillId="6" borderId="40" xfId="0" applyNumberFormat="1" applyFont="1" applyFill="1" applyBorder="1" applyAlignment="1">
      <alignment vertical="center"/>
    </xf>
    <xf numFmtId="0" fontId="3" fillId="2" borderId="23" xfId="0" applyFont="1" applyFill="1" applyBorder="1"/>
    <xf numFmtId="0" fontId="3" fillId="2" borderId="1" xfId="0" applyFont="1" applyFill="1" applyBorder="1"/>
    <xf numFmtId="0" fontId="3" fillId="2" borderId="7" xfId="0" applyFont="1" applyFill="1" applyBorder="1"/>
    <xf numFmtId="0" fontId="3" fillId="6" borderId="1" xfId="0" applyFont="1" applyFill="1" applyBorder="1"/>
    <xf numFmtId="3" fontId="3" fillId="0" borderId="10" xfId="0" applyNumberFormat="1" applyFont="1" applyBorder="1" applyAlignment="1">
      <alignment horizontal="right" vertical="center" wrapText="1"/>
    </xf>
    <xf numFmtId="165" fontId="5" fillId="0" borderId="40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horizontal="right" vertical="center" wrapText="1"/>
    </xf>
    <xf numFmtId="3" fontId="4" fillId="6" borderId="45" xfId="0" applyNumberFormat="1" applyFont="1" applyFill="1" applyBorder="1" applyAlignment="1">
      <alignment horizontal="right" vertical="center" wrapText="1"/>
    </xf>
    <xf numFmtId="3" fontId="3" fillId="0" borderId="69" xfId="0" applyNumberFormat="1" applyFont="1" applyBorder="1" applyAlignment="1">
      <alignment horizontal="right" vertical="center" wrapText="1"/>
    </xf>
    <xf numFmtId="165" fontId="5" fillId="0" borderId="59" xfId="0" applyNumberFormat="1" applyFont="1" applyBorder="1" applyAlignment="1">
      <alignment vertical="center"/>
    </xf>
    <xf numFmtId="3" fontId="3" fillId="0" borderId="64" xfId="0" applyNumberFormat="1" applyFont="1" applyBorder="1" applyAlignment="1">
      <alignment horizontal="right" vertical="center" wrapText="1"/>
    </xf>
    <xf numFmtId="3" fontId="3" fillId="0" borderId="71" xfId="0" applyNumberFormat="1" applyFont="1" applyBorder="1" applyAlignment="1">
      <alignment horizontal="right" vertical="center" wrapText="1"/>
    </xf>
    <xf numFmtId="165" fontId="5" fillId="0" borderId="17" xfId="0" applyNumberFormat="1" applyFont="1" applyBorder="1" applyAlignment="1">
      <alignment vertical="center"/>
    </xf>
    <xf numFmtId="3" fontId="3" fillId="0" borderId="72" xfId="0" applyNumberFormat="1" applyFont="1" applyBorder="1" applyAlignment="1">
      <alignment horizontal="right" vertical="center" wrapText="1"/>
    </xf>
    <xf numFmtId="0" fontId="3" fillId="2" borderId="44" xfId="0" applyFont="1" applyFill="1" applyBorder="1"/>
    <xf numFmtId="3" fontId="4" fillId="6" borderId="6" xfId="0" applyNumberFormat="1" applyFont="1" applyFill="1" applyBorder="1"/>
    <xf numFmtId="0" fontId="3" fillId="2" borderId="25" xfId="0" applyFont="1" applyFill="1" applyBorder="1"/>
    <xf numFmtId="0" fontId="4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vertical="center"/>
    </xf>
    <xf numFmtId="0" fontId="3" fillId="6" borderId="10" xfId="0" applyFont="1" applyFill="1" applyBorder="1"/>
    <xf numFmtId="0" fontId="3" fillId="6" borderId="71" xfId="0" applyFont="1" applyFill="1" applyBorder="1"/>
    <xf numFmtId="0" fontId="4" fillId="12" borderId="9" xfId="0" applyNumberFormat="1" applyFont="1" applyFill="1" applyBorder="1" applyAlignment="1">
      <alignment horizontal="center" vertical="center"/>
    </xf>
    <xf numFmtId="0" fontId="4" fillId="12" borderId="19" xfId="0" applyNumberFormat="1" applyFont="1" applyFill="1" applyBorder="1" applyAlignment="1">
      <alignment horizontal="center" vertical="center"/>
    </xf>
    <xf numFmtId="3" fontId="4" fillId="12" borderId="19" xfId="0" applyNumberFormat="1" applyFont="1" applyFill="1" applyBorder="1" applyAlignment="1">
      <alignment horizontal="right" vertical="center"/>
    </xf>
    <xf numFmtId="0" fontId="4" fillId="12" borderId="19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right"/>
    </xf>
    <xf numFmtId="0" fontId="3" fillId="6" borderId="1" xfId="0" applyFont="1" applyFill="1" applyBorder="1" applyAlignment="1">
      <alignment horizontal="right"/>
    </xf>
    <xf numFmtId="165" fontId="5" fillId="2" borderId="7" xfId="0" applyNumberFormat="1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right"/>
    </xf>
    <xf numFmtId="165" fontId="5" fillId="2" borderId="59" xfId="0" applyNumberFormat="1" applyFont="1" applyFill="1" applyBorder="1" applyAlignment="1">
      <alignment horizontal="right" vertical="center"/>
    </xf>
    <xf numFmtId="165" fontId="5" fillId="2" borderId="40" xfId="0" applyNumberFormat="1" applyFont="1" applyFill="1" applyBorder="1" applyAlignment="1">
      <alignment vertical="center"/>
    </xf>
    <xf numFmtId="0" fontId="4" fillId="0" borderId="44" xfId="0" applyFont="1" applyBorder="1" applyAlignment="1">
      <alignment horizontal="right"/>
    </xf>
    <xf numFmtId="0" fontId="4" fillId="14" borderId="19" xfId="0" applyFont="1" applyFill="1" applyBorder="1" applyAlignment="1">
      <alignment horizontal="center" vertical="center"/>
    </xf>
    <xf numFmtId="3" fontId="4" fillId="14" borderId="26" xfId="0" applyNumberFormat="1" applyFont="1" applyFill="1" applyBorder="1" applyAlignment="1">
      <alignment horizontal="right" vertical="center"/>
    </xf>
    <xf numFmtId="3" fontId="4" fillId="14" borderId="49" xfId="0" applyNumberFormat="1" applyFont="1" applyFill="1" applyBorder="1" applyAlignment="1">
      <alignment horizontal="right" vertical="center"/>
    </xf>
    <xf numFmtId="3" fontId="4" fillId="14" borderId="28" xfId="0" applyNumberFormat="1" applyFont="1" applyFill="1" applyBorder="1" applyAlignment="1">
      <alignment horizontal="right" vertical="center"/>
    </xf>
    <xf numFmtId="165" fontId="6" fillId="14" borderId="29" xfId="0" applyNumberFormat="1" applyFont="1" applyFill="1" applyBorder="1" applyAlignment="1">
      <alignment horizontal="right" vertical="center"/>
    </xf>
    <xf numFmtId="0" fontId="4" fillId="14" borderId="9" xfId="0" applyNumberFormat="1" applyFont="1" applyFill="1" applyBorder="1" applyAlignment="1">
      <alignment horizontal="center" vertical="center"/>
    </xf>
    <xf numFmtId="0" fontId="4" fillId="14" borderId="46" xfId="0" applyNumberFormat="1" applyFont="1" applyFill="1" applyBorder="1" applyAlignment="1">
      <alignment horizontal="center" vertical="center"/>
    </xf>
    <xf numFmtId="0" fontId="4" fillId="14" borderId="40" xfId="0" applyNumberFormat="1" applyFont="1" applyFill="1" applyBorder="1" applyAlignment="1">
      <alignment horizontal="center" vertical="center"/>
    </xf>
    <xf numFmtId="0" fontId="4" fillId="14" borderId="14" xfId="0" applyNumberFormat="1" applyFont="1" applyFill="1" applyBorder="1" applyAlignment="1">
      <alignment horizontal="center" vertical="center"/>
    </xf>
    <xf numFmtId="3" fontId="4" fillId="14" borderId="16" xfId="0" applyNumberFormat="1" applyFont="1" applyFill="1" applyBorder="1" applyAlignment="1">
      <alignment horizontal="center" vertical="center"/>
    </xf>
    <xf numFmtId="3" fontId="4" fillId="14" borderId="17" xfId="0" applyNumberFormat="1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right"/>
    </xf>
    <xf numFmtId="0" fontId="4" fillId="14" borderId="19" xfId="0" applyNumberFormat="1" applyFont="1" applyFill="1" applyBorder="1" applyAlignment="1">
      <alignment horizontal="center" vertical="center"/>
    </xf>
    <xf numFmtId="3" fontId="4" fillId="14" borderId="29" xfId="0" applyNumberFormat="1" applyFont="1" applyFill="1" applyBorder="1" applyAlignment="1">
      <alignment horizontal="right" vertical="center"/>
    </xf>
    <xf numFmtId="0" fontId="4" fillId="14" borderId="15" xfId="0" applyFont="1" applyFill="1" applyBorder="1" applyAlignment="1">
      <alignment horizontal="center" vertical="center" textRotation="90"/>
    </xf>
    <xf numFmtId="0" fontId="4" fillId="14" borderId="17" xfId="0" applyFont="1" applyFill="1" applyBorder="1" applyAlignment="1">
      <alignment horizontal="center" vertical="center" textRotation="90"/>
    </xf>
    <xf numFmtId="0" fontId="4" fillId="14" borderId="20" xfId="0" applyFont="1" applyFill="1" applyBorder="1" applyAlignment="1">
      <alignment horizontal="center" vertical="center" textRotation="90"/>
    </xf>
    <xf numFmtId="3" fontId="4" fillId="6" borderId="6" xfId="0" applyNumberFormat="1" applyFont="1" applyFill="1" applyBorder="1" applyAlignment="1">
      <alignment horizontal="right" vertical="center" wrapText="1"/>
    </xf>
    <xf numFmtId="165" fontId="5" fillId="14" borderId="29" xfId="0" applyNumberFormat="1" applyFont="1" applyFill="1" applyBorder="1" applyAlignment="1">
      <alignment vertical="center"/>
    </xf>
    <xf numFmtId="0" fontId="3" fillId="0" borderId="44" xfId="0" applyNumberFormat="1" applyFont="1" applyBorder="1" applyAlignment="1">
      <alignment horizontal="right" vertical="center" wrapText="1"/>
    </xf>
    <xf numFmtId="165" fontId="6" fillId="14" borderId="29" xfId="0" applyNumberFormat="1" applyFont="1" applyFill="1" applyBorder="1" applyAlignment="1">
      <alignment vertical="center"/>
    </xf>
    <xf numFmtId="3" fontId="4" fillId="14" borderId="28" xfId="0" applyNumberFormat="1" applyFont="1" applyFill="1" applyBorder="1" applyAlignment="1">
      <alignment horizontal="center" vertical="center"/>
    </xf>
    <xf numFmtId="0" fontId="4" fillId="14" borderId="22" xfId="0" applyFont="1" applyFill="1" applyBorder="1" applyAlignment="1">
      <alignment horizontal="center" vertical="center" textRotation="90"/>
    </xf>
    <xf numFmtId="0" fontId="3" fillId="0" borderId="4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4" fillId="14" borderId="26" xfId="0" applyFont="1" applyFill="1" applyBorder="1" applyAlignment="1">
      <alignment horizontal="right" vertical="center"/>
    </xf>
    <xf numFmtId="0" fontId="4" fillId="14" borderId="27" xfId="0" applyFont="1" applyFill="1" applyBorder="1" applyAlignment="1">
      <alignment horizontal="right" vertical="center"/>
    </xf>
    <xf numFmtId="0" fontId="4" fillId="14" borderId="28" xfId="0" applyFont="1" applyFill="1" applyBorder="1" applyAlignment="1">
      <alignment horizontal="right" vertical="center"/>
    </xf>
    <xf numFmtId="0" fontId="4" fillId="14" borderId="29" xfId="0" applyFont="1" applyFill="1" applyBorder="1" applyAlignment="1">
      <alignment horizontal="right" vertical="center"/>
    </xf>
    <xf numFmtId="0" fontId="4" fillId="0" borderId="23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6" borderId="1" xfId="0" applyFont="1" applyFill="1" applyBorder="1" applyAlignment="1">
      <alignment horizontal="right"/>
    </xf>
    <xf numFmtId="0" fontId="3" fillId="6" borderId="51" xfId="0" applyFont="1" applyFill="1" applyBorder="1"/>
    <xf numFmtId="0" fontId="3" fillId="0" borderId="61" xfId="0" applyFont="1" applyBorder="1" applyAlignment="1">
      <alignment horizontal="right"/>
    </xf>
    <xf numFmtId="0" fontId="3" fillId="0" borderId="67" xfId="0" applyFont="1" applyBorder="1" applyAlignment="1">
      <alignment horizontal="right"/>
    </xf>
    <xf numFmtId="0" fontId="3" fillId="6" borderId="21" xfId="0" applyFont="1" applyFill="1" applyBorder="1" applyAlignment="1">
      <alignment wrapText="1"/>
    </xf>
    <xf numFmtId="3" fontId="4" fillId="6" borderId="44" xfId="0" applyNumberFormat="1" applyFont="1" applyFill="1" applyBorder="1"/>
    <xf numFmtId="0" fontId="3" fillId="6" borderId="9" xfId="0" applyFont="1" applyFill="1" applyBorder="1"/>
    <xf numFmtId="0" fontId="3" fillId="0" borderId="39" xfId="0" applyFont="1" applyBorder="1" applyAlignment="1">
      <alignment horizontal="right"/>
    </xf>
    <xf numFmtId="0" fontId="3" fillId="0" borderId="40" xfId="0" applyFont="1" applyBorder="1" applyAlignment="1">
      <alignment horizontal="right"/>
    </xf>
    <xf numFmtId="0" fontId="3" fillId="0" borderId="42" xfId="0" applyFont="1" applyBorder="1" applyAlignment="1">
      <alignment horizontal="right"/>
    </xf>
    <xf numFmtId="0" fontId="3" fillId="0" borderId="43" xfId="0" applyFont="1" applyBorder="1" applyAlignment="1">
      <alignment horizontal="right"/>
    </xf>
    <xf numFmtId="0" fontId="4" fillId="0" borderId="45" xfId="0" applyFont="1" applyBorder="1" applyAlignment="1">
      <alignment horizontal="right"/>
    </xf>
    <xf numFmtId="0" fontId="4" fillId="0" borderId="1" xfId="0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right" vertical="center"/>
    </xf>
    <xf numFmtId="165" fontId="5" fillId="6" borderId="59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0" fontId="4" fillId="15" borderId="19" xfId="0" applyFont="1" applyFill="1" applyBorder="1" applyAlignment="1">
      <alignment horizontal="center" vertical="center"/>
    </xf>
    <xf numFmtId="3" fontId="4" fillId="15" borderId="28" xfId="0" applyNumberFormat="1" applyFont="1" applyFill="1" applyBorder="1" applyAlignment="1">
      <alignment horizontal="right" vertical="center"/>
    </xf>
    <xf numFmtId="3" fontId="4" fillId="15" borderId="49" xfId="0" applyNumberFormat="1" applyFont="1" applyFill="1" applyBorder="1" applyAlignment="1">
      <alignment horizontal="right" vertical="center"/>
    </xf>
    <xf numFmtId="165" fontId="5" fillId="15" borderId="29" xfId="0" applyNumberFormat="1" applyFont="1" applyFill="1" applyBorder="1" applyAlignment="1">
      <alignment horizontal="right" vertical="center"/>
    </xf>
    <xf numFmtId="0" fontId="4" fillId="15" borderId="55" xfId="0" applyFont="1" applyFill="1" applyBorder="1" applyAlignment="1">
      <alignment horizontal="center" vertical="center"/>
    </xf>
    <xf numFmtId="0" fontId="4" fillId="15" borderId="50" xfId="0" applyFont="1" applyFill="1" applyBorder="1" applyAlignment="1">
      <alignment horizontal="center" vertical="center" wrapText="1"/>
    </xf>
    <xf numFmtId="0" fontId="4" fillId="15" borderId="56" xfId="0" applyFont="1" applyFill="1" applyBorder="1" applyAlignment="1">
      <alignment horizontal="center" vertical="center"/>
    </xf>
    <xf numFmtId="165" fontId="5" fillId="15" borderId="60" xfId="0" applyNumberFormat="1" applyFont="1" applyFill="1" applyBorder="1" applyAlignment="1">
      <alignment horizontal="right" vertical="center"/>
    </xf>
    <xf numFmtId="0" fontId="4" fillId="15" borderId="1" xfId="0" applyNumberFormat="1" applyFont="1" applyFill="1" applyBorder="1" applyAlignment="1">
      <alignment horizontal="center" vertical="center"/>
    </xf>
    <xf numFmtId="3" fontId="4" fillId="15" borderId="1" xfId="0" applyNumberFormat="1" applyFont="1" applyFill="1" applyBorder="1" applyAlignment="1">
      <alignment horizontal="center" vertical="center"/>
    </xf>
    <xf numFmtId="0" fontId="3" fillId="0" borderId="48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vertical="center"/>
    </xf>
    <xf numFmtId="0" fontId="3" fillId="6" borderId="7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6" borderId="69" xfId="0" applyFont="1" applyFill="1" applyBorder="1" applyAlignment="1">
      <alignment vertical="center"/>
    </xf>
    <xf numFmtId="0" fontId="4" fillId="15" borderId="1" xfId="0" applyFont="1" applyFill="1" applyBorder="1" applyAlignment="1">
      <alignment horizontal="center" vertical="center"/>
    </xf>
    <xf numFmtId="3" fontId="4" fillId="15" borderId="1" xfId="0" applyNumberFormat="1" applyFont="1" applyFill="1" applyBorder="1" applyAlignment="1">
      <alignment horizontal="right" vertical="center"/>
    </xf>
    <xf numFmtId="3" fontId="3" fillId="0" borderId="23" xfId="0" applyNumberFormat="1" applyFont="1" applyFill="1" applyBorder="1" applyAlignment="1">
      <alignment horizontal="right" vertical="center"/>
    </xf>
    <xf numFmtId="0" fontId="4" fillId="16" borderId="15" xfId="0" applyFont="1" applyFill="1" applyBorder="1" applyAlignment="1">
      <alignment horizontal="center" vertical="center" textRotation="90" wrapText="1"/>
    </xf>
    <xf numFmtId="0" fontId="4" fillId="16" borderId="16" xfId="0" applyFont="1" applyFill="1" applyBorder="1" applyAlignment="1">
      <alignment horizontal="center" vertical="center" textRotation="90" wrapText="1"/>
    </xf>
    <xf numFmtId="0" fontId="4" fillId="16" borderId="17" xfId="0" applyFont="1" applyFill="1" applyBorder="1" applyAlignment="1">
      <alignment horizontal="center" vertical="center" textRotation="90" wrapText="1"/>
    </xf>
    <xf numFmtId="0" fontId="4" fillId="16" borderId="20" xfId="0" applyFont="1" applyFill="1" applyBorder="1" applyAlignment="1">
      <alignment horizontal="center" vertical="center" textRotation="90" wrapText="1"/>
    </xf>
    <xf numFmtId="0" fontId="4" fillId="15" borderId="17" xfId="0" applyFont="1" applyFill="1" applyBorder="1" applyAlignment="1">
      <alignment horizontal="center" vertical="center" textRotation="90" wrapText="1"/>
    </xf>
    <xf numFmtId="165" fontId="5" fillId="15" borderId="40" xfId="0" applyNumberFormat="1" applyFont="1" applyFill="1" applyBorder="1" applyAlignment="1">
      <alignment horizontal="center" vertical="center"/>
    </xf>
    <xf numFmtId="165" fontId="5" fillId="15" borderId="59" xfId="0" applyNumberFormat="1" applyFont="1" applyFill="1" applyBorder="1" applyAlignment="1">
      <alignment horizontal="center" vertical="center"/>
    </xf>
    <xf numFmtId="0" fontId="4" fillId="6" borderId="71" xfId="0" applyFont="1" applyFill="1" applyBorder="1" applyAlignment="1">
      <alignment horizontal="center" vertical="center"/>
    </xf>
    <xf numFmtId="3" fontId="4" fillId="6" borderId="15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/>
    <xf numFmtId="0" fontId="3" fillId="6" borderId="0" xfId="0" applyFont="1" applyFill="1" applyBorder="1" applyAlignment="1">
      <alignment vertical="center" wrapText="1"/>
    </xf>
    <xf numFmtId="0" fontId="4" fillId="15" borderId="15" xfId="0" applyFont="1" applyFill="1" applyBorder="1" applyAlignment="1">
      <alignment horizontal="center" vertical="center" wrapText="1"/>
    </xf>
    <xf numFmtId="0" fontId="4" fillId="15" borderId="16" xfId="0" applyFont="1" applyFill="1" applyBorder="1" applyAlignment="1">
      <alignment horizontal="center" vertical="center" textRotation="90" wrapText="1"/>
    </xf>
    <xf numFmtId="0" fontId="4" fillId="15" borderId="16" xfId="0" applyFont="1" applyFill="1" applyBorder="1" applyAlignment="1">
      <alignment horizontal="center" vertical="center" wrapText="1"/>
    </xf>
    <xf numFmtId="166" fontId="5" fillId="6" borderId="47" xfId="0" applyNumberFormat="1" applyFont="1" applyFill="1" applyBorder="1" applyAlignment="1">
      <alignment vertical="center"/>
    </xf>
    <xf numFmtId="3" fontId="4" fillId="6" borderId="47" xfId="0" applyNumberFormat="1" applyFont="1" applyFill="1" applyBorder="1" applyAlignment="1">
      <alignment vertical="center"/>
    </xf>
    <xf numFmtId="166" fontId="5" fillId="6" borderId="52" xfId="0" applyNumberFormat="1" applyFont="1" applyFill="1" applyBorder="1" applyAlignment="1">
      <alignment vertical="center"/>
    </xf>
    <xf numFmtId="166" fontId="5" fillId="6" borderId="1" xfId="0" applyNumberFormat="1" applyFont="1" applyFill="1" applyBorder="1" applyAlignment="1">
      <alignment vertical="center"/>
    </xf>
    <xf numFmtId="166" fontId="5" fillId="6" borderId="59" xfId="0" applyNumberFormat="1" applyFont="1" applyFill="1" applyBorder="1" applyAlignment="1">
      <alignment vertical="center"/>
    </xf>
    <xf numFmtId="166" fontId="5" fillId="6" borderId="48" xfId="0" applyNumberFormat="1" applyFont="1" applyFill="1" applyBorder="1" applyAlignment="1">
      <alignment vertical="center"/>
    </xf>
    <xf numFmtId="166" fontId="5" fillId="6" borderId="53" xfId="0" applyNumberFormat="1" applyFont="1" applyFill="1" applyBorder="1" applyAlignment="1">
      <alignment vertical="center"/>
    </xf>
    <xf numFmtId="3" fontId="4" fillId="15" borderId="28" xfId="0" applyNumberFormat="1" applyFont="1" applyFill="1" applyBorder="1" applyAlignment="1">
      <alignment vertical="center"/>
    </xf>
    <xf numFmtId="166" fontId="6" fillId="15" borderId="49" xfId="0" applyNumberFormat="1" applyFont="1" applyFill="1" applyBorder="1" applyAlignment="1">
      <alignment vertical="center"/>
    </xf>
    <xf numFmtId="3" fontId="4" fillId="15" borderId="49" xfId="0" applyNumberFormat="1" applyFont="1" applyFill="1" applyBorder="1" applyAlignment="1">
      <alignment vertical="center"/>
    </xf>
    <xf numFmtId="166" fontId="6" fillId="15" borderId="29" xfId="0" applyNumberFormat="1" applyFont="1" applyFill="1" applyBorder="1" applyAlignment="1">
      <alignment vertical="center"/>
    </xf>
    <xf numFmtId="0" fontId="3" fillId="0" borderId="6" xfId="0" applyNumberFormat="1" applyFont="1" applyBorder="1" applyAlignment="1">
      <alignment horizontal="right" vertical="center"/>
    </xf>
    <xf numFmtId="0" fontId="4" fillId="17" borderId="15" xfId="0" applyFont="1" applyFill="1" applyBorder="1" applyAlignment="1">
      <alignment horizontal="center" vertical="center"/>
    </xf>
    <xf numFmtId="0" fontId="4" fillId="17" borderId="16" xfId="0" applyFont="1" applyFill="1" applyBorder="1" applyAlignment="1">
      <alignment horizontal="center" vertical="center"/>
    </xf>
    <xf numFmtId="0" fontId="4" fillId="17" borderId="17" xfId="0" applyFont="1" applyFill="1" applyBorder="1" applyAlignment="1">
      <alignment horizontal="center" vertical="center" textRotation="90" wrapText="1"/>
    </xf>
    <xf numFmtId="0" fontId="4" fillId="17" borderId="16" xfId="0" applyFont="1" applyFill="1" applyBorder="1" applyAlignment="1">
      <alignment horizontal="center" vertical="center" textRotation="90" wrapText="1"/>
    </xf>
    <xf numFmtId="0" fontId="3" fillId="6" borderId="10" xfId="0" applyFont="1" applyFill="1" applyBorder="1" applyAlignment="1">
      <alignment vertical="center"/>
    </xf>
    <xf numFmtId="0" fontId="3" fillId="0" borderId="44" xfId="0" applyNumberFormat="1" applyFont="1" applyFill="1" applyBorder="1" applyAlignment="1">
      <alignment horizontal="right" vertical="center"/>
    </xf>
    <xf numFmtId="0" fontId="3" fillId="0" borderId="47" xfId="0" applyNumberFormat="1" applyFont="1" applyFill="1" applyBorder="1" applyAlignment="1">
      <alignment horizontal="right" vertical="center"/>
    </xf>
    <xf numFmtId="0" fontId="4" fillId="6" borderId="6" xfId="0" applyNumberFormat="1" applyFont="1" applyFill="1" applyBorder="1" applyAlignment="1">
      <alignment horizontal="right" vertical="center"/>
    </xf>
    <xf numFmtId="165" fontId="5" fillId="6" borderId="47" xfId="0" applyNumberFormat="1" applyFont="1" applyFill="1" applyBorder="1" applyAlignment="1">
      <alignment vertical="center"/>
    </xf>
    <xf numFmtId="0" fontId="4" fillId="6" borderId="47" xfId="0" applyNumberFormat="1" applyFont="1" applyFill="1" applyBorder="1" applyAlignment="1">
      <alignment vertical="center"/>
    </xf>
    <xf numFmtId="0" fontId="3" fillId="6" borderId="59" xfId="0" applyNumberFormat="1" applyFont="1" applyFill="1" applyBorder="1" applyAlignment="1">
      <alignment horizontal="right" vertical="center"/>
    </xf>
    <xf numFmtId="165" fontId="5" fillId="6" borderId="1" xfId="0" applyNumberFormat="1" applyFont="1" applyFill="1" applyBorder="1" applyAlignment="1">
      <alignment vertical="center"/>
    </xf>
    <xf numFmtId="0" fontId="4" fillId="6" borderId="1" xfId="0" applyNumberFormat="1" applyFont="1" applyFill="1" applyBorder="1" applyAlignment="1">
      <alignment vertical="center"/>
    </xf>
    <xf numFmtId="0" fontId="3" fillId="0" borderId="25" xfId="0" applyNumberFormat="1" applyFont="1" applyBorder="1" applyAlignment="1">
      <alignment horizontal="right" vertical="center"/>
    </xf>
    <xf numFmtId="0" fontId="3" fillId="0" borderId="48" xfId="0" applyNumberFormat="1" applyFont="1" applyBorder="1" applyAlignment="1">
      <alignment horizontal="right" vertical="center"/>
    </xf>
    <xf numFmtId="0" fontId="3" fillId="6" borderId="53" xfId="0" applyNumberFormat="1" applyFont="1" applyFill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25" xfId="0" applyNumberFormat="1" applyFont="1" applyFill="1" applyBorder="1" applyAlignment="1">
      <alignment horizontal="right" vertical="center"/>
    </xf>
    <xf numFmtId="0" fontId="3" fillId="0" borderId="48" xfId="0" applyNumberFormat="1" applyFont="1" applyFill="1" applyBorder="1" applyAlignment="1">
      <alignment horizontal="right" vertical="center"/>
    </xf>
    <xf numFmtId="0" fontId="3" fillId="6" borderId="71" xfId="0" applyFont="1" applyFill="1" applyBorder="1" applyAlignment="1">
      <alignment vertical="center"/>
    </xf>
    <xf numFmtId="0" fontId="4" fillId="17" borderId="56" xfId="0" applyFont="1" applyFill="1" applyBorder="1" applyAlignment="1">
      <alignment horizontal="center" vertical="center"/>
    </xf>
    <xf numFmtId="165" fontId="5" fillId="6" borderId="48" xfId="0" applyNumberFormat="1" applyFont="1" applyFill="1" applyBorder="1" applyAlignment="1">
      <alignment vertical="center"/>
    </xf>
    <xf numFmtId="0" fontId="4" fillId="6" borderId="48" xfId="0" applyNumberFormat="1" applyFont="1" applyFill="1" applyBorder="1" applyAlignment="1">
      <alignment vertical="center"/>
    </xf>
    <xf numFmtId="3" fontId="4" fillId="17" borderId="28" xfId="0" applyNumberFormat="1" applyFont="1" applyFill="1" applyBorder="1" applyAlignment="1">
      <alignment horizontal="right" vertical="center"/>
    </xf>
    <xf numFmtId="3" fontId="4" fillId="17" borderId="49" xfId="0" applyNumberFormat="1" applyFont="1" applyFill="1" applyBorder="1" applyAlignment="1">
      <alignment horizontal="right" vertical="center"/>
    </xf>
    <xf numFmtId="3" fontId="4" fillId="17" borderId="29" xfId="0" applyNumberFormat="1" applyFont="1" applyFill="1" applyBorder="1" applyAlignment="1">
      <alignment horizontal="right" vertical="center"/>
    </xf>
    <xf numFmtId="3" fontId="4" fillId="17" borderId="26" xfId="0" applyNumberFormat="1" applyFont="1" applyFill="1" applyBorder="1" applyAlignment="1">
      <alignment horizontal="right" vertical="center"/>
    </xf>
    <xf numFmtId="3" fontId="4" fillId="17" borderId="27" xfId="0" applyNumberFormat="1" applyFont="1" applyFill="1" applyBorder="1" applyAlignment="1">
      <alignment horizontal="right" vertical="center"/>
    </xf>
    <xf numFmtId="0" fontId="4" fillId="17" borderId="49" xfId="0" applyNumberFormat="1" applyFont="1" applyFill="1" applyBorder="1" applyAlignment="1">
      <alignment vertical="center"/>
    </xf>
    <xf numFmtId="0" fontId="4" fillId="17" borderId="9" xfId="0" applyNumberFormat="1" applyFont="1" applyFill="1" applyBorder="1" applyAlignment="1">
      <alignment horizontal="center" vertical="center"/>
    </xf>
    <xf numFmtId="0" fontId="4" fillId="17" borderId="43" xfId="0" applyNumberFormat="1" applyFont="1" applyFill="1" applyBorder="1" applyAlignment="1">
      <alignment horizontal="center" vertical="center"/>
    </xf>
    <xf numFmtId="0" fontId="4" fillId="17" borderId="14" xfId="0" applyNumberFormat="1" applyFont="1" applyFill="1" applyBorder="1" applyAlignment="1">
      <alignment horizontal="center" vertical="center"/>
    </xf>
    <xf numFmtId="3" fontId="3" fillId="17" borderId="22" xfId="0" applyNumberFormat="1" applyFont="1" applyFill="1" applyBorder="1" applyAlignment="1">
      <alignment horizontal="center" vertical="center"/>
    </xf>
    <xf numFmtId="3" fontId="3" fillId="17" borderId="14" xfId="0" applyNumberFormat="1" applyFont="1" applyFill="1" applyBorder="1" applyAlignment="1">
      <alignment horizontal="center" vertical="center"/>
    </xf>
    <xf numFmtId="0" fontId="3" fillId="0" borderId="65" xfId="0" applyFont="1" applyBorder="1" applyAlignment="1">
      <alignment vertical="center"/>
    </xf>
    <xf numFmtId="3" fontId="3" fillId="0" borderId="43" xfId="0" applyNumberFormat="1" applyFont="1" applyFill="1" applyBorder="1" applyAlignment="1">
      <alignment horizontal="right" vertical="center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4" fillId="17" borderId="19" xfId="0" applyNumberFormat="1" applyFont="1" applyFill="1" applyBorder="1" applyAlignment="1">
      <alignment horizontal="center" vertical="center"/>
    </xf>
    <xf numFmtId="3" fontId="4" fillId="17" borderId="19" xfId="0" applyNumberFormat="1" applyFont="1" applyFill="1" applyBorder="1" applyAlignment="1">
      <alignment horizontal="right" vertical="center"/>
    </xf>
    <xf numFmtId="0" fontId="4" fillId="17" borderId="1" xfId="0" applyNumberFormat="1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41" xfId="0" applyFont="1" applyBorder="1" applyAlignment="1">
      <alignment vertical="center"/>
    </xf>
    <xf numFmtId="165" fontId="6" fillId="0" borderId="47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78" xfId="0" applyFont="1" applyBorder="1" applyAlignment="1">
      <alignment vertical="center"/>
    </xf>
    <xf numFmtId="0" fontId="3" fillId="0" borderId="41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165" fontId="5" fillId="17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4" fillId="6" borderId="26" xfId="0" applyNumberFormat="1" applyFont="1" applyFill="1" applyBorder="1" applyAlignment="1">
      <alignment horizontal="center" vertical="center"/>
    </xf>
    <xf numFmtId="165" fontId="6" fillId="6" borderId="29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3" fontId="4" fillId="6" borderId="6" xfId="0" applyNumberFormat="1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165" fontId="5" fillId="17" borderId="48" xfId="0" applyNumberFormat="1" applyFont="1" applyFill="1" applyBorder="1" applyAlignment="1">
      <alignment horizontal="center" vertical="center"/>
    </xf>
    <xf numFmtId="3" fontId="4" fillId="6" borderId="6" xfId="0" applyNumberFormat="1" applyFont="1" applyFill="1" applyBorder="1" applyAlignment="1">
      <alignment horizontal="center" vertical="center" wrapText="1"/>
    </xf>
    <xf numFmtId="0" fontId="3" fillId="6" borderId="65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65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/>
    </xf>
    <xf numFmtId="0" fontId="4" fillId="17" borderId="15" xfId="0" applyFont="1" applyFill="1" applyBorder="1" applyAlignment="1">
      <alignment horizontal="center" vertical="center" textRotation="90" wrapText="1"/>
    </xf>
    <xf numFmtId="0" fontId="4" fillId="18" borderId="16" xfId="0" applyFont="1" applyFill="1" applyBorder="1" applyAlignment="1">
      <alignment horizontal="center" vertical="center" textRotation="90" wrapText="1"/>
    </xf>
    <xf numFmtId="0" fontId="4" fillId="17" borderId="36" xfId="0" applyFont="1" applyFill="1" applyBorder="1" applyAlignment="1">
      <alignment horizontal="center" vertical="center"/>
    </xf>
    <xf numFmtId="0" fontId="4" fillId="17" borderId="28" xfId="0" applyFont="1" applyFill="1" applyBorder="1" applyAlignment="1">
      <alignment horizontal="center"/>
    </xf>
    <xf numFmtId="0" fontId="4" fillId="7" borderId="36" xfId="0" applyFont="1" applyFill="1" applyBorder="1" applyAlignment="1">
      <alignment horizontal="center" vertical="center"/>
    </xf>
    <xf numFmtId="0" fontId="4" fillId="7" borderId="62" xfId="0" applyFont="1" applyFill="1" applyBorder="1" applyAlignment="1">
      <alignment horizontal="center" vertical="center"/>
    </xf>
    <xf numFmtId="0" fontId="4" fillId="15" borderId="75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textRotation="90" wrapText="1"/>
    </xf>
    <xf numFmtId="0" fontId="4" fillId="3" borderId="17" xfId="0" applyFont="1" applyFill="1" applyBorder="1" applyAlignment="1">
      <alignment horizontal="center" vertical="center" textRotation="90" wrapText="1"/>
    </xf>
    <xf numFmtId="0" fontId="3" fillId="0" borderId="1" xfId="3" applyFont="1" applyFill="1" applyBorder="1" applyAlignment="1">
      <alignment horizontal="right"/>
    </xf>
    <xf numFmtId="0" fontId="3" fillId="0" borderId="8" xfId="3" applyFont="1" applyFill="1" applyBorder="1" applyAlignment="1">
      <alignment horizontal="right"/>
    </xf>
    <xf numFmtId="0" fontId="3" fillId="0" borderId="0" xfId="0" applyFont="1" applyBorder="1"/>
    <xf numFmtId="0" fontId="3" fillId="0" borderId="57" xfId="0" applyFont="1" applyBorder="1"/>
    <xf numFmtId="3" fontId="3" fillId="2" borderId="44" xfId="0" applyNumberFormat="1" applyFont="1" applyFill="1" applyBorder="1" applyAlignment="1">
      <alignment horizontal="right" vertical="center"/>
    </xf>
    <xf numFmtId="0" fontId="3" fillId="2" borderId="23" xfId="0" applyNumberFormat="1" applyFont="1" applyFill="1" applyBorder="1" applyAlignment="1">
      <alignment horizontal="right" vertical="center"/>
    </xf>
    <xf numFmtId="0" fontId="3" fillId="0" borderId="44" xfId="0" applyNumberFormat="1" applyFont="1" applyBorder="1" applyAlignment="1">
      <alignment horizontal="right"/>
    </xf>
    <xf numFmtId="0" fontId="4" fillId="6" borderId="44" xfId="0" applyNumberFormat="1" applyFont="1" applyFill="1" applyBorder="1"/>
    <xf numFmtId="165" fontId="5" fillId="6" borderId="52" xfId="0" applyNumberFormat="1" applyFont="1" applyFill="1" applyBorder="1"/>
    <xf numFmtId="0" fontId="3" fillId="0" borderId="23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0" fontId="3" fillId="0" borderId="67" xfId="0" applyNumberFormat="1" applyFont="1" applyBorder="1" applyAlignment="1">
      <alignment horizontal="right"/>
    </xf>
    <xf numFmtId="3" fontId="4" fillId="0" borderId="0" xfId="0" applyNumberFormat="1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 indent="1"/>
    </xf>
    <xf numFmtId="0" fontId="4" fillId="6" borderId="18" xfId="0" applyFont="1" applyFill="1" applyBorder="1" applyAlignment="1">
      <alignment horizontal="center"/>
    </xf>
    <xf numFmtId="165" fontId="5" fillId="0" borderId="33" xfId="0" applyNumberFormat="1" applyFont="1" applyFill="1" applyBorder="1"/>
    <xf numFmtId="0" fontId="3" fillId="6" borderId="34" xfId="0" applyNumberFormat="1" applyFont="1" applyFill="1" applyBorder="1"/>
    <xf numFmtId="165" fontId="5" fillId="6" borderId="60" xfId="0" applyNumberFormat="1" applyFont="1" applyFill="1" applyBorder="1"/>
    <xf numFmtId="165" fontId="5" fillId="0" borderId="46" xfId="0" applyNumberFormat="1" applyFont="1" applyFill="1" applyBorder="1"/>
    <xf numFmtId="3" fontId="3" fillId="0" borderId="46" xfId="0" applyNumberFormat="1" applyFont="1" applyBorder="1" applyAlignment="1">
      <alignment horizontal="right"/>
    </xf>
    <xf numFmtId="165" fontId="5" fillId="0" borderId="40" xfId="0" applyNumberFormat="1" applyFont="1" applyFill="1" applyBorder="1"/>
    <xf numFmtId="0" fontId="3" fillId="0" borderId="1" xfId="0" applyNumberFormat="1" applyFont="1" applyBorder="1" applyAlignment="1">
      <alignment horizontal="right"/>
    </xf>
    <xf numFmtId="165" fontId="5" fillId="0" borderId="1" xfId="0" applyNumberFormat="1" applyFont="1" applyFill="1" applyBorder="1"/>
    <xf numFmtId="165" fontId="5" fillId="0" borderId="59" xfId="0" applyNumberFormat="1" applyFont="1" applyFill="1" applyBorder="1"/>
    <xf numFmtId="0" fontId="3" fillId="6" borderId="23" xfId="0" applyNumberFormat="1" applyFont="1" applyFill="1" applyBorder="1"/>
    <xf numFmtId="165" fontId="5" fillId="0" borderId="52" xfId="0" applyNumberFormat="1" applyFont="1" applyFill="1" applyBorder="1"/>
    <xf numFmtId="0" fontId="3" fillId="6" borderId="14" xfId="0" applyFont="1" applyFill="1" applyBorder="1"/>
    <xf numFmtId="0" fontId="3" fillId="0" borderId="48" xfId="0" applyNumberFormat="1" applyFont="1" applyBorder="1" applyAlignment="1">
      <alignment horizontal="right"/>
    </xf>
    <xf numFmtId="165" fontId="5" fillId="0" borderId="77" xfId="0" applyNumberFormat="1" applyFont="1" applyFill="1" applyBorder="1"/>
    <xf numFmtId="0" fontId="3" fillId="0" borderId="16" xfId="0" applyNumberFormat="1" applyFont="1" applyBorder="1" applyAlignment="1">
      <alignment horizontal="right"/>
    </xf>
    <xf numFmtId="0" fontId="3" fillId="6" borderId="15" xfId="0" applyNumberFormat="1" applyFont="1" applyFill="1" applyBorder="1"/>
    <xf numFmtId="0" fontId="3" fillId="0" borderId="0" xfId="0" applyFont="1" applyAlignment="1"/>
    <xf numFmtId="0" fontId="3" fillId="0" borderId="47" xfId="0" applyNumberFormat="1" applyFont="1" applyBorder="1" applyAlignment="1">
      <alignment horizontal="right"/>
    </xf>
    <xf numFmtId="0" fontId="3" fillId="0" borderId="12" xfId="0" applyFont="1" applyBorder="1" applyAlignment="1">
      <alignment vertical="center"/>
    </xf>
    <xf numFmtId="165" fontId="5" fillId="0" borderId="7" xfId="0" applyNumberFormat="1" applyFont="1" applyBorder="1" applyAlignment="1">
      <alignment horizontal="right" vertical="center"/>
    </xf>
    <xf numFmtId="1" fontId="3" fillId="6" borderId="23" xfId="0" applyNumberFormat="1" applyFont="1" applyFill="1" applyBorder="1" applyAlignment="1">
      <alignment horizontal="right" vertical="center"/>
    </xf>
    <xf numFmtId="0" fontId="3" fillId="0" borderId="45" xfId="0" applyFont="1" applyBorder="1" applyAlignment="1">
      <alignment vertical="center"/>
    </xf>
    <xf numFmtId="165" fontId="5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63" xfId="0" applyFont="1" applyBorder="1" applyAlignment="1">
      <alignment vertical="center"/>
    </xf>
    <xf numFmtId="1" fontId="3" fillId="6" borderId="25" xfId="0" applyNumberFormat="1" applyFont="1" applyFill="1" applyBorder="1" applyAlignment="1">
      <alignment horizontal="right" vertical="center"/>
    </xf>
    <xf numFmtId="3" fontId="4" fillId="6" borderId="49" xfId="0" applyNumberFormat="1" applyFont="1" applyFill="1" applyBorder="1" applyAlignment="1">
      <alignment horizontal="right" vertical="center"/>
    </xf>
    <xf numFmtId="165" fontId="5" fillId="6" borderId="27" xfId="0" applyNumberFormat="1" applyFont="1" applyFill="1" applyBorder="1" applyAlignment="1">
      <alignment horizontal="right" vertical="center"/>
    </xf>
    <xf numFmtId="3" fontId="4" fillId="6" borderId="28" xfId="0" applyNumberFormat="1" applyFont="1" applyFill="1" applyBorder="1" applyAlignment="1">
      <alignment horizontal="right" vertical="center"/>
    </xf>
    <xf numFmtId="165" fontId="5" fillId="6" borderId="29" xfId="0" applyNumberFormat="1" applyFont="1" applyFill="1" applyBorder="1" applyAlignment="1">
      <alignment horizontal="right" vertical="center"/>
    </xf>
    <xf numFmtId="0" fontId="3" fillId="0" borderId="4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6" borderId="52" xfId="0" applyNumberFormat="1" applyFont="1" applyFill="1" applyBorder="1" applyAlignment="1">
      <alignment horizontal="right" vertical="center"/>
    </xf>
    <xf numFmtId="0" fontId="4" fillId="6" borderId="49" xfId="0" applyNumberFormat="1" applyFont="1" applyFill="1" applyBorder="1" applyAlignment="1">
      <alignment horizontal="right" vertical="center"/>
    </xf>
    <xf numFmtId="0" fontId="4" fillId="6" borderId="28" xfId="0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vertical="center"/>
    </xf>
    <xf numFmtId="0" fontId="4" fillId="3" borderId="71" xfId="0" applyFont="1" applyFill="1" applyBorder="1" applyAlignment="1">
      <alignment horizontal="center" vertical="center"/>
    </xf>
    <xf numFmtId="3" fontId="4" fillId="3" borderId="22" xfId="0" applyNumberFormat="1" applyFont="1" applyFill="1" applyBorder="1" applyAlignment="1">
      <alignment horizontal="right" vertical="center"/>
    </xf>
    <xf numFmtId="0" fontId="4" fillId="3" borderId="79" xfId="0" applyNumberFormat="1" applyFont="1" applyFill="1" applyBorder="1" applyAlignment="1">
      <alignment horizontal="center" vertical="center"/>
    </xf>
    <xf numFmtId="3" fontId="4" fillId="3" borderId="71" xfId="0" applyNumberFormat="1" applyFont="1" applyFill="1" applyBorder="1" applyAlignment="1">
      <alignment horizontal="right" vertical="center"/>
    </xf>
    <xf numFmtId="0" fontId="4" fillId="3" borderId="80" xfId="0" applyNumberFormat="1" applyFont="1" applyFill="1" applyBorder="1" applyAlignment="1">
      <alignment horizontal="center" vertical="center"/>
    </xf>
    <xf numFmtId="0" fontId="3" fillId="0" borderId="0" xfId="4" applyFont="1" applyBorder="1" applyAlignment="1">
      <alignment horizontal="right"/>
    </xf>
    <xf numFmtId="3" fontId="3" fillId="0" borderId="0" xfId="4" applyNumberFormat="1" applyFont="1" applyBorder="1" applyAlignment="1">
      <alignment horizontal="right"/>
    </xf>
    <xf numFmtId="0" fontId="3" fillId="20" borderId="0" xfId="4" applyFont="1" applyFill="1" applyBorder="1"/>
    <xf numFmtId="0" fontId="4" fillId="21" borderId="36" xfId="4" applyFont="1" applyFill="1" applyBorder="1" applyAlignment="1">
      <alignment horizontal="center" vertical="center"/>
    </xf>
    <xf numFmtId="0" fontId="4" fillId="21" borderId="49" xfId="4" applyFont="1" applyFill="1" applyBorder="1" applyAlignment="1">
      <alignment horizontal="center" vertical="center" textRotation="90" wrapText="1"/>
    </xf>
    <xf numFmtId="0" fontId="4" fillId="21" borderId="26" xfId="4" applyFont="1" applyFill="1" applyBorder="1" applyAlignment="1">
      <alignment horizontal="center" vertical="center" textRotation="90" wrapText="1"/>
    </xf>
    <xf numFmtId="0" fontId="3" fillId="10" borderId="69" xfId="4" applyFont="1" applyFill="1" applyBorder="1"/>
    <xf numFmtId="0" fontId="3" fillId="0" borderId="1" xfId="4" applyFont="1" applyBorder="1" applyAlignment="1">
      <alignment horizontal="right"/>
    </xf>
    <xf numFmtId="0" fontId="3" fillId="0" borderId="8" xfId="4" applyFont="1" applyBorder="1" applyAlignment="1">
      <alignment horizontal="right"/>
    </xf>
    <xf numFmtId="0" fontId="3" fillId="0" borderId="0" xfId="4" applyFont="1" applyFill="1" applyBorder="1" applyAlignment="1">
      <alignment horizontal="right"/>
    </xf>
    <xf numFmtId="3" fontId="3" fillId="0" borderId="1" xfId="4" applyNumberFormat="1" applyFont="1" applyBorder="1" applyAlignment="1">
      <alignment horizontal="right"/>
    </xf>
    <xf numFmtId="0" fontId="3" fillId="5" borderId="21" xfId="0" applyFont="1" applyFill="1" applyBorder="1"/>
    <xf numFmtId="3" fontId="3" fillId="0" borderId="8" xfId="0" applyNumberFormat="1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right" vertical="center" wrapText="1"/>
    </xf>
    <xf numFmtId="3" fontId="3" fillId="0" borderId="47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0" fontId="3" fillId="0" borderId="44" xfId="0" applyFont="1" applyBorder="1" applyAlignment="1">
      <alignment horizontal="right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4" fillId="15" borderId="28" xfId="0" applyNumberFormat="1" applyFont="1" applyFill="1" applyBorder="1" applyAlignment="1">
      <alignment horizontal="right" vertical="center" wrapText="1"/>
    </xf>
    <xf numFmtId="3" fontId="4" fillId="15" borderId="49" xfId="0" applyNumberFormat="1" applyFont="1" applyFill="1" applyBorder="1" applyAlignment="1">
      <alignment horizontal="right" vertical="center" wrapText="1"/>
    </xf>
    <xf numFmtId="3" fontId="4" fillId="15" borderId="29" xfId="0" applyNumberFormat="1" applyFont="1" applyFill="1" applyBorder="1" applyAlignment="1">
      <alignment horizontal="right" vertical="center" wrapText="1"/>
    </xf>
    <xf numFmtId="3" fontId="4" fillId="0" borderId="44" xfId="0" applyNumberFormat="1" applyFont="1" applyBorder="1" applyAlignment="1">
      <alignment horizontal="right" vertical="center" wrapText="1"/>
    </xf>
    <xf numFmtId="3" fontId="3" fillId="0" borderId="52" xfId="0" applyNumberFormat="1" applyFont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 wrapText="1"/>
    </xf>
    <xf numFmtId="3" fontId="4" fillId="0" borderId="25" xfId="0" applyNumberFormat="1" applyFont="1" applyBorder="1" applyAlignment="1">
      <alignment horizontal="right" vertical="center" wrapText="1"/>
    </xf>
    <xf numFmtId="3" fontId="3" fillId="0" borderId="53" xfId="0" applyNumberFormat="1" applyFont="1" applyBorder="1" applyAlignment="1">
      <alignment horizontal="right" vertical="center" wrapText="1"/>
    </xf>
    <xf numFmtId="3" fontId="4" fillId="15" borderId="26" xfId="0" applyNumberFormat="1" applyFont="1" applyFill="1" applyBorder="1" applyAlignment="1">
      <alignment horizontal="right" vertical="center" wrapText="1"/>
    </xf>
    <xf numFmtId="3" fontId="4" fillId="15" borderId="27" xfId="0" applyNumberFormat="1" applyFont="1" applyFill="1" applyBorder="1" applyAlignment="1">
      <alignment horizontal="right" vertical="center" wrapText="1"/>
    </xf>
    <xf numFmtId="3" fontId="3" fillId="0" borderId="42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3" fillId="0" borderId="39" xfId="0" applyNumberFormat="1" applyFont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3" fontId="3" fillId="0" borderId="42" xfId="0" applyNumberFormat="1" applyFont="1" applyBorder="1" applyAlignment="1">
      <alignment horizontal="center" vertical="center" wrapText="1"/>
    </xf>
    <xf numFmtId="3" fontId="4" fillId="6" borderId="20" xfId="0" applyNumberFormat="1" applyFont="1" applyFill="1" applyBorder="1" applyAlignment="1">
      <alignment horizontal="center" vertical="top" wrapText="1"/>
    </xf>
    <xf numFmtId="3" fontId="3" fillId="0" borderId="39" xfId="0" applyNumberFormat="1" applyFont="1" applyFill="1" applyBorder="1" applyAlignment="1">
      <alignment horizontal="center" vertical="center" wrapText="1"/>
    </xf>
    <xf numFmtId="3" fontId="3" fillId="0" borderId="23" xfId="0" applyNumberFormat="1" applyFont="1" applyFill="1" applyBorder="1" applyAlignment="1">
      <alignment horizontal="center" vertical="center" wrapText="1"/>
    </xf>
    <xf numFmtId="3" fontId="4" fillId="6" borderId="20" xfId="0" applyNumberFormat="1" applyFont="1" applyFill="1" applyBorder="1" applyAlignment="1">
      <alignment horizontal="center" vertical="center" wrapText="1"/>
    </xf>
    <xf numFmtId="3" fontId="3" fillId="0" borderId="39" xfId="0" applyNumberFormat="1" applyFont="1" applyBorder="1" applyAlignment="1">
      <alignment horizontal="right" vertical="center" wrapText="1"/>
    </xf>
    <xf numFmtId="3" fontId="3" fillId="0" borderId="46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3" fontId="3" fillId="0" borderId="17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3" fillId="6" borderId="51" xfId="0" applyFont="1" applyFill="1" applyBorder="1" applyAlignment="1">
      <alignment vertical="center" wrapText="1"/>
    </xf>
    <xf numFmtId="3" fontId="3" fillId="0" borderId="42" xfId="0" applyNumberFormat="1" applyFont="1" applyBorder="1" applyAlignment="1">
      <alignment horizontal="right" vertical="center" wrapText="1"/>
    </xf>
    <xf numFmtId="3" fontId="4" fillId="13" borderId="28" xfId="0" applyNumberFormat="1" applyFont="1" applyFill="1" applyBorder="1" applyAlignment="1">
      <alignment horizontal="right" vertical="center" wrapText="1"/>
    </xf>
    <xf numFmtId="3" fontId="4" fillId="13" borderId="49" xfId="0" applyNumberFormat="1" applyFont="1" applyFill="1" applyBorder="1" applyAlignment="1">
      <alignment horizontal="right" vertical="center" wrapText="1"/>
    </xf>
    <xf numFmtId="3" fontId="4" fillId="11" borderId="26" xfId="0" applyNumberFormat="1" applyFont="1" applyFill="1" applyBorder="1" applyAlignment="1">
      <alignment horizontal="right" vertical="center" wrapText="1"/>
    </xf>
    <xf numFmtId="3" fontId="4" fillId="11" borderId="28" xfId="0" applyNumberFormat="1" applyFont="1" applyFill="1" applyBorder="1" applyAlignment="1">
      <alignment horizontal="right" vertical="center" wrapText="1"/>
    </xf>
    <xf numFmtId="3" fontId="4" fillId="11" borderId="49" xfId="0" applyNumberFormat="1" applyFont="1" applyFill="1" applyBorder="1" applyAlignment="1">
      <alignment horizontal="right" vertical="center" wrapText="1"/>
    </xf>
    <xf numFmtId="3" fontId="4" fillId="11" borderId="27" xfId="0" applyNumberFormat="1" applyFont="1" applyFill="1" applyBorder="1" applyAlignment="1">
      <alignment horizontal="right" vertical="center" wrapText="1"/>
    </xf>
    <xf numFmtId="3" fontId="4" fillId="11" borderId="29" xfId="0" applyNumberFormat="1" applyFont="1" applyFill="1" applyBorder="1" applyAlignment="1">
      <alignment horizontal="righ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4" fillId="0" borderId="44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Fill="1" applyBorder="1" applyAlignment="1">
      <alignment horizontal="right" vertical="center" wrapText="1"/>
    </xf>
    <xf numFmtId="3" fontId="4" fillId="0" borderId="25" xfId="0" applyNumberFormat="1" applyFont="1" applyFill="1" applyBorder="1" applyAlignment="1">
      <alignment horizontal="right" vertical="center" wrapText="1"/>
    </xf>
    <xf numFmtId="9" fontId="4" fillId="11" borderId="26" xfId="1" applyFont="1" applyFill="1" applyBorder="1" applyAlignment="1">
      <alignment horizontal="right" vertical="center" wrapText="1"/>
    </xf>
    <xf numFmtId="9" fontId="4" fillId="11" borderId="37" xfId="1" applyFont="1" applyFill="1" applyBorder="1" applyAlignment="1">
      <alignment horizontal="right" vertical="center" wrapText="1"/>
    </xf>
    <xf numFmtId="9" fontId="4" fillId="11" borderId="38" xfId="1" applyFont="1" applyFill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4" fillId="2" borderId="44" xfId="0" applyNumberFormat="1" applyFont="1" applyFill="1" applyBorder="1" applyAlignment="1">
      <alignment horizontal="right" vertical="center" wrapText="1"/>
    </xf>
    <xf numFmtId="3" fontId="4" fillId="2" borderId="23" xfId="0" applyNumberFormat="1" applyFont="1" applyFill="1" applyBorder="1" applyAlignment="1">
      <alignment horizontal="right" vertical="center" wrapText="1"/>
    </xf>
    <xf numFmtId="3" fontId="4" fillId="2" borderId="25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4" fillId="9" borderId="32" xfId="0" applyFont="1" applyFill="1" applyBorder="1" applyAlignment="1">
      <alignment horizontal="center" vertical="center" textRotation="90"/>
    </xf>
    <xf numFmtId="0" fontId="4" fillId="9" borderId="33" xfId="0" applyFont="1" applyFill="1" applyBorder="1" applyAlignment="1">
      <alignment horizontal="center" vertical="center" textRotation="90"/>
    </xf>
    <xf numFmtId="0" fontId="4" fillId="9" borderId="18" xfId="0" applyFont="1" applyFill="1" applyBorder="1" applyAlignment="1">
      <alignment horizontal="center" vertical="center" textRotation="90"/>
    </xf>
    <xf numFmtId="0" fontId="4" fillId="9" borderId="34" xfId="0" applyFont="1" applyFill="1" applyBorder="1" applyAlignment="1">
      <alignment horizontal="center" vertical="center" textRotation="90"/>
    </xf>
    <xf numFmtId="0" fontId="4" fillId="9" borderId="19" xfId="0" applyFont="1" applyFill="1" applyBorder="1" applyAlignment="1">
      <alignment horizontal="center" vertical="center" textRotation="90"/>
    </xf>
    <xf numFmtId="0" fontId="3" fillId="0" borderId="0" xfId="4" applyFont="1" applyAlignment="1">
      <alignment vertical="center"/>
    </xf>
    <xf numFmtId="0" fontId="3" fillId="0" borderId="0" xfId="4" applyFont="1"/>
    <xf numFmtId="0" fontId="8" fillId="0" borderId="0" xfId="0" applyFont="1"/>
    <xf numFmtId="0" fontId="3" fillId="0" borderId="65" xfId="0" applyFont="1" applyBorder="1"/>
    <xf numFmtId="0" fontId="3" fillId="0" borderId="0" xfId="0" applyFont="1" applyFill="1"/>
    <xf numFmtId="0" fontId="4" fillId="0" borderId="0" xfId="0" applyFont="1" applyAlignment="1">
      <alignment vertical="center"/>
    </xf>
    <xf numFmtId="0" fontId="3" fillId="0" borderId="52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  <xf numFmtId="0" fontId="3" fillId="0" borderId="25" xfId="0" applyNumberFormat="1" applyFont="1" applyBorder="1" applyAlignment="1">
      <alignment horizontal="right"/>
    </xf>
    <xf numFmtId="0" fontId="4" fillId="19" borderId="19" xfId="0" applyFont="1" applyFill="1" applyBorder="1" applyAlignment="1">
      <alignment horizontal="center" vertical="center"/>
    </xf>
    <xf numFmtId="0" fontId="4" fillId="19" borderId="26" xfId="0" applyFont="1" applyFill="1" applyBorder="1" applyAlignment="1">
      <alignment horizontal="center" vertical="center"/>
    </xf>
    <xf numFmtId="0" fontId="4" fillId="19" borderId="49" xfId="0" applyFont="1" applyFill="1" applyBorder="1" applyAlignment="1">
      <alignment horizontal="center" vertical="center"/>
    </xf>
    <xf numFmtId="0" fontId="4" fillId="19" borderId="27" xfId="0" applyFont="1" applyFill="1" applyBorder="1" applyAlignment="1">
      <alignment horizontal="center" vertical="center"/>
    </xf>
    <xf numFmtId="0" fontId="4" fillId="19" borderId="28" xfId="0" applyFont="1" applyFill="1" applyBorder="1" applyAlignment="1">
      <alignment horizontal="center" vertical="center"/>
    </xf>
    <xf numFmtId="0" fontId="4" fillId="1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2" xfId="0" applyNumberFormat="1" applyFont="1" applyBorder="1" applyAlignment="1">
      <alignment horizontal="right" vertical="center"/>
    </xf>
    <xf numFmtId="0" fontId="3" fillId="0" borderId="59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right" vertical="center"/>
    </xf>
    <xf numFmtId="0" fontId="3" fillId="0" borderId="53" xfId="0" applyNumberFormat="1" applyFont="1" applyBorder="1" applyAlignment="1">
      <alignment horizontal="right" vertical="center"/>
    </xf>
    <xf numFmtId="0" fontId="4" fillId="19" borderId="28" xfId="0" applyNumberFormat="1" applyFont="1" applyFill="1" applyBorder="1" applyAlignment="1">
      <alignment horizontal="right" vertical="center"/>
    </xf>
    <xf numFmtId="0" fontId="4" fillId="19" borderId="49" xfId="0" applyNumberFormat="1" applyFont="1" applyFill="1" applyBorder="1" applyAlignment="1">
      <alignment horizontal="right" vertical="center"/>
    </xf>
    <xf numFmtId="0" fontId="4" fillId="19" borderId="27" xfId="0" applyNumberFormat="1" applyFont="1" applyFill="1" applyBorder="1" applyAlignment="1">
      <alignment horizontal="right" vertical="center"/>
    </xf>
    <xf numFmtId="0" fontId="4" fillId="19" borderId="29" xfId="0" applyNumberFormat="1" applyFont="1" applyFill="1" applyBorder="1" applyAlignment="1">
      <alignment horizontal="right" vertical="center"/>
    </xf>
    <xf numFmtId="0" fontId="4" fillId="19" borderId="26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8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17" borderId="0" xfId="0" applyFont="1" applyFill="1" applyBorder="1" applyAlignment="1">
      <alignment horizontal="center" vertical="center"/>
    </xf>
    <xf numFmtId="0" fontId="3" fillId="17" borderId="3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/>
    </xf>
    <xf numFmtId="0" fontId="3" fillId="17" borderId="4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49" fontId="4" fillId="0" borderId="0" xfId="0" applyNumberFormat="1" applyFont="1" applyAlignment="1">
      <alignment horizontal="center" vertical="top" wrapText="1"/>
    </xf>
    <xf numFmtId="49" fontId="3" fillId="0" borderId="0" xfId="0" applyNumberFormat="1" applyFont="1" applyFill="1" applyBorder="1" applyAlignment="1">
      <alignment vertical="top" wrapText="1"/>
    </xf>
    <xf numFmtId="0" fontId="4" fillId="0" borderId="0" xfId="0" applyFont="1" applyAlignment="1">
      <alignment horizontal="left" vertical="center"/>
    </xf>
    <xf numFmtId="0" fontId="4" fillId="0" borderId="21" xfId="0" applyFont="1" applyBorder="1" applyAlignment="1">
      <alignment horizontal="right"/>
    </xf>
    <xf numFmtId="0" fontId="4" fillId="5" borderId="21" xfId="0" applyFont="1" applyFill="1" applyBorder="1" applyAlignment="1">
      <alignment horizontal="right"/>
    </xf>
    <xf numFmtId="0" fontId="3" fillId="5" borderId="24" xfId="0" applyFont="1" applyFill="1" applyBorder="1"/>
    <xf numFmtId="0" fontId="4" fillId="9" borderId="19" xfId="0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0" fontId="4" fillId="9" borderId="27" xfId="0" applyFont="1" applyFill="1" applyBorder="1" applyAlignment="1">
      <alignment horizontal="center" vertical="center"/>
    </xf>
    <xf numFmtId="0" fontId="4" fillId="9" borderId="28" xfId="0" applyFont="1" applyFill="1" applyBorder="1" applyAlignment="1">
      <alignment horizontal="center" vertical="center"/>
    </xf>
    <xf numFmtId="0" fontId="4" fillId="0" borderId="0" xfId="0" applyFont="1"/>
    <xf numFmtId="0" fontId="4" fillId="6" borderId="6" xfId="0" applyNumberFormat="1" applyFont="1" applyFill="1" applyBorder="1" applyAlignment="1">
      <alignment horizontal="center" vertical="center"/>
    </xf>
    <xf numFmtId="0" fontId="3" fillId="0" borderId="1" xfId="0" applyFont="1" applyBorder="1"/>
    <xf numFmtId="1" fontId="3" fillId="0" borderId="0" xfId="0" applyNumberFormat="1" applyFont="1"/>
    <xf numFmtId="0" fontId="3" fillId="0" borderId="21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47" xfId="0" applyNumberFormat="1" applyFont="1" applyBorder="1" applyAlignment="1">
      <alignment vertical="center"/>
    </xf>
    <xf numFmtId="0" fontId="3" fillId="0" borderId="48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Alignment="1">
      <alignment horizontal="right"/>
    </xf>
    <xf numFmtId="9" fontId="3" fillId="0" borderId="0" xfId="1" applyFont="1"/>
    <xf numFmtId="9" fontId="3" fillId="0" borderId="0" xfId="0" applyNumberFormat="1" applyFont="1"/>
    <xf numFmtId="0" fontId="4" fillId="0" borderId="0" xfId="0" applyFont="1" applyBorder="1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2" borderId="41" xfId="0" applyFont="1" applyFill="1" applyBorder="1"/>
    <xf numFmtId="0" fontId="3" fillId="22" borderId="21" xfId="0" applyFont="1" applyFill="1" applyBorder="1"/>
    <xf numFmtId="0" fontId="3" fillId="22" borderId="24" xfId="0" applyFont="1" applyFill="1" applyBorder="1"/>
    <xf numFmtId="0" fontId="4" fillId="22" borderId="41" xfId="0" applyFont="1" applyFill="1" applyBorder="1"/>
    <xf numFmtId="0" fontId="4" fillId="9" borderId="33" xfId="0" applyFont="1" applyFill="1" applyBorder="1" applyAlignment="1">
      <alignment horizontal="center" vertical="center" textRotation="90" wrapText="1"/>
    </xf>
    <xf numFmtId="0" fontId="4" fillId="9" borderId="19" xfId="0" applyFont="1" applyFill="1" applyBorder="1" applyAlignment="1">
      <alignment horizontal="center" vertical="center" textRotation="90" wrapText="1"/>
    </xf>
    <xf numFmtId="0" fontId="4" fillId="9" borderId="32" xfId="0" applyFont="1" applyFill="1" applyBorder="1" applyAlignment="1">
      <alignment horizontal="center" vertical="center" textRotation="90" wrapText="1"/>
    </xf>
    <xf numFmtId="3" fontId="4" fillId="9" borderId="26" xfId="0" applyNumberFormat="1" applyFont="1" applyFill="1" applyBorder="1" applyAlignment="1">
      <alignment horizontal="center" vertical="center"/>
    </xf>
    <xf numFmtId="3" fontId="4" fillId="9" borderId="27" xfId="0" applyNumberFormat="1" applyFont="1" applyFill="1" applyBorder="1" applyAlignment="1">
      <alignment horizontal="center" vertical="center"/>
    </xf>
    <xf numFmtId="3" fontId="4" fillId="9" borderId="19" xfId="0" applyNumberFormat="1" applyFont="1" applyFill="1" applyBorder="1" applyAlignment="1">
      <alignment horizontal="center" vertical="center"/>
    </xf>
    <xf numFmtId="3" fontId="4" fillId="9" borderId="19" xfId="0" applyNumberFormat="1" applyFont="1" applyFill="1" applyBorder="1" applyAlignment="1">
      <alignment horizontal="right" vertical="center"/>
    </xf>
    <xf numFmtId="3" fontId="9" fillId="2" borderId="23" xfId="0" applyNumberFormat="1" applyFont="1" applyFill="1" applyBorder="1" applyAlignment="1">
      <alignment horizontal="right" vertical="center" wrapText="1"/>
    </xf>
    <xf numFmtId="0" fontId="3" fillId="22" borderId="21" xfId="0" applyFont="1" applyFill="1" applyBorder="1" applyAlignment="1">
      <alignment vertical="center" wrapText="1"/>
    </xf>
    <xf numFmtId="0" fontId="3" fillId="22" borderId="41" xfId="0" applyFont="1" applyFill="1" applyBorder="1" applyAlignment="1">
      <alignment vertical="center"/>
    </xf>
    <xf numFmtId="0" fontId="3" fillId="22" borderId="21" xfId="0" applyFont="1" applyFill="1" applyBorder="1" applyAlignment="1">
      <alignment vertical="center"/>
    </xf>
    <xf numFmtId="0" fontId="3" fillId="22" borderId="24" xfId="0" applyFont="1" applyFill="1" applyBorder="1" applyAlignment="1">
      <alignment vertical="center"/>
    </xf>
    <xf numFmtId="9" fontId="5" fillId="22" borderId="52" xfId="1" applyFont="1" applyFill="1" applyBorder="1" applyAlignment="1">
      <alignment vertical="center"/>
    </xf>
    <xf numFmtId="0" fontId="3" fillId="22" borderId="41" xfId="0" applyFont="1" applyFill="1" applyBorder="1" applyAlignment="1">
      <alignment vertical="center" wrapText="1"/>
    </xf>
    <xf numFmtId="0" fontId="3" fillId="22" borderId="24" xfId="0" applyFont="1" applyFill="1" applyBorder="1" applyAlignment="1">
      <alignment vertical="center" wrapText="1"/>
    </xf>
    <xf numFmtId="3" fontId="4" fillId="22" borderId="44" xfId="0" applyNumberFormat="1" applyFont="1" applyFill="1" applyBorder="1" applyAlignment="1">
      <alignment vertical="center"/>
    </xf>
    <xf numFmtId="165" fontId="5" fillId="22" borderId="52" xfId="1" applyNumberFormat="1" applyFont="1" applyFill="1" applyBorder="1" applyAlignment="1">
      <alignment horizontal="right" vertical="center"/>
    </xf>
    <xf numFmtId="165" fontId="5" fillId="22" borderId="52" xfId="0" applyNumberFormat="1" applyFont="1" applyFill="1" applyBorder="1" applyAlignment="1">
      <alignment vertical="center"/>
    </xf>
    <xf numFmtId="165" fontId="5" fillId="22" borderId="59" xfId="1" applyNumberFormat="1" applyFont="1" applyFill="1" applyBorder="1" applyAlignment="1">
      <alignment horizontal="right" vertical="center"/>
    </xf>
    <xf numFmtId="165" fontId="5" fillId="22" borderId="59" xfId="0" applyNumberFormat="1" applyFont="1" applyFill="1" applyBorder="1" applyAlignment="1">
      <alignment vertical="center"/>
    </xf>
    <xf numFmtId="165" fontId="5" fillId="22" borderId="53" xfId="1" applyNumberFormat="1" applyFont="1" applyFill="1" applyBorder="1" applyAlignment="1">
      <alignment horizontal="right" vertical="center"/>
    </xf>
    <xf numFmtId="165" fontId="5" fillId="22" borderId="53" xfId="0" applyNumberFormat="1" applyFont="1" applyFill="1" applyBorder="1" applyAlignment="1">
      <alignment vertical="center"/>
    </xf>
    <xf numFmtId="0" fontId="3" fillId="22" borderId="51" xfId="0" applyFont="1" applyFill="1" applyBorder="1" applyAlignment="1">
      <alignment vertical="center" wrapText="1"/>
    </xf>
    <xf numFmtId="3" fontId="4" fillId="22" borderId="6" xfId="0" applyNumberFormat="1" applyFont="1" applyFill="1" applyBorder="1" applyAlignment="1">
      <alignment horizontal="right" vertical="center" wrapText="1"/>
    </xf>
    <xf numFmtId="165" fontId="5" fillId="22" borderId="52" xfId="0" applyNumberFormat="1" applyFont="1" applyFill="1" applyBorder="1" applyAlignment="1">
      <alignment horizontal="right"/>
    </xf>
    <xf numFmtId="165" fontId="5" fillId="22" borderId="59" xfId="0" applyNumberFormat="1" applyFont="1" applyFill="1" applyBorder="1" applyAlignment="1">
      <alignment horizontal="right"/>
    </xf>
    <xf numFmtId="165" fontId="5" fillId="22" borderId="53" xfId="0" applyNumberFormat="1" applyFont="1" applyFill="1" applyBorder="1" applyAlignment="1">
      <alignment horizontal="right"/>
    </xf>
    <xf numFmtId="3" fontId="4" fillId="22" borderId="52" xfId="0" applyNumberFormat="1" applyFont="1" applyFill="1" applyBorder="1" applyAlignment="1">
      <alignment vertical="center"/>
    </xf>
    <xf numFmtId="3" fontId="4" fillId="22" borderId="59" xfId="0" applyNumberFormat="1" applyFont="1" applyFill="1" applyBorder="1" applyAlignment="1">
      <alignment vertical="center"/>
    </xf>
    <xf numFmtId="3" fontId="4" fillId="22" borderId="53" xfId="0" applyNumberFormat="1" applyFont="1" applyFill="1" applyBorder="1" applyAlignment="1">
      <alignment vertical="center"/>
    </xf>
    <xf numFmtId="0" fontId="4" fillId="22" borderId="44" xfId="0" applyFont="1" applyFill="1" applyBorder="1" applyAlignment="1">
      <alignment vertical="center"/>
    </xf>
    <xf numFmtId="0" fontId="3" fillId="22" borderId="66" xfId="0" applyFont="1" applyFill="1" applyBorder="1"/>
    <xf numFmtId="0" fontId="3" fillId="22" borderId="69" xfId="0" applyFont="1" applyFill="1" applyBorder="1"/>
    <xf numFmtId="0" fontId="3" fillId="22" borderId="70" xfId="0" applyFont="1" applyFill="1" applyBorder="1"/>
    <xf numFmtId="0" fontId="4" fillId="22" borderId="6" xfId="0" applyFont="1" applyFill="1" applyBorder="1"/>
    <xf numFmtId="0" fontId="4" fillId="22" borderId="45" xfId="0" applyFont="1" applyFill="1" applyBorder="1"/>
    <xf numFmtId="1" fontId="3" fillId="0" borderId="1" xfId="0" applyNumberFormat="1" applyFont="1" applyBorder="1" applyAlignment="1">
      <alignment horizontal="right" vertical="center" wrapText="1"/>
    </xf>
    <xf numFmtId="0" fontId="3" fillId="2" borderId="23" xfId="0" applyFont="1" applyFill="1" applyBorder="1" applyAlignment="1">
      <alignment horizontal="right"/>
    </xf>
    <xf numFmtId="0" fontId="4" fillId="22" borderId="1" xfId="0" applyFont="1" applyFill="1" applyBorder="1" applyAlignment="1">
      <alignment horizontal="right"/>
    </xf>
    <xf numFmtId="0" fontId="4" fillId="22" borderId="48" xfId="0" applyFont="1" applyFill="1" applyBorder="1" applyAlignment="1">
      <alignment horizontal="right"/>
    </xf>
    <xf numFmtId="0" fontId="3" fillId="20" borderId="1" xfId="0" applyFont="1" applyFill="1" applyBorder="1" applyAlignment="1">
      <alignment horizontal="right"/>
    </xf>
    <xf numFmtId="0" fontId="3" fillId="20" borderId="48" xfId="0" applyFont="1" applyFill="1" applyBorder="1" applyAlignment="1">
      <alignment horizontal="right"/>
    </xf>
    <xf numFmtId="3" fontId="4" fillId="22" borderId="8" xfId="0" applyNumberFormat="1" applyFont="1" applyFill="1" applyBorder="1" applyAlignment="1">
      <alignment horizontal="right" vertical="center" wrapText="1"/>
    </xf>
    <xf numFmtId="0" fontId="4" fillId="15" borderId="76" xfId="0" applyFont="1" applyFill="1" applyBorder="1" applyAlignment="1">
      <alignment horizontal="center" vertical="center"/>
    </xf>
    <xf numFmtId="165" fontId="5" fillId="22" borderId="40" xfId="0" applyNumberFormat="1" applyFont="1" applyFill="1" applyBorder="1" applyAlignment="1">
      <alignment vertical="center"/>
    </xf>
    <xf numFmtId="3" fontId="4" fillId="22" borderId="44" xfId="0" applyNumberFormat="1" applyFont="1" applyFill="1" applyBorder="1"/>
    <xf numFmtId="0" fontId="3" fillId="22" borderId="9" xfId="0" applyFont="1" applyFill="1" applyBorder="1"/>
    <xf numFmtId="0" fontId="3" fillId="22" borderId="10" xfId="0" applyFont="1" applyFill="1" applyBorder="1" applyAlignment="1">
      <alignment vertical="center"/>
    </xf>
    <xf numFmtId="0" fontId="3" fillId="22" borderId="69" xfId="0" applyFont="1" applyFill="1" applyBorder="1" applyAlignment="1">
      <alignment vertical="center"/>
    </xf>
    <xf numFmtId="0" fontId="3" fillId="22" borderId="71" xfId="0" applyFont="1" applyFill="1" applyBorder="1" applyAlignment="1">
      <alignment vertical="center"/>
    </xf>
    <xf numFmtId="165" fontId="5" fillId="22" borderId="17" xfId="0" applyNumberFormat="1" applyFont="1" applyFill="1" applyBorder="1" applyAlignment="1">
      <alignment vertical="center"/>
    </xf>
    <xf numFmtId="0" fontId="4" fillId="15" borderId="74" xfId="0" applyFont="1" applyFill="1" applyBorder="1" applyAlignment="1">
      <alignment horizontal="center" vertical="center"/>
    </xf>
    <xf numFmtId="3" fontId="3" fillId="0" borderId="22" xfId="0" applyNumberFormat="1" applyFont="1" applyBorder="1" applyAlignment="1">
      <alignment horizontal="right" vertical="center" wrapText="1"/>
    </xf>
    <xf numFmtId="3" fontId="4" fillId="15" borderId="57" xfId="0" applyNumberFormat="1" applyFont="1" applyFill="1" applyBorder="1" applyAlignment="1">
      <alignment horizontal="right" vertical="center" wrapText="1"/>
    </xf>
    <xf numFmtId="3" fontId="4" fillId="22" borderId="39" xfId="0" applyNumberFormat="1" applyFont="1" applyFill="1" applyBorder="1" applyAlignment="1">
      <alignment horizontal="right" vertical="center" wrapText="1"/>
    </xf>
    <xf numFmtId="3" fontId="4" fillId="22" borderId="23" xfId="0" applyNumberFormat="1" applyFont="1" applyFill="1" applyBorder="1" applyAlignment="1">
      <alignment horizontal="right" vertical="center" wrapText="1"/>
    </xf>
    <xf numFmtId="3" fontId="4" fillId="22" borderId="15" xfId="0" applyNumberFormat="1" applyFont="1" applyFill="1" applyBorder="1" applyAlignment="1">
      <alignment horizontal="right" vertical="center" wrapText="1"/>
    </xf>
    <xf numFmtId="3" fontId="4" fillId="15" borderId="34" xfId="0" applyNumberFormat="1" applyFont="1" applyFill="1" applyBorder="1" applyAlignment="1">
      <alignment horizontal="right" vertical="center" wrapText="1"/>
    </xf>
    <xf numFmtId="0" fontId="3" fillId="22" borderId="70" xfId="0" applyFont="1" applyFill="1" applyBorder="1" applyAlignment="1">
      <alignment vertical="center"/>
    </xf>
    <xf numFmtId="1" fontId="6" fillId="17" borderId="49" xfId="0" applyNumberFormat="1" applyFont="1" applyFill="1" applyBorder="1" applyAlignment="1">
      <alignment vertical="center"/>
    </xf>
    <xf numFmtId="1" fontId="6" fillId="17" borderId="29" xfId="0" applyNumberFormat="1" applyFont="1" applyFill="1" applyBorder="1" applyAlignment="1">
      <alignment vertical="center"/>
    </xf>
    <xf numFmtId="0" fontId="3" fillId="22" borderId="9" xfId="0" applyFont="1" applyFill="1" applyBorder="1" applyAlignment="1">
      <alignment vertical="center"/>
    </xf>
    <xf numFmtId="3" fontId="3" fillId="22" borderId="9" xfId="0" applyNumberFormat="1" applyFont="1" applyFill="1" applyBorder="1" applyAlignment="1">
      <alignment horizontal="right" vertical="center"/>
    </xf>
    <xf numFmtId="3" fontId="3" fillId="22" borderId="21" xfId="0" applyNumberFormat="1" applyFont="1" applyFill="1" applyBorder="1" applyAlignment="1">
      <alignment horizontal="right" vertical="center"/>
    </xf>
    <xf numFmtId="3" fontId="3" fillId="22" borderId="24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/>
    <xf numFmtId="0" fontId="11" fillId="19" borderId="34" xfId="0" applyFont="1" applyFill="1" applyBorder="1" applyAlignment="1">
      <alignment horizontal="center" vertical="center"/>
    </xf>
    <xf numFmtId="0" fontId="11" fillId="19" borderId="35" xfId="0" applyFont="1" applyFill="1" applyBorder="1" applyAlignment="1">
      <alignment horizontal="center" vertical="center"/>
    </xf>
    <xf numFmtId="0" fontId="11" fillId="19" borderId="33" xfId="0" applyFont="1" applyFill="1" applyBorder="1" applyAlignment="1">
      <alignment horizontal="center" vertical="center" textRotation="90" wrapText="1"/>
    </xf>
    <xf numFmtId="0" fontId="11" fillId="19" borderId="60" xfId="0" applyFont="1" applyFill="1" applyBorder="1" applyAlignment="1">
      <alignment horizontal="center" vertical="center" textRotation="90" wrapText="1"/>
    </xf>
    <xf numFmtId="0" fontId="11" fillId="19" borderId="32" xfId="0" applyFont="1" applyFill="1" applyBorder="1" applyAlignment="1">
      <alignment horizontal="center" vertical="center"/>
    </xf>
    <xf numFmtId="0" fontId="11" fillId="19" borderId="65" xfId="0" applyFont="1" applyFill="1" applyBorder="1" applyAlignment="1">
      <alignment horizontal="center" vertical="center"/>
    </xf>
    <xf numFmtId="0" fontId="11" fillId="19" borderId="77" xfId="0" applyFont="1" applyFill="1" applyBorder="1" applyAlignment="1">
      <alignment horizontal="center" vertical="center" textRotation="90" wrapText="1"/>
    </xf>
    <xf numFmtId="0" fontId="11" fillId="19" borderId="61" xfId="0" applyFont="1" applyFill="1" applyBorder="1" applyAlignment="1">
      <alignment horizontal="center" vertical="center"/>
    </xf>
    <xf numFmtId="0" fontId="4" fillId="19" borderId="34" xfId="0" applyNumberFormat="1" applyFont="1" applyFill="1" applyBorder="1" applyAlignment="1">
      <alignment horizontal="right" vertical="center"/>
    </xf>
    <xf numFmtId="0" fontId="4" fillId="19" borderId="35" xfId="0" applyNumberFormat="1" applyFont="1" applyFill="1" applyBorder="1" applyAlignment="1">
      <alignment horizontal="right" vertical="center"/>
    </xf>
    <xf numFmtId="0" fontId="4" fillId="19" borderId="33" xfId="0" applyNumberFormat="1" applyFont="1" applyFill="1" applyBorder="1" applyAlignment="1">
      <alignment horizontal="right" vertical="center"/>
    </xf>
    <xf numFmtId="0" fontId="4" fillId="19" borderId="60" xfId="0" applyNumberFormat="1" applyFont="1" applyFill="1" applyBorder="1" applyAlignment="1">
      <alignment horizontal="right" vertical="center"/>
    </xf>
    <xf numFmtId="0" fontId="4" fillId="19" borderId="32" xfId="0" applyNumberFormat="1" applyFont="1" applyFill="1" applyBorder="1" applyAlignment="1">
      <alignment horizontal="right" vertical="center"/>
    </xf>
    <xf numFmtId="0" fontId="4" fillId="22" borderId="1" xfId="0" applyNumberFormat="1" applyFont="1" applyFill="1" applyBorder="1" applyAlignment="1">
      <alignment horizontal="right" vertical="center"/>
    </xf>
    <xf numFmtId="0" fontId="4" fillId="22" borderId="39" xfId="0" applyNumberFormat="1" applyFont="1" applyFill="1" applyBorder="1" applyAlignment="1">
      <alignment horizontal="right" vertical="center"/>
    </xf>
    <xf numFmtId="0" fontId="4" fillId="22" borderId="46" xfId="0" applyNumberFormat="1" applyFont="1" applyFill="1" applyBorder="1" applyAlignment="1">
      <alignment horizontal="right" vertical="center"/>
    </xf>
    <xf numFmtId="0" fontId="4" fillId="22" borderId="40" xfId="0" applyNumberFormat="1" applyFont="1" applyFill="1" applyBorder="1" applyAlignment="1">
      <alignment horizontal="right" vertical="center"/>
    </xf>
    <xf numFmtId="0" fontId="4" fillId="22" borderId="23" xfId="0" applyNumberFormat="1" applyFont="1" applyFill="1" applyBorder="1" applyAlignment="1">
      <alignment horizontal="right" vertical="center"/>
    </xf>
    <xf numFmtId="0" fontId="4" fillId="22" borderId="59" xfId="0" applyNumberFormat="1" applyFont="1" applyFill="1" applyBorder="1" applyAlignment="1">
      <alignment horizontal="right" vertical="center"/>
    </xf>
    <xf numFmtId="0" fontId="4" fillId="22" borderId="15" xfId="0" applyNumberFormat="1" applyFont="1" applyFill="1" applyBorder="1" applyAlignment="1">
      <alignment horizontal="right" vertical="center"/>
    </xf>
    <xf numFmtId="0" fontId="4" fillId="22" borderId="16" xfId="0" applyNumberFormat="1" applyFont="1" applyFill="1" applyBorder="1" applyAlignment="1">
      <alignment horizontal="right" vertical="center"/>
    </xf>
    <xf numFmtId="0" fontId="4" fillId="22" borderId="17" xfId="0" applyNumberFormat="1" applyFont="1" applyFill="1" applyBorder="1" applyAlignment="1">
      <alignment horizontal="right" vertical="center"/>
    </xf>
    <xf numFmtId="0" fontId="4" fillId="22" borderId="20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 textRotation="90" wrapText="1"/>
    </xf>
    <xf numFmtId="0" fontId="4" fillId="22" borderId="19" xfId="0" applyFont="1" applyFill="1" applyBorder="1" applyAlignment="1">
      <alignment horizontal="center" vertical="center"/>
    </xf>
    <xf numFmtId="3" fontId="4" fillId="22" borderId="28" xfId="0" applyNumberFormat="1" applyFont="1" applyFill="1" applyBorder="1" applyAlignment="1">
      <alignment horizontal="right" vertical="center"/>
    </xf>
    <xf numFmtId="3" fontId="4" fillId="22" borderId="29" xfId="0" applyNumberFormat="1" applyFont="1" applyFill="1" applyBorder="1" applyAlignment="1">
      <alignment horizontal="right" vertical="center"/>
    </xf>
    <xf numFmtId="3" fontId="4" fillId="22" borderId="26" xfId="0" applyNumberFormat="1" applyFont="1" applyFill="1" applyBorder="1" applyAlignment="1">
      <alignment horizontal="right" vertical="center"/>
    </xf>
    <xf numFmtId="3" fontId="4" fillId="22" borderId="49" xfId="0" applyNumberFormat="1" applyFont="1" applyFill="1" applyBorder="1" applyAlignment="1">
      <alignment horizontal="right" vertical="center"/>
    </xf>
    <xf numFmtId="0" fontId="3" fillId="20" borderId="0" xfId="0" applyFont="1" applyFill="1" applyBorder="1" applyAlignment="1">
      <alignment vertical="center"/>
    </xf>
    <xf numFmtId="0" fontId="3" fillId="5" borderId="41" xfId="0" applyFont="1" applyFill="1" applyBorder="1" applyAlignment="1">
      <alignment vertical="center"/>
    </xf>
    <xf numFmtId="0" fontId="3" fillId="5" borderId="21" xfId="0" applyFont="1" applyFill="1" applyBorder="1" applyAlignment="1">
      <alignment vertical="center"/>
    </xf>
    <xf numFmtId="0" fontId="3" fillId="5" borderId="24" xfId="0" applyFont="1" applyFill="1" applyBorder="1" applyAlignment="1">
      <alignment vertical="center"/>
    </xf>
    <xf numFmtId="3" fontId="4" fillId="5" borderId="44" xfId="0" applyNumberFormat="1" applyFont="1" applyFill="1" applyBorder="1" applyAlignment="1">
      <alignment vertical="center"/>
    </xf>
    <xf numFmtId="3" fontId="4" fillId="5" borderId="47" xfId="0" applyNumberFormat="1" applyFont="1" applyFill="1" applyBorder="1" applyAlignment="1">
      <alignment vertical="center"/>
    </xf>
    <xf numFmtId="3" fontId="4" fillId="5" borderId="52" xfId="0" applyNumberFormat="1" applyFont="1" applyFill="1" applyBorder="1" applyAlignment="1">
      <alignment vertical="center"/>
    </xf>
    <xf numFmtId="0" fontId="4" fillId="22" borderId="18" xfId="0" applyFont="1" applyFill="1" applyBorder="1" applyAlignment="1">
      <alignment horizontal="center" vertical="center"/>
    </xf>
    <xf numFmtId="3" fontId="4" fillId="22" borderId="15" xfId="0" applyNumberFormat="1" applyFont="1" applyFill="1" applyBorder="1" applyAlignment="1">
      <alignment horizontal="center" vertical="center"/>
    </xf>
    <xf numFmtId="2" fontId="5" fillId="22" borderId="17" xfId="0" applyNumberFormat="1" applyFont="1" applyFill="1" applyBorder="1" applyAlignment="1">
      <alignment vertical="center"/>
    </xf>
    <xf numFmtId="3" fontId="4" fillId="22" borderId="20" xfId="0" applyNumberFormat="1" applyFont="1" applyFill="1" applyBorder="1" applyAlignment="1">
      <alignment horizontal="center" vertical="center"/>
    </xf>
    <xf numFmtId="3" fontId="4" fillId="22" borderId="26" xfId="0" applyNumberFormat="1" applyFont="1" applyFill="1" applyBorder="1" applyAlignment="1">
      <alignment horizontal="right" vertical="center" wrapText="1"/>
    </xf>
    <xf numFmtId="3" fontId="4" fillId="22" borderId="28" xfId="0" applyNumberFormat="1" applyFont="1" applyFill="1" applyBorder="1" applyAlignment="1">
      <alignment horizontal="right" vertical="center" wrapText="1"/>
    </xf>
    <xf numFmtId="2" fontId="5" fillId="22" borderId="29" xfId="0" applyNumberFormat="1" applyFont="1" applyFill="1" applyBorder="1" applyAlignment="1">
      <alignment horizontal="right" vertical="center"/>
    </xf>
    <xf numFmtId="0" fontId="4" fillId="22" borderId="23" xfId="0" applyFont="1" applyFill="1" applyBorder="1" applyAlignment="1">
      <alignment horizontal="center" vertical="center"/>
    </xf>
    <xf numFmtId="0" fontId="4" fillId="22" borderId="59" xfId="0" applyFont="1" applyFill="1" applyBorder="1" applyAlignment="1">
      <alignment horizontal="center" vertical="center" textRotation="90" wrapText="1"/>
    </xf>
    <xf numFmtId="0" fontId="4" fillId="22" borderId="8" xfId="0" applyFont="1" applyFill="1" applyBorder="1" applyAlignment="1">
      <alignment horizontal="center" vertical="center"/>
    </xf>
    <xf numFmtId="2" fontId="5" fillId="22" borderId="29" xfId="0" applyNumberFormat="1" applyFont="1" applyFill="1" applyBorder="1" applyAlignment="1">
      <alignment vertical="center"/>
    </xf>
    <xf numFmtId="2" fontId="5" fillId="5" borderId="52" xfId="0" applyNumberFormat="1" applyFont="1" applyFill="1" applyBorder="1" applyAlignment="1">
      <alignment vertical="center"/>
    </xf>
    <xf numFmtId="2" fontId="5" fillId="5" borderId="59" xfId="0" applyNumberFormat="1" applyFont="1" applyFill="1" applyBorder="1" applyAlignment="1">
      <alignment vertical="center"/>
    </xf>
    <xf numFmtId="3" fontId="4" fillId="5" borderId="42" xfId="0" applyNumberFormat="1" applyFont="1" applyFill="1" applyBorder="1" applyAlignment="1">
      <alignment vertical="center"/>
    </xf>
    <xf numFmtId="2" fontId="5" fillId="5" borderId="40" xfId="0" applyNumberFormat="1" applyFont="1" applyFill="1" applyBorder="1" applyAlignment="1">
      <alignment vertical="center"/>
    </xf>
    <xf numFmtId="3" fontId="4" fillId="5" borderId="8" xfId="0" applyNumberFormat="1" applyFont="1" applyFill="1" applyBorder="1" applyAlignment="1">
      <alignment vertical="center"/>
    </xf>
    <xf numFmtId="2" fontId="5" fillId="5" borderId="53" xfId="0" applyNumberFormat="1" applyFont="1" applyFill="1" applyBorder="1" applyAlignment="1">
      <alignment vertical="center"/>
    </xf>
    <xf numFmtId="1" fontId="4" fillId="5" borderId="6" xfId="0" applyNumberFormat="1" applyFont="1" applyFill="1" applyBorder="1" applyAlignment="1">
      <alignment vertical="center"/>
    </xf>
    <xf numFmtId="0" fontId="4" fillId="22" borderId="28" xfId="0" applyFont="1" applyFill="1" applyBorder="1" applyAlignment="1">
      <alignment horizontal="center" vertical="center"/>
    </xf>
    <xf numFmtId="0" fontId="4" fillId="22" borderId="29" xfId="0" applyFont="1" applyFill="1" applyBorder="1" applyAlignment="1">
      <alignment horizontal="center" vertical="center" textRotation="90" wrapText="1"/>
    </xf>
    <xf numFmtId="0" fontId="4" fillId="22" borderId="26" xfId="0" applyFont="1" applyFill="1" applyBorder="1" applyAlignment="1">
      <alignment horizontal="center" vertical="center"/>
    </xf>
    <xf numFmtId="0" fontId="4" fillId="22" borderId="27" xfId="0" applyFont="1" applyFill="1" applyBorder="1" applyAlignment="1">
      <alignment horizontal="center" vertical="center" textRotation="90" wrapText="1"/>
    </xf>
    <xf numFmtId="3" fontId="4" fillId="22" borderId="28" xfId="0" applyNumberFormat="1" applyFont="1" applyFill="1" applyBorder="1" applyAlignment="1">
      <alignment vertical="center"/>
    </xf>
    <xf numFmtId="165" fontId="5" fillId="22" borderId="27" xfId="0" applyNumberFormat="1" applyFont="1" applyFill="1" applyBorder="1" applyAlignment="1">
      <alignment horizontal="right" vertical="center"/>
    </xf>
    <xf numFmtId="165" fontId="5" fillId="22" borderId="29" xfId="0" applyNumberFormat="1" applyFont="1" applyFill="1" applyBorder="1" applyAlignment="1">
      <alignment vertical="center"/>
    </xf>
    <xf numFmtId="0" fontId="4" fillId="22" borderId="49" xfId="0" applyFont="1" applyFill="1" applyBorder="1" applyAlignment="1">
      <alignment horizontal="center" vertical="center"/>
    </xf>
    <xf numFmtId="3" fontId="4" fillId="22" borderId="49" xfId="0" applyNumberFormat="1" applyFont="1" applyFill="1" applyBorder="1" applyAlignment="1">
      <alignment vertical="center"/>
    </xf>
    <xf numFmtId="165" fontId="5" fillId="22" borderId="27" xfId="0" applyNumberFormat="1" applyFont="1" applyFill="1" applyBorder="1" applyAlignment="1"/>
    <xf numFmtId="3" fontId="4" fillId="22" borderId="28" xfId="0" applyNumberFormat="1" applyFont="1" applyFill="1" applyBorder="1" applyAlignment="1"/>
    <xf numFmtId="165" fontId="5" fillId="6" borderId="40" xfId="0" applyNumberFormat="1" applyFont="1" applyFill="1" applyBorder="1"/>
    <xf numFmtId="0" fontId="4" fillId="22" borderId="3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10" borderId="62" xfId="4" applyFont="1" applyFill="1" applyBorder="1"/>
    <xf numFmtId="3" fontId="0" fillId="0" borderId="0" xfId="0" applyNumberFormat="1"/>
    <xf numFmtId="0" fontId="11" fillId="7" borderId="35" xfId="0" applyFont="1" applyFill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/>
    </xf>
    <xf numFmtId="0" fontId="11" fillId="7" borderId="60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/>
    </xf>
    <xf numFmtId="0" fontId="10" fillId="10" borderId="21" xfId="0" applyFont="1" applyFill="1" applyBorder="1" applyAlignment="1">
      <alignment vertical="center" wrapText="1"/>
    </xf>
    <xf numFmtId="3" fontId="10" fillId="0" borderId="7" xfId="0" applyNumberFormat="1" applyFont="1" applyFill="1" applyBorder="1" applyAlignment="1">
      <alignment horizontal="right" vertical="center" wrapText="1"/>
    </xf>
    <xf numFmtId="0" fontId="11" fillId="0" borderId="41" xfId="0" applyNumberFormat="1" applyFont="1" applyFill="1" applyBorder="1" applyAlignment="1">
      <alignment horizontal="right" vertical="center"/>
    </xf>
    <xf numFmtId="0" fontId="10" fillId="0" borderId="44" xfId="0" applyNumberFormat="1" applyFont="1" applyFill="1" applyBorder="1" applyAlignment="1">
      <alignment horizontal="right" vertical="center"/>
    </xf>
    <xf numFmtId="3" fontId="10" fillId="0" borderId="4" xfId="0" applyNumberFormat="1" applyFont="1" applyFill="1" applyBorder="1" applyAlignment="1">
      <alignment horizontal="right" vertical="center" wrapText="1"/>
    </xf>
    <xf numFmtId="0" fontId="11" fillId="0" borderId="66" xfId="0" applyNumberFormat="1" applyFont="1" applyFill="1" applyBorder="1" applyAlignment="1">
      <alignment horizontal="right" vertical="center"/>
    </xf>
    <xf numFmtId="0" fontId="10" fillId="0" borderId="8" xfId="0" applyNumberFormat="1" applyFont="1" applyBorder="1" applyAlignment="1">
      <alignment horizontal="right" vertical="center"/>
    </xf>
    <xf numFmtId="0" fontId="10" fillId="0" borderId="7" xfId="0" applyNumberFormat="1" applyFont="1" applyBorder="1" applyAlignment="1">
      <alignment horizontal="right" vertical="center"/>
    </xf>
    <xf numFmtId="0" fontId="10" fillId="0" borderId="44" xfId="0" applyNumberFormat="1" applyFont="1" applyBorder="1" applyAlignment="1">
      <alignment horizontal="right" vertical="center"/>
    </xf>
    <xf numFmtId="0" fontId="10" fillId="0" borderId="4" xfId="0" applyNumberFormat="1" applyFont="1" applyBorder="1" applyAlignment="1">
      <alignment horizontal="right" vertical="center"/>
    </xf>
    <xf numFmtId="0" fontId="10" fillId="0" borderId="23" xfId="0" applyNumberFormat="1" applyFont="1" applyFill="1" applyBorder="1" applyAlignment="1">
      <alignment horizontal="right" vertical="center"/>
    </xf>
    <xf numFmtId="0" fontId="11" fillId="10" borderId="59" xfId="0" applyNumberFormat="1" applyFont="1" applyFill="1" applyBorder="1" applyAlignment="1">
      <alignment horizontal="right" vertical="center"/>
    </xf>
    <xf numFmtId="0" fontId="10" fillId="0" borderId="1" xfId="0" applyNumberFormat="1" applyFont="1" applyBorder="1" applyAlignment="1">
      <alignment horizontal="right" vertical="center"/>
    </xf>
    <xf numFmtId="0" fontId="10" fillId="0" borderId="8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10" fillId="0" borderId="23" xfId="0" applyNumberFormat="1" applyFont="1" applyBorder="1" applyAlignment="1">
      <alignment horizontal="right" vertical="center"/>
    </xf>
    <xf numFmtId="0" fontId="10" fillId="10" borderId="24" xfId="0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horizontal="right" vertical="center" wrapText="1"/>
    </xf>
    <xf numFmtId="0" fontId="10" fillId="0" borderId="25" xfId="0" applyNumberFormat="1" applyFont="1" applyFill="1" applyBorder="1" applyAlignment="1">
      <alignment horizontal="right" vertical="center"/>
    </xf>
    <xf numFmtId="0" fontId="11" fillId="7" borderId="19" xfId="0" applyFont="1" applyFill="1" applyBorder="1" applyAlignment="1">
      <alignment horizontal="center" vertical="center"/>
    </xf>
    <xf numFmtId="3" fontId="11" fillId="7" borderId="27" xfId="0" applyNumberFormat="1" applyFont="1" applyFill="1" applyBorder="1" applyAlignment="1">
      <alignment horizontal="right" vertical="center"/>
    </xf>
    <xf numFmtId="3" fontId="11" fillId="7" borderId="19" xfId="0" applyNumberFormat="1" applyFont="1" applyFill="1" applyBorder="1" applyAlignment="1">
      <alignment horizontal="right" vertical="center"/>
    </xf>
    <xf numFmtId="3" fontId="11" fillId="7" borderId="36" xfId="0" applyNumberFormat="1" applyFont="1" applyFill="1" applyBorder="1" applyAlignment="1">
      <alignment horizontal="right"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 textRotation="90" wrapText="1"/>
    </xf>
    <xf numFmtId="0" fontId="11" fillId="7" borderId="22" xfId="0" applyFont="1" applyFill="1" applyBorder="1" applyAlignment="1">
      <alignment horizontal="center" vertical="center" textRotation="90" wrapText="1"/>
    </xf>
    <xf numFmtId="0" fontId="11" fillId="7" borderId="20" xfId="0" applyFont="1" applyFill="1" applyBorder="1" applyAlignment="1">
      <alignment horizontal="center" vertical="center"/>
    </xf>
    <xf numFmtId="0" fontId="10" fillId="10" borderId="21" xfId="0" applyFont="1" applyFill="1" applyBorder="1" applyAlignment="1">
      <alignment vertical="center"/>
    </xf>
    <xf numFmtId="0" fontId="10" fillId="0" borderId="23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0" fillId="9" borderId="23" xfId="0" applyFont="1" applyFill="1" applyBorder="1" applyAlignment="1">
      <alignment horizontal="right"/>
    </xf>
    <xf numFmtId="0" fontId="10" fillId="9" borderId="1" xfId="0" applyFont="1" applyFill="1" applyBorder="1" applyAlignment="1">
      <alignment horizontal="right"/>
    </xf>
    <xf numFmtId="0" fontId="11" fillId="9" borderId="59" xfId="0" applyFont="1" applyFill="1" applyBorder="1" applyAlignment="1">
      <alignment horizontal="right"/>
    </xf>
    <xf numFmtId="0" fontId="11" fillId="9" borderId="7" xfId="0" applyFont="1" applyFill="1" applyBorder="1" applyAlignment="1">
      <alignment horizontal="right"/>
    </xf>
    <xf numFmtId="0" fontId="11" fillId="4" borderId="21" xfId="0" applyFont="1" applyFill="1" applyBorder="1" applyAlignment="1">
      <alignment horizontal="right"/>
    </xf>
    <xf numFmtId="0" fontId="11" fillId="10" borderId="59" xfId="0" applyFont="1" applyFill="1" applyBorder="1" applyAlignment="1">
      <alignment horizontal="right"/>
    </xf>
    <xf numFmtId="0" fontId="10" fillId="0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 wrapText="1"/>
    </xf>
    <xf numFmtId="0" fontId="10" fillId="10" borderId="51" xfId="0" applyFont="1" applyFill="1" applyBorder="1" applyAlignment="1">
      <alignment vertical="center"/>
    </xf>
    <xf numFmtId="0" fontId="10" fillId="10" borderId="41" xfId="0" applyFont="1" applyFill="1" applyBorder="1" applyAlignment="1">
      <alignment vertical="center"/>
    </xf>
    <xf numFmtId="3" fontId="11" fillId="7" borderId="28" xfId="0" applyNumberFormat="1" applyFont="1" applyFill="1" applyBorder="1" applyAlignment="1">
      <alignment horizontal="right" vertical="center"/>
    </xf>
    <xf numFmtId="3" fontId="11" fillId="7" borderId="49" xfId="0" applyNumberFormat="1" applyFont="1" applyFill="1" applyBorder="1" applyAlignment="1">
      <alignment horizontal="right" vertical="center"/>
    </xf>
    <xf numFmtId="0" fontId="11" fillId="7" borderId="20" xfId="0" applyFont="1" applyFill="1" applyBorder="1" applyAlignment="1">
      <alignment horizontal="center" vertical="center" textRotation="90" wrapText="1"/>
    </xf>
    <xf numFmtId="0" fontId="11" fillId="7" borderId="15" xfId="0" applyFont="1" applyFill="1" applyBorder="1" applyAlignment="1">
      <alignment horizontal="center" vertical="center" textRotation="90" wrapText="1"/>
    </xf>
    <xf numFmtId="3" fontId="10" fillId="0" borderId="44" xfId="0" applyNumberFormat="1" applyFont="1" applyBorder="1" applyAlignment="1">
      <alignment horizontal="right" vertical="center" wrapText="1"/>
    </xf>
    <xf numFmtId="3" fontId="10" fillId="0" borderId="47" xfId="0" applyNumberFormat="1" applyFont="1" applyBorder="1" applyAlignment="1">
      <alignment horizontal="right" vertical="center" wrapText="1"/>
    </xf>
    <xf numFmtId="3" fontId="10" fillId="0" borderId="52" xfId="0" applyNumberFormat="1" applyFont="1" applyBorder="1" applyAlignment="1">
      <alignment horizontal="right" vertical="center" wrapText="1"/>
    </xf>
    <xf numFmtId="3" fontId="11" fillId="10" borderId="44" xfId="0" applyNumberFormat="1" applyFont="1" applyFill="1" applyBorder="1" applyAlignment="1">
      <alignment vertical="center"/>
    </xf>
    <xf numFmtId="165" fontId="14" fillId="10" borderId="52" xfId="1" applyNumberFormat="1" applyFont="1" applyFill="1" applyBorder="1" applyAlignment="1">
      <alignment horizontal="right" vertical="center"/>
    </xf>
    <xf numFmtId="165" fontId="14" fillId="10" borderId="52" xfId="0" applyNumberFormat="1" applyFont="1" applyFill="1" applyBorder="1" applyAlignment="1">
      <alignment vertical="center"/>
    </xf>
    <xf numFmtId="3" fontId="10" fillId="0" borderId="23" xfId="0" applyNumberFormat="1" applyFont="1" applyBorder="1" applyAlignment="1">
      <alignment horizontal="right" vertical="center" wrapText="1"/>
    </xf>
    <xf numFmtId="3" fontId="10" fillId="0" borderId="59" xfId="0" applyNumberFormat="1" applyFont="1" applyBorder="1" applyAlignment="1">
      <alignment horizontal="right" vertical="center" wrapText="1"/>
    </xf>
    <xf numFmtId="0" fontId="10" fillId="0" borderId="63" xfId="0" applyFont="1" applyBorder="1" applyAlignment="1">
      <alignment horizontal="right"/>
    </xf>
    <xf numFmtId="0" fontId="10" fillId="10" borderId="24" xfId="0" applyFont="1" applyFill="1" applyBorder="1" applyAlignment="1">
      <alignment vertical="center"/>
    </xf>
    <xf numFmtId="3" fontId="10" fillId="0" borderId="25" xfId="0" applyNumberFormat="1" applyFont="1" applyBorder="1" applyAlignment="1">
      <alignment horizontal="right" vertical="center" wrapText="1"/>
    </xf>
    <xf numFmtId="3" fontId="10" fillId="0" borderId="48" xfId="0" applyNumberFormat="1" applyFont="1" applyBorder="1" applyAlignment="1">
      <alignment horizontal="right" vertical="center" wrapText="1"/>
    </xf>
    <xf numFmtId="3" fontId="10" fillId="0" borderId="53" xfId="0" applyNumberFormat="1" applyFont="1" applyBorder="1" applyAlignment="1">
      <alignment horizontal="right" vertical="center" wrapText="1"/>
    </xf>
    <xf numFmtId="3" fontId="16" fillId="7" borderId="28" xfId="0" applyNumberFormat="1" applyFont="1" applyFill="1" applyBorder="1" applyAlignment="1">
      <alignment horizontal="center" vertical="center" wrapText="1"/>
    </xf>
    <xf numFmtId="3" fontId="16" fillId="7" borderId="49" xfId="0" applyNumberFormat="1" applyFont="1" applyFill="1" applyBorder="1" applyAlignment="1">
      <alignment horizontal="center" vertical="center" wrapText="1"/>
    </xf>
    <xf numFmtId="3" fontId="16" fillId="7" borderId="29" xfId="0" applyNumberFormat="1" applyFont="1" applyFill="1" applyBorder="1" applyAlignment="1">
      <alignment horizontal="center" vertical="center" wrapText="1"/>
    </xf>
    <xf numFmtId="3" fontId="11" fillId="7" borderId="28" xfId="0" applyNumberFormat="1" applyFont="1" applyFill="1" applyBorder="1" applyAlignment="1">
      <alignment horizontal="center" vertical="center" wrapText="1"/>
    </xf>
    <xf numFmtId="165" fontId="14" fillId="7" borderId="27" xfId="0" applyNumberFormat="1" applyFont="1" applyFill="1" applyBorder="1" applyAlignment="1">
      <alignment horizontal="center" vertical="center"/>
    </xf>
    <xf numFmtId="165" fontId="14" fillId="7" borderId="29" xfId="0" applyNumberFormat="1" applyFont="1" applyFill="1" applyBorder="1" applyAlignment="1">
      <alignment horizontal="center" vertical="center"/>
    </xf>
    <xf numFmtId="3" fontId="11" fillId="7" borderId="26" xfId="0" applyNumberFormat="1" applyFont="1" applyFill="1" applyBorder="1" applyAlignment="1">
      <alignment horizontal="center" vertical="center" wrapText="1"/>
    </xf>
    <xf numFmtId="0" fontId="11" fillId="12" borderId="34" xfId="0" applyFont="1" applyFill="1" applyBorder="1" applyAlignment="1">
      <alignment horizontal="center" vertical="center" wrapText="1"/>
    </xf>
    <xf numFmtId="0" fontId="11" fillId="12" borderId="33" xfId="0" applyFont="1" applyFill="1" applyBorder="1" applyAlignment="1">
      <alignment horizontal="center" vertical="center" wrapText="1"/>
    </xf>
    <xf numFmtId="0" fontId="11" fillId="12" borderId="18" xfId="0" applyFont="1" applyFill="1" applyBorder="1" applyAlignment="1">
      <alignment horizontal="center" vertical="center" textRotation="90" wrapText="1"/>
    </xf>
    <xf numFmtId="0" fontId="11" fillId="12" borderId="35" xfId="0" applyFont="1" applyFill="1" applyBorder="1" applyAlignment="1">
      <alignment horizontal="center" vertical="center" wrapText="1"/>
    </xf>
    <xf numFmtId="0" fontId="10" fillId="10" borderId="41" xfId="0" applyFont="1" applyFill="1" applyBorder="1"/>
    <xf numFmtId="0" fontId="10" fillId="0" borderId="41" xfId="0" applyFont="1" applyBorder="1"/>
    <xf numFmtId="0" fontId="11" fillId="10" borderId="47" xfId="1" applyNumberFormat="1" applyFont="1" applyFill="1" applyBorder="1"/>
    <xf numFmtId="0" fontId="11" fillId="10" borderId="4" xfId="1" applyNumberFormat="1" applyFont="1" applyFill="1" applyBorder="1"/>
    <xf numFmtId="0" fontId="11" fillId="10" borderId="41" xfId="0" applyNumberFormat="1" applyFont="1" applyFill="1" applyBorder="1"/>
    <xf numFmtId="0" fontId="10" fillId="10" borderId="21" xfId="0" applyFont="1" applyFill="1" applyBorder="1"/>
    <xf numFmtId="0" fontId="10" fillId="0" borderId="21" xfId="0" applyFont="1" applyBorder="1"/>
    <xf numFmtId="0" fontId="11" fillId="10" borderId="21" xfId="0" applyNumberFormat="1" applyFont="1" applyFill="1" applyBorder="1"/>
    <xf numFmtId="0" fontId="10" fillId="10" borderId="24" xfId="0" applyFont="1" applyFill="1" applyBorder="1"/>
    <xf numFmtId="0" fontId="11" fillId="10" borderId="24" xfId="0" applyNumberFormat="1" applyFont="1" applyFill="1" applyBorder="1"/>
    <xf numFmtId="0" fontId="10" fillId="12" borderId="19" xfId="0" applyFont="1" applyFill="1" applyBorder="1" applyAlignment="1">
      <alignment horizontal="center" vertical="center"/>
    </xf>
    <xf numFmtId="0" fontId="10" fillId="12" borderId="27" xfId="0" applyFont="1" applyFill="1" applyBorder="1" applyAlignment="1">
      <alignment horizontal="center" vertical="center"/>
    </xf>
    <xf numFmtId="0" fontId="10" fillId="12" borderId="26" xfId="0" applyFont="1" applyFill="1" applyBorder="1" applyAlignment="1">
      <alignment horizontal="center" vertical="center"/>
    </xf>
    <xf numFmtId="0" fontId="10" fillId="12" borderId="49" xfId="0" applyFont="1" applyFill="1" applyBorder="1" applyAlignment="1">
      <alignment horizontal="center" vertical="center"/>
    </xf>
    <xf numFmtId="0" fontId="11" fillId="12" borderId="49" xfId="1" applyNumberFormat="1" applyFont="1" applyFill="1" applyBorder="1" applyAlignment="1">
      <alignment horizontal="center" vertical="center"/>
    </xf>
    <xf numFmtId="0" fontId="11" fillId="12" borderId="27" xfId="1" applyNumberFormat="1" applyFont="1" applyFill="1" applyBorder="1" applyAlignment="1">
      <alignment horizontal="center" vertical="center"/>
    </xf>
    <xf numFmtId="0" fontId="11" fillId="12" borderId="19" xfId="0" applyNumberFormat="1" applyFont="1" applyFill="1" applyBorder="1" applyAlignment="1">
      <alignment horizontal="center" vertical="center"/>
    </xf>
    <xf numFmtId="0" fontId="17" fillId="0" borderId="0" xfId="0" applyFont="1"/>
    <xf numFmtId="0" fontId="18" fillId="12" borderId="18" xfId="0" applyFont="1" applyFill="1" applyBorder="1" applyAlignment="1">
      <alignment horizontal="center" vertical="center" textRotation="90" wrapText="1"/>
    </xf>
    <xf numFmtId="164" fontId="19" fillId="0" borderId="41" xfId="0" applyNumberFormat="1" applyFont="1" applyBorder="1"/>
    <xf numFmtId="9" fontId="19" fillId="12" borderId="19" xfId="0" applyNumberFormat="1" applyFont="1" applyFill="1" applyBorder="1" applyAlignment="1">
      <alignment horizontal="center" vertical="center"/>
    </xf>
    <xf numFmtId="164" fontId="19" fillId="0" borderId="41" xfId="1" applyNumberFormat="1" applyFont="1" applyBorder="1"/>
    <xf numFmtId="164" fontId="19" fillId="0" borderId="21" xfId="1" applyNumberFormat="1" applyFont="1" applyBorder="1"/>
    <xf numFmtId="164" fontId="20" fillId="10" borderId="41" xfId="1" applyNumberFormat="1" applyFont="1" applyFill="1" applyBorder="1"/>
    <xf numFmtId="164" fontId="20" fillId="10" borderId="21" xfId="1" applyNumberFormat="1" applyFont="1" applyFill="1" applyBorder="1"/>
    <xf numFmtId="164" fontId="20" fillId="10" borderId="24" xfId="1" applyNumberFormat="1" applyFont="1" applyFill="1" applyBorder="1"/>
    <xf numFmtId="0" fontId="11" fillId="12" borderId="19" xfId="0" applyFont="1" applyFill="1" applyBorder="1" applyAlignment="1">
      <alignment horizontal="center" vertical="center"/>
    </xf>
    <xf numFmtId="0" fontId="11" fillId="12" borderId="32" xfId="0" applyFont="1" applyFill="1" applyBorder="1" applyAlignment="1">
      <alignment horizontal="center" vertical="center"/>
    </xf>
    <xf numFmtId="0" fontId="11" fillId="12" borderId="33" xfId="0" applyFont="1" applyFill="1" applyBorder="1" applyAlignment="1">
      <alignment horizontal="center" vertical="center"/>
    </xf>
    <xf numFmtId="0" fontId="11" fillId="12" borderId="19" xfId="0" applyFont="1" applyFill="1" applyBorder="1" applyAlignment="1">
      <alignment horizontal="center" vertical="center" textRotation="90"/>
    </xf>
    <xf numFmtId="0" fontId="11" fillId="12" borderId="34" xfId="0" applyFont="1" applyFill="1" applyBorder="1" applyAlignment="1">
      <alignment horizontal="center" vertical="center"/>
    </xf>
    <xf numFmtId="0" fontId="11" fillId="12" borderId="35" xfId="0" applyFont="1" applyFill="1" applyBorder="1" applyAlignment="1">
      <alignment horizontal="center" vertical="center"/>
    </xf>
    <xf numFmtId="0" fontId="10" fillId="10" borderId="41" xfId="0" applyFont="1" applyFill="1" applyBorder="1" applyAlignment="1">
      <alignment horizontal="left"/>
    </xf>
    <xf numFmtId="0" fontId="10" fillId="0" borderId="6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0" borderId="41" xfId="0" applyFont="1" applyBorder="1" applyAlignment="1">
      <alignment horizontal="right"/>
    </xf>
    <xf numFmtId="0" fontId="10" fillId="0" borderId="44" xfId="0" applyFont="1" applyBorder="1" applyAlignment="1">
      <alignment horizontal="right"/>
    </xf>
    <xf numFmtId="0" fontId="11" fillId="22" borderId="6" xfId="0" applyFont="1" applyFill="1" applyBorder="1" applyAlignment="1">
      <alignment horizontal="right"/>
    </xf>
    <xf numFmtId="0" fontId="11" fillId="22" borderId="4" xfId="0" applyFont="1" applyFill="1" applyBorder="1" applyAlignment="1">
      <alignment horizontal="right"/>
    </xf>
    <xf numFmtId="0" fontId="11" fillId="22" borderId="41" xfId="0" applyFont="1" applyFill="1" applyBorder="1" applyAlignment="1">
      <alignment horizontal="right"/>
    </xf>
    <xf numFmtId="0" fontId="10" fillId="10" borderId="21" xfId="0" applyFont="1" applyFill="1" applyBorder="1" applyAlignment="1">
      <alignment horizontal="left"/>
    </xf>
    <xf numFmtId="0" fontId="10" fillId="0" borderId="8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0" fillId="0" borderId="21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0" fillId="0" borderId="25" xfId="0" applyFont="1" applyBorder="1" applyAlignment="1">
      <alignment horizontal="right"/>
    </xf>
    <xf numFmtId="0" fontId="11" fillId="12" borderId="29" xfId="0" applyFont="1" applyFill="1" applyBorder="1" applyAlignment="1">
      <alignment horizontal="center" vertical="center"/>
    </xf>
    <xf numFmtId="0" fontId="4" fillId="20" borderId="0" xfId="0" applyNumberFormat="1" applyFont="1" applyFill="1" applyBorder="1" applyAlignment="1">
      <alignment horizontal="center" vertical="center"/>
    </xf>
    <xf numFmtId="3" fontId="4" fillId="20" borderId="0" xfId="0" applyNumberFormat="1" applyFont="1" applyFill="1" applyBorder="1" applyAlignment="1">
      <alignment horizontal="right" vertical="center"/>
    </xf>
    <xf numFmtId="3" fontId="4" fillId="22" borderId="44" xfId="0" applyNumberFormat="1" applyFont="1" applyFill="1" applyBorder="1" applyAlignment="1">
      <alignment horizontal="right"/>
    </xf>
    <xf numFmtId="3" fontId="4" fillId="22" borderId="52" xfId="0" applyNumberFormat="1" applyFont="1" applyFill="1" applyBorder="1" applyAlignment="1">
      <alignment horizontal="right"/>
    </xf>
    <xf numFmtId="0" fontId="3" fillId="6" borderId="13" xfId="0" applyFont="1" applyFill="1" applyBorder="1"/>
    <xf numFmtId="165" fontId="14" fillId="2" borderId="59" xfId="0" applyNumberFormat="1" applyFont="1" applyFill="1" applyBorder="1" applyAlignment="1">
      <alignment vertical="center"/>
    </xf>
    <xf numFmtId="165" fontId="15" fillId="2" borderId="59" xfId="0" applyNumberFormat="1" applyFont="1" applyFill="1" applyBorder="1" applyAlignment="1">
      <alignment vertical="center"/>
    </xf>
    <xf numFmtId="165" fontId="14" fillId="2" borderId="52" xfId="0" applyNumberFormat="1" applyFont="1" applyFill="1" applyBorder="1" applyAlignment="1">
      <alignment vertical="center"/>
    </xf>
    <xf numFmtId="165" fontId="14" fillId="2" borderId="4" xfId="0" applyNumberFormat="1" applyFont="1" applyFill="1" applyBorder="1" applyAlignment="1">
      <alignment vertical="center"/>
    </xf>
    <xf numFmtId="165" fontId="15" fillId="6" borderId="52" xfId="0" applyNumberFormat="1" applyFont="1" applyFill="1" applyBorder="1" applyAlignment="1">
      <alignment vertical="center"/>
    </xf>
    <xf numFmtId="0" fontId="11" fillId="15" borderId="15" xfId="0" applyFont="1" applyFill="1" applyBorder="1" applyAlignment="1">
      <alignment horizontal="center" vertical="center"/>
    </xf>
    <xf numFmtId="0" fontId="11" fillId="15" borderId="16" xfId="0" applyFont="1" applyFill="1" applyBorder="1" applyAlignment="1">
      <alignment horizontal="center" vertical="center"/>
    </xf>
    <xf numFmtId="0" fontId="11" fillId="15" borderId="17" xfId="0" applyFont="1" applyFill="1" applyBorder="1" applyAlignment="1">
      <alignment horizontal="center" vertical="center" textRotation="90" wrapText="1"/>
    </xf>
    <xf numFmtId="0" fontId="11" fillId="15" borderId="22" xfId="0" applyFont="1" applyFill="1" applyBorder="1" applyAlignment="1">
      <alignment horizontal="center" vertical="center" textRotation="90" wrapText="1"/>
    </xf>
    <xf numFmtId="0" fontId="11" fillId="15" borderId="20" xfId="0" applyFont="1" applyFill="1" applyBorder="1" applyAlignment="1">
      <alignment horizontal="center" vertical="center"/>
    </xf>
    <xf numFmtId="0" fontId="11" fillId="6" borderId="52" xfId="0" applyFont="1" applyFill="1" applyBorder="1" applyAlignment="1">
      <alignment horizontal="right" vertical="distributed"/>
    </xf>
    <xf numFmtId="0" fontId="10" fillId="0" borderId="47" xfId="0" applyFont="1" applyBorder="1" applyAlignment="1">
      <alignment horizontal="right"/>
    </xf>
    <xf numFmtId="0" fontId="11" fillId="6" borderId="7" xfId="0" applyFont="1" applyFill="1" applyBorder="1" applyAlignment="1">
      <alignment horizontal="right"/>
    </xf>
    <xf numFmtId="0" fontId="11" fillId="6" borderId="59" xfId="0" applyFont="1" applyFill="1" applyBorder="1" applyAlignment="1">
      <alignment horizontal="right"/>
    </xf>
    <xf numFmtId="0" fontId="11" fillId="6" borderId="44" xfId="0" applyFont="1" applyFill="1" applyBorder="1" applyAlignment="1">
      <alignment horizontal="right" vertical="center"/>
    </xf>
    <xf numFmtId="0" fontId="11" fillId="6" borderId="47" xfId="0" applyFont="1" applyFill="1" applyBorder="1" applyAlignment="1">
      <alignment horizontal="right" vertical="center"/>
    </xf>
    <xf numFmtId="0" fontId="11" fillId="6" borderId="52" xfId="0" applyFont="1" applyFill="1" applyBorder="1" applyAlignment="1">
      <alignment horizontal="right" vertical="center"/>
    </xf>
    <xf numFmtId="0" fontId="10" fillId="6" borderId="21" xfId="0" applyFont="1" applyFill="1" applyBorder="1"/>
    <xf numFmtId="0" fontId="10" fillId="0" borderId="23" xfId="0" applyFont="1" applyFill="1" applyBorder="1" applyAlignment="1">
      <alignment horizontal="right" vertical="distributed"/>
    </xf>
    <xf numFmtId="0" fontId="10" fillId="0" borderId="1" xfId="0" applyFont="1" applyFill="1" applyBorder="1" applyAlignment="1">
      <alignment horizontal="right" vertical="distributed"/>
    </xf>
    <xf numFmtId="0" fontId="10" fillId="0" borderId="8" xfId="0" applyFont="1" applyFill="1" applyBorder="1" applyAlignment="1">
      <alignment horizontal="right" vertical="distributed"/>
    </xf>
    <xf numFmtId="0" fontId="11" fillId="15" borderId="19" xfId="0" applyFont="1" applyFill="1" applyBorder="1" applyAlignment="1">
      <alignment horizontal="center" vertical="center"/>
    </xf>
    <xf numFmtId="0" fontId="11" fillId="17" borderId="15" xfId="0" applyFont="1" applyFill="1" applyBorder="1" applyAlignment="1">
      <alignment horizontal="center" vertical="center" wrapText="1"/>
    </xf>
    <xf numFmtId="0" fontId="11" fillId="17" borderId="16" xfId="0" applyFont="1" applyFill="1" applyBorder="1" applyAlignment="1">
      <alignment horizontal="center" vertical="center" wrapText="1"/>
    </xf>
    <xf numFmtId="0" fontId="11" fillId="17" borderId="17" xfId="0" applyFont="1" applyFill="1" applyBorder="1" applyAlignment="1">
      <alignment horizontal="center" vertical="center" textRotation="90" wrapText="1"/>
    </xf>
    <xf numFmtId="0" fontId="11" fillId="17" borderId="25" xfId="0" applyFont="1" applyFill="1" applyBorder="1" applyAlignment="1">
      <alignment horizontal="center" vertical="center" wrapText="1"/>
    </xf>
    <xf numFmtId="0" fontId="11" fillId="17" borderId="48" xfId="0" applyFont="1" applyFill="1" applyBorder="1" applyAlignment="1">
      <alignment horizontal="center" vertical="center" wrapText="1"/>
    </xf>
    <xf numFmtId="0" fontId="11" fillId="17" borderId="53" xfId="0" applyFont="1" applyFill="1" applyBorder="1" applyAlignment="1">
      <alignment horizontal="center" vertical="center" textRotation="90" wrapText="1"/>
    </xf>
    <xf numFmtId="0" fontId="11" fillId="17" borderId="3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 textRotation="90" wrapText="1"/>
    </xf>
    <xf numFmtId="0" fontId="10" fillId="6" borderId="4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right" vertical="center" wrapText="1"/>
    </xf>
    <xf numFmtId="0" fontId="11" fillId="6" borderId="7" xfId="0" applyNumberFormat="1" applyFont="1" applyFill="1" applyBorder="1" applyAlignment="1">
      <alignment horizontal="right" vertical="center" wrapText="1"/>
    </xf>
    <xf numFmtId="0" fontId="10" fillId="0" borderId="8" xfId="0" applyNumberFormat="1" applyFont="1" applyFill="1" applyBorder="1" applyAlignment="1">
      <alignment horizontal="right" vertical="center" wrapText="1"/>
    </xf>
    <xf numFmtId="3" fontId="10" fillId="0" borderId="23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10" fillId="0" borderId="44" xfId="0" applyNumberFormat="1" applyFont="1" applyFill="1" applyBorder="1" applyAlignment="1">
      <alignment horizontal="right" vertical="center" wrapText="1"/>
    </xf>
    <xf numFmtId="0" fontId="10" fillId="0" borderId="47" xfId="0" applyNumberFormat="1" applyFont="1" applyFill="1" applyBorder="1" applyAlignment="1">
      <alignment horizontal="right" vertical="center" wrapText="1"/>
    </xf>
    <xf numFmtId="0" fontId="11" fillId="6" borderId="52" xfId="0" applyNumberFormat="1" applyFont="1" applyFill="1" applyBorder="1" applyAlignment="1">
      <alignment horizontal="right" vertical="center" wrapText="1"/>
    </xf>
    <xf numFmtId="0" fontId="10" fillId="0" borderId="6" xfId="0" applyNumberFormat="1" applyFont="1" applyFill="1" applyBorder="1" applyAlignment="1">
      <alignment horizontal="right" vertical="center" wrapText="1"/>
    </xf>
    <xf numFmtId="0" fontId="11" fillId="6" borderId="4" xfId="0" applyNumberFormat="1" applyFont="1" applyFill="1" applyBorder="1" applyAlignment="1">
      <alignment horizontal="right" vertical="center" wrapText="1"/>
    </xf>
    <xf numFmtId="3" fontId="10" fillId="0" borderId="44" xfId="0" applyNumberFormat="1" applyFont="1" applyFill="1" applyBorder="1" applyAlignment="1">
      <alignment horizontal="right" vertical="center" wrapText="1"/>
    </xf>
    <xf numFmtId="3" fontId="10" fillId="0" borderId="47" xfId="0" applyNumberFormat="1" applyFont="1" applyFill="1" applyBorder="1" applyAlignment="1">
      <alignment horizontal="right" vertical="center" wrapText="1"/>
    </xf>
    <xf numFmtId="3" fontId="11" fillId="6" borderId="52" xfId="0" applyNumberFormat="1" applyFont="1" applyFill="1" applyBorder="1" applyAlignment="1">
      <alignment horizontal="right" vertical="center" wrapText="1"/>
    </xf>
    <xf numFmtId="0" fontId="11" fillId="6" borderId="23" xfId="0" applyNumberFormat="1" applyFont="1" applyFill="1" applyBorder="1" applyAlignment="1">
      <alignment horizontal="right" vertical="center" wrapText="1"/>
    </xf>
    <xf numFmtId="0" fontId="11" fillId="6" borderId="1" xfId="0" applyNumberFormat="1" applyFont="1" applyFill="1" applyBorder="1" applyAlignment="1">
      <alignment horizontal="right" vertical="center" wrapText="1"/>
    </xf>
    <xf numFmtId="0" fontId="11" fillId="6" borderId="59" xfId="0" applyNumberFormat="1" applyFont="1" applyFill="1" applyBorder="1" applyAlignment="1">
      <alignment horizontal="right" vertical="center" wrapText="1"/>
    </xf>
    <xf numFmtId="0" fontId="11" fillId="6" borderId="8" xfId="0" applyNumberFormat="1" applyFont="1" applyFill="1" applyBorder="1" applyAlignment="1">
      <alignment horizontal="right" vertical="center" wrapText="1"/>
    </xf>
    <xf numFmtId="0" fontId="10" fillId="6" borderId="21" xfId="0" applyFont="1" applyFill="1" applyBorder="1" applyAlignment="1">
      <alignment vertical="center" wrapText="1"/>
    </xf>
    <xf numFmtId="0" fontId="10" fillId="0" borderId="23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0" fontId="10" fillId="6" borderId="21" xfId="0" applyFont="1" applyFill="1" applyBorder="1" applyAlignment="1">
      <alignment horizontal="left" vertical="center"/>
    </xf>
    <xf numFmtId="0" fontId="10" fillId="6" borderId="21" xfId="0" applyFont="1" applyFill="1" applyBorder="1" applyAlignment="1">
      <alignment vertical="center"/>
    </xf>
    <xf numFmtId="0" fontId="10" fillId="6" borderId="24" xfId="0" applyFont="1" applyFill="1" applyBorder="1" applyAlignment="1">
      <alignment vertical="center"/>
    </xf>
    <xf numFmtId="0" fontId="10" fillId="6" borderId="51" xfId="0" applyFont="1" applyFill="1" applyBorder="1" applyAlignment="1">
      <alignment vertical="center"/>
    </xf>
    <xf numFmtId="0" fontId="10" fillId="0" borderId="67" xfId="0" applyNumberFormat="1" applyFont="1" applyFill="1" applyBorder="1" applyAlignment="1">
      <alignment horizontal="right" vertical="center" wrapText="1"/>
    </xf>
    <xf numFmtId="0" fontId="10" fillId="0" borderId="65" xfId="0" applyNumberFormat="1" applyFont="1" applyFill="1" applyBorder="1" applyAlignment="1">
      <alignment horizontal="right" vertical="center" wrapText="1"/>
    </xf>
    <xf numFmtId="0" fontId="10" fillId="0" borderId="61" xfId="0" applyNumberFormat="1" applyFont="1" applyFill="1" applyBorder="1" applyAlignment="1">
      <alignment horizontal="right" vertical="center" wrapText="1"/>
    </xf>
    <xf numFmtId="3" fontId="10" fillId="0" borderId="67" xfId="0" applyNumberFormat="1" applyFont="1" applyFill="1" applyBorder="1" applyAlignment="1">
      <alignment horizontal="right" vertical="center" wrapText="1"/>
    </xf>
    <xf numFmtId="3" fontId="10" fillId="0" borderId="65" xfId="0" applyNumberFormat="1" applyFont="1" applyFill="1" applyBorder="1" applyAlignment="1">
      <alignment horizontal="right" vertical="center" wrapText="1"/>
    </xf>
    <xf numFmtId="0" fontId="10" fillId="0" borderId="61" xfId="0" applyFont="1" applyBorder="1" applyAlignment="1">
      <alignment horizontal="right"/>
    </xf>
    <xf numFmtId="0" fontId="10" fillId="0" borderId="77" xfId="0" applyFont="1" applyBorder="1" applyAlignment="1">
      <alignment horizontal="right"/>
    </xf>
    <xf numFmtId="0" fontId="11" fillId="17" borderId="19" xfId="0" applyFont="1" applyFill="1" applyBorder="1" applyAlignment="1">
      <alignment horizontal="center" vertical="center" wrapText="1"/>
    </xf>
    <xf numFmtId="3" fontId="11" fillId="17" borderId="28" xfId="0" applyNumberFormat="1" applyFont="1" applyFill="1" applyBorder="1" applyAlignment="1">
      <alignment horizontal="right" vertical="center" wrapText="1"/>
    </xf>
    <xf numFmtId="3" fontId="11" fillId="17" borderId="49" xfId="0" applyNumberFormat="1" applyFont="1" applyFill="1" applyBorder="1" applyAlignment="1">
      <alignment horizontal="right" vertical="center" wrapText="1"/>
    </xf>
    <xf numFmtId="0" fontId="11" fillId="17" borderId="29" xfId="0" applyNumberFormat="1" applyFont="1" applyFill="1" applyBorder="1" applyAlignment="1">
      <alignment horizontal="right" vertical="center" wrapText="1"/>
    </xf>
    <xf numFmtId="0" fontId="11" fillId="17" borderId="27" xfId="0" applyNumberFormat="1" applyFont="1" applyFill="1" applyBorder="1" applyAlignment="1">
      <alignment horizontal="right" vertical="center" wrapText="1"/>
    </xf>
    <xf numFmtId="3" fontId="11" fillId="17" borderId="26" xfId="0" applyNumberFormat="1" applyFont="1" applyFill="1" applyBorder="1" applyAlignment="1">
      <alignment horizontal="right" vertical="center" wrapText="1"/>
    </xf>
    <xf numFmtId="0" fontId="11" fillId="21" borderId="15" xfId="0" applyFont="1" applyFill="1" applyBorder="1" applyAlignment="1">
      <alignment horizontal="center" vertical="center"/>
    </xf>
    <xf numFmtId="0" fontId="11" fillId="21" borderId="16" xfId="0" applyFont="1" applyFill="1" applyBorder="1" applyAlignment="1">
      <alignment horizontal="center" vertical="center"/>
    </xf>
    <xf numFmtId="0" fontId="11" fillId="21" borderId="17" xfId="0" applyFont="1" applyFill="1" applyBorder="1" applyAlignment="1">
      <alignment horizontal="center" vertical="center" textRotation="90" wrapText="1"/>
    </xf>
    <xf numFmtId="0" fontId="10" fillId="0" borderId="66" xfId="0" applyFont="1" applyFill="1" applyBorder="1" applyAlignment="1">
      <alignment horizontal="right"/>
    </xf>
    <xf numFmtId="0" fontId="10" fillId="0" borderId="69" xfId="0" applyFont="1" applyFill="1" applyBorder="1" applyAlignment="1">
      <alignment horizontal="right"/>
    </xf>
    <xf numFmtId="0" fontId="4" fillId="3" borderId="16" xfId="0" applyNumberFormat="1" applyFont="1" applyFill="1" applyBorder="1" applyAlignment="1">
      <alignment horizontal="center" vertical="center" textRotation="90" wrapText="1"/>
    </xf>
    <xf numFmtId="0" fontId="3" fillId="0" borderId="0" xfId="0" applyNumberFormat="1" applyFont="1"/>
    <xf numFmtId="0" fontId="22" fillId="0" borderId="0" xfId="0" applyFont="1"/>
    <xf numFmtId="3" fontId="3" fillId="10" borderId="21" xfId="0" applyNumberFormat="1" applyFont="1" applyFill="1" applyBorder="1" applyAlignment="1">
      <alignment vertical="center" wrapText="1"/>
    </xf>
    <xf numFmtId="0" fontId="3" fillId="0" borderId="46" xfId="0" applyNumberFormat="1" applyFont="1" applyBorder="1" applyAlignment="1">
      <alignment horizontal="right" vertical="center" wrapText="1"/>
    </xf>
    <xf numFmtId="0" fontId="4" fillId="10" borderId="9" xfId="0" applyNumberFormat="1" applyFont="1" applyFill="1" applyBorder="1" applyAlignment="1">
      <alignment vertical="center"/>
    </xf>
    <xf numFmtId="0" fontId="4" fillId="10" borderId="21" xfId="0" applyNumberFormat="1" applyFont="1" applyFill="1" applyBorder="1" applyAlignment="1">
      <alignment vertical="center"/>
    </xf>
    <xf numFmtId="0" fontId="4" fillId="10" borderId="14" xfId="0" applyNumberFormat="1" applyFont="1" applyFill="1" applyBorder="1" applyAlignment="1">
      <alignment vertical="center"/>
    </xf>
    <xf numFmtId="0" fontId="4" fillId="2" borderId="44" xfId="0" applyNumberFormat="1" applyFont="1" applyFill="1" applyBorder="1" applyAlignment="1">
      <alignment horizontal="right" vertical="center" wrapText="1"/>
    </xf>
    <xf numFmtId="2" fontId="3" fillId="0" borderId="0" xfId="0" applyNumberFormat="1" applyFont="1"/>
    <xf numFmtId="3" fontId="4" fillId="7" borderId="28" xfId="0" applyNumberFormat="1" applyFont="1" applyFill="1" applyBorder="1" applyAlignment="1">
      <alignment horizontal="center" vertical="center"/>
    </xf>
    <xf numFmtId="3" fontId="10" fillId="9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 applyAlignment="1"/>
    <xf numFmtId="164" fontId="19" fillId="0" borderId="41" xfId="0" applyNumberFormat="1" applyFont="1" applyBorder="1" applyAlignment="1">
      <alignment horizontal="right"/>
    </xf>
    <xf numFmtId="164" fontId="19" fillId="0" borderId="41" xfId="1" applyNumberFormat="1" applyFont="1" applyBorder="1" applyAlignment="1">
      <alignment horizontal="right"/>
    </xf>
    <xf numFmtId="164" fontId="19" fillId="0" borderId="21" xfId="0" applyNumberFormat="1" applyFont="1" applyBorder="1" applyAlignment="1">
      <alignment horizontal="right"/>
    </xf>
    <xf numFmtId="164" fontId="19" fillId="0" borderId="21" xfId="1" applyNumberFormat="1" applyFont="1" applyBorder="1" applyAlignment="1">
      <alignment horizontal="right"/>
    </xf>
    <xf numFmtId="0" fontId="10" fillId="0" borderId="48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10" fillId="5" borderId="41" xfId="0" applyFont="1" applyFill="1" applyBorder="1" applyAlignment="1">
      <alignment horizontal="right"/>
    </xf>
    <xf numFmtId="0" fontId="10" fillId="5" borderId="21" xfId="0" applyFont="1" applyFill="1" applyBorder="1" applyAlignment="1">
      <alignment horizontal="right"/>
    </xf>
    <xf numFmtId="0" fontId="10" fillId="5" borderId="24" xfId="0" applyFont="1" applyFill="1" applyBorder="1" applyAlignment="1">
      <alignment horizontal="right"/>
    </xf>
    <xf numFmtId="9" fontId="5" fillId="13" borderId="29" xfId="1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" fontId="3" fillId="2" borderId="44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9" fontId="6" fillId="14" borderId="29" xfId="1" applyFont="1" applyFill="1" applyBorder="1" applyAlignment="1">
      <alignment vertical="center"/>
    </xf>
    <xf numFmtId="0" fontId="4" fillId="0" borderId="0" xfId="0" applyFont="1" applyFill="1" applyBorder="1"/>
    <xf numFmtId="165" fontId="15" fillId="0" borderId="0" xfId="0" applyNumberFormat="1" applyFont="1" applyFill="1" applyBorder="1" applyAlignment="1">
      <alignment vertical="center"/>
    </xf>
    <xf numFmtId="0" fontId="3" fillId="22" borderId="51" xfId="0" applyFont="1" applyFill="1" applyBorder="1"/>
    <xf numFmtId="0" fontId="3" fillId="0" borderId="0" xfId="0" applyFont="1" applyBorder="1" applyAlignment="1">
      <alignment horizontal="right"/>
    </xf>
    <xf numFmtId="0" fontId="3" fillId="0" borderId="63" xfId="0" applyFont="1" applyBorder="1" applyAlignment="1">
      <alignment horizontal="right"/>
    </xf>
    <xf numFmtId="0" fontId="4" fillId="0" borderId="63" xfId="0" applyFont="1" applyBorder="1" applyAlignment="1">
      <alignment horizontal="right"/>
    </xf>
    <xf numFmtId="3" fontId="11" fillId="6" borderId="59" xfId="0" applyNumberFormat="1" applyFont="1" applyFill="1" applyBorder="1" applyAlignment="1">
      <alignment horizontal="right" vertical="center" wrapText="1"/>
    </xf>
    <xf numFmtId="0" fontId="23" fillId="0" borderId="0" xfId="0" applyFont="1"/>
    <xf numFmtId="0" fontId="23" fillId="0" borderId="0" xfId="0" applyFont="1" applyBorder="1"/>
    <xf numFmtId="3" fontId="11" fillId="15" borderId="28" xfId="0" applyNumberFormat="1" applyFont="1" applyFill="1" applyBorder="1" applyAlignment="1">
      <alignment horizontal="right" vertical="center"/>
    </xf>
    <xf numFmtId="3" fontId="11" fillId="15" borderId="49" xfId="0" applyNumberFormat="1" applyFont="1" applyFill="1" applyBorder="1" applyAlignment="1">
      <alignment horizontal="right" vertical="center"/>
    </xf>
    <xf numFmtId="3" fontId="11" fillId="15" borderId="29" xfId="0" applyNumberFormat="1" applyFont="1" applyFill="1" applyBorder="1" applyAlignment="1">
      <alignment horizontal="right" vertical="center"/>
    </xf>
    <xf numFmtId="3" fontId="11" fillId="6" borderId="52" xfId="0" applyNumberFormat="1" applyFont="1" applyFill="1" applyBorder="1" applyAlignment="1">
      <alignment horizontal="right" vertical="center"/>
    </xf>
    <xf numFmtId="9" fontId="10" fillId="0" borderId="52" xfId="1" applyFont="1" applyFill="1" applyBorder="1" applyAlignment="1">
      <alignment horizontal="right" vertical="center" wrapText="1"/>
    </xf>
    <xf numFmtId="0" fontId="11" fillId="17" borderId="15" xfId="0" applyFont="1" applyFill="1" applyBorder="1" applyAlignment="1">
      <alignment horizontal="center" vertical="center"/>
    </xf>
    <xf numFmtId="0" fontId="11" fillId="17" borderId="17" xfId="0" applyFont="1" applyFill="1" applyBorder="1" applyAlignment="1">
      <alignment horizontal="center" vertical="center" wrapText="1"/>
    </xf>
    <xf numFmtId="0" fontId="10" fillId="22" borderId="41" xfId="0" applyFont="1" applyFill="1" applyBorder="1" applyAlignment="1">
      <alignment vertical="center"/>
    </xf>
    <xf numFmtId="0" fontId="11" fillId="22" borderId="44" xfId="0" applyNumberFormat="1" applyFont="1" applyFill="1" applyBorder="1" applyAlignment="1">
      <alignment vertical="center"/>
    </xf>
    <xf numFmtId="0" fontId="10" fillId="22" borderId="21" xfId="0" applyFont="1" applyFill="1" applyBorder="1" applyAlignment="1">
      <alignment vertical="center"/>
    </xf>
    <xf numFmtId="0" fontId="11" fillId="17" borderId="19" xfId="0" applyFont="1" applyFill="1" applyBorder="1" applyAlignment="1">
      <alignment horizontal="center" vertical="center"/>
    </xf>
    <xf numFmtId="3" fontId="11" fillId="17" borderId="28" xfId="0" applyNumberFormat="1" applyFont="1" applyFill="1" applyBorder="1" applyAlignment="1">
      <alignment horizontal="right" vertical="center"/>
    </xf>
    <xf numFmtId="9" fontId="14" fillId="17" borderId="29" xfId="1" applyFont="1" applyFill="1" applyBorder="1" applyAlignment="1">
      <alignment horizontal="right" vertical="center"/>
    </xf>
    <xf numFmtId="9" fontId="14" fillId="17" borderId="29" xfId="1" applyFont="1" applyFill="1" applyBorder="1" applyAlignment="1">
      <alignment vertical="center"/>
    </xf>
    <xf numFmtId="9" fontId="14" fillId="22" borderId="52" xfId="1" applyFont="1" applyFill="1" applyBorder="1" applyAlignment="1">
      <alignment vertical="center"/>
    </xf>
    <xf numFmtId="0" fontId="3" fillId="9" borderId="44" xfId="0" applyFont="1" applyFill="1" applyBorder="1" applyAlignment="1">
      <alignment horizontal="right" vertical="center" wrapText="1"/>
    </xf>
    <xf numFmtId="0" fontId="3" fillId="9" borderId="47" xfId="0" applyFont="1" applyFill="1" applyBorder="1" applyAlignment="1">
      <alignment horizontal="right" vertical="center" wrapText="1"/>
    </xf>
    <xf numFmtId="3" fontId="3" fillId="9" borderId="47" xfId="0" applyNumberFormat="1" applyFont="1" applyFill="1" applyBorder="1" applyAlignment="1">
      <alignment horizontal="right" vertical="center" wrapText="1"/>
    </xf>
    <xf numFmtId="0" fontId="3" fillId="9" borderId="52" xfId="0" applyFont="1" applyFill="1" applyBorder="1" applyAlignment="1">
      <alignment horizontal="right"/>
    </xf>
    <xf numFmtId="0" fontId="3" fillId="5" borderId="44" xfId="0" applyNumberFormat="1" applyFont="1" applyFill="1" applyBorder="1" applyAlignment="1">
      <alignment horizontal="right"/>
    </xf>
    <xf numFmtId="0" fontId="3" fillId="5" borderId="47" xfId="0" applyNumberFormat="1" applyFont="1" applyFill="1" applyBorder="1" applyAlignment="1">
      <alignment horizontal="right"/>
    </xf>
    <xf numFmtId="0" fontId="3" fillId="5" borderId="52" xfId="0" applyNumberFormat="1" applyFont="1" applyFill="1" applyBorder="1" applyAlignment="1">
      <alignment horizontal="right"/>
    </xf>
    <xf numFmtId="0" fontId="4" fillId="22" borderId="42" xfId="0" applyNumberFormat="1" applyFont="1" applyFill="1" applyBorder="1" applyAlignment="1">
      <alignment horizontal="right" vertical="center"/>
    </xf>
    <xf numFmtId="0" fontId="4" fillId="22" borderId="8" xfId="0" applyNumberFormat="1" applyFont="1" applyFill="1" applyBorder="1" applyAlignment="1">
      <alignment horizontal="right" vertical="center"/>
    </xf>
    <xf numFmtId="0" fontId="4" fillId="22" borderId="20" xfId="0" applyNumberFormat="1" applyFont="1" applyFill="1" applyBorder="1" applyAlignment="1">
      <alignment horizontal="right" vertical="center"/>
    </xf>
    <xf numFmtId="0" fontId="11" fillId="19" borderId="50" xfId="0" applyFont="1" applyFill="1" applyBorder="1" applyAlignment="1">
      <alignment horizontal="center" vertical="center" textRotation="90" wrapText="1"/>
    </xf>
    <xf numFmtId="0" fontId="4" fillId="22" borderId="43" xfId="0" applyNumberFormat="1" applyFont="1" applyFill="1" applyBorder="1" applyAlignment="1">
      <alignment horizontal="right" vertical="center"/>
    </xf>
    <xf numFmtId="0" fontId="4" fillId="22" borderId="7" xfId="0" applyNumberFormat="1" applyFont="1" applyFill="1" applyBorder="1" applyAlignment="1">
      <alignment horizontal="right" vertical="center"/>
    </xf>
    <xf numFmtId="0" fontId="4" fillId="22" borderId="22" xfId="0" applyNumberFormat="1" applyFont="1" applyFill="1" applyBorder="1" applyAlignment="1">
      <alignment horizontal="right" vertical="center"/>
    </xf>
    <xf numFmtId="0" fontId="4" fillId="22" borderId="44" xfId="0" applyNumberFormat="1" applyFont="1" applyFill="1" applyBorder="1" applyAlignment="1">
      <alignment horizontal="right" vertical="center"/>
    </xf>
    <xf numFmtId="0" fontId="4" fillId="22" borderId="47" xfId="0" applyNumberFormat="1" applyFont="1" applyFill="1" applyBorder="1" applyAlignment="1">
      <alignment horizontal="right" vertical="center"/>
    </xf>
    <xf numFmtId="0" fontId="4" fillId="22" borderId="52" xfId="0" applyNumberFormat="1" applyFont="1" applyFill="1" applyBorder="1" applyAlignment="1">
      <alignment horizontal="right" vertical="center"/>
    </xf>
    <xf numFmtId="0" fontId="4" fillId="22" borderId="6" xfId="0" applyNumberFormat="1" applyFont="1" applyFill="1" applyBorder="1" applyAlignment="1">
      <alignment horizontal="right" vertical="center"/>
    </xf>
    <xf numFmtId="0" fontId="4" fillId="22" borderId="4" xfId="0" applyNumberFormat="1" applyFont="1" applyFill="1" applyBorder="1" applyAlignment="1">
      <alignment horizontal="right" vertical="center"/>
    </xf>
    <xf numFmtId="0" fontId="3" fillId="0" borderId="62" xfId="0" applyFont="1" applyBorder="1"/>
    <xf numFmtId="0" fontId="3" fillId="0" borderId="63" xfId="0" applyFont="1" applyBorder="1"/>
    <xf numFmtId="0" fontId="3" fillId="0" borderId="56" xfId="0" applyFont="1" applyBorder="1"/>
    <xf numFmtId="0" fontId="3" fillId="5" borderId="69" xfId="0" applyFont="1" applyFill="1" applyBorder="1" applyAlignment="1">
      <alignment vertical="center"/>
    </xf>
    <xf numFmtId="0" fontId="3" fillId="0" borderId="23" xfId="3" applyFont="1" applyFill="1" applyBorder="1" applyAlignment="1">
      <alignment horizontal="right"/>
    </xf>
    <xf numFmtId="9" fontId="5" fillId="5" borderId="52" xfId="1" applyFont="1" applyFill="1" applyBorder="1"/>
    <xf numFmtId="9" fontId="5" fillId="22" borderId="29" xfId="1" applyFont="1" applyFill="1" applyBorder="1" applyAlignment="1">
      <alignment vertical="center"/>
    </xf>
    <xf numFmtId="0" fontId="4" fillId="5" borderId="6" xfId="0" applyNumberFormat="1" applyFont="1" applyFill="1" applyBorder="1"/>
    <xf numFmtId="0" fontId="4" fillId="23" borderId="15" xfId="0" applyFont="1" applyFill="1" applyBorder="1" applyAlignment="1">
      <alignment horizontal="center" vertical="center"/>
    </xf>
    <xf numFmtId="0" fontId="4" fillId="23" borderId="16" xfId="0" applyFont="1" applyFill="1" applyBorder="1" applyAlignment="1">
      <alignment horizontal="center" vertical="center"/>
    </xf>
    <xf numFmtId="0" fontId="4" fillId="23" borderId="17" xfId="0" applyFont="1" applyFill="1" applyBorder="1" applyAlignment="1">
      <alignment horizontal="center" vertical="center" textRotation="90" wrapText="1"/>
    </xf>
    <xf numFmtId="0" fontId="3" fillId="5" borderId="4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0" fontId="3" fillId="5" borderId="52" xfId="0" applyFont="1" applyFill="1" applyBorder="1" applyAlignment="1">
      <alignment horizontal="right"/>
    </xf>
    <xf numFmtId="0" fontId="3" fillId="5" borderId="59" xfId="0" applyFont="1" applyFill="1" applyBorder="1" applyAlignment="1">
      <alignment horizontal="right"/>
    </xf>
    <xf numFmtId="0" fontId="3" fillId="5" borderId="60" xfId="0" applyFont="1" applyFill="1" applyBorder="1" applyAlignment="1">
      <alignment horizontal="right"/>
    </xf>
    <xf numFmtId="3" fontId="3" fillId="22" borderId="52" xfId="0" applyNumberFormat="1" applyFont="1" applyFill="1" applyBorder="1" applyAlignment="1">
      <alignment horizontal="right" vertical="center"/>
    </xf>
    <xf numFmtId="0" fontId="4" fillId="24" borderId="15" xfId="0" applyFont="1" applyFill="1" applyBorder="1" applyAlignment="1">
      <alignment horizontal="center" vertical="center"/>
    </xf>
    <xf numFmtId="0" fontId="4" fillId="24" borderId="16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 textRotation="90" wrapText="1"/>
    </xf>
    <xf numFmtId="0" fontId="4" fillId="24" borderId="19" xfId="0" applyFont="1" applyFill="1" applyBorder="1" applyAlignment="1">
      <alignment horizontal="center" vertical="center"/>
    </xf>
    <xf numFmtId="3" fontId="4" fillId="24" borderId="26" xfId="0" applyNumberFormat="1" applyFont="1" applyFill="1" applyBorder="1" applyAlignment="1">
      <alignment horizontal="right" vertical="center"/>
    </xf>
    <xf numFmtId="3" fontId="4" fillId="24" borderId="49" xfId="0" applyNumberFormat="1" applyFont="1" applyFill="1" applyBorder="1" applyAlignment="1">
      <alignment horizontal="right" vertical="center"/>
    </xf>
    <xf numFmtId="3" fontId="4" fillId="24" borderId="27" xfId="0" applyNumberFormat="1" applyFont="1" applyFill="1" applyBorder="1" applyAlignment="1">
      <alignment horizontal="right" vertical="center"/>
    </xf>
    <xf numFmtId="3" fontId="4" fillId="24" borderId="28" xfId="0" applyNumberFormat="1" applyFont="1" applyFill="1" applyBorder="1" applyAlignment="1">
      <alignment horizontal="right" vertical="center"/>
    </xf>
    <xf numFmtId="3" fontId="4" fillId="24" borderId="29" xfId="0" applyNumberFormat="1" applyFont="1" applyFill="1" applyBorder="1" applyAlignment="1">
      <alignment horizontal="right" vertical="center"/>
    </xf>
    <xf numFmtId="0" fontId="4" fillId="22" borderId="22" xfId="0" applyFont="1" applyFill="1" applyBorder="1" applyAlignment="1">
      <alignment horizontal="center" vertical="center" textRotation="90" wrapText="1"/>
    </xf>
    <xf numFmtId="0" fontId="10" fillId="5" borderId="41" xfId="0" applyFont="1" applyFill="1" applyBorder="1"/>
    <xf numFmtId="0" fontId="10" fillId="5" borderId="21" xfId="0" applyFont="1" applyFill="1" applyBorder="1"/>
    <xf numFmtId="0" fontId="10" fillId="5" borderId="21" xfId="0" applyFont="1" applyFill="1" applyBorder="1" applyAlignment="1">
      <alignment wrapText="1"/>
    </xf>
    <xf numFmtId="0" fontId="10" fillId="5" borderId="24" xfId="0" applyFont="1" applyFill="1" applyBorder="1"/>
    <xf numFmtId="0" fontId="11" fillId="5" borderId="59" xfId="0" applyFont="1" applyFill="1" applyBorder="1" applyAlignment="1">
      <alignment horizontal="right"/>
    </xf>
    <xf numFmtId="0" fontId="11" fillId="5" borderId="52" xfId="0" applyFont="1" applyFill="1" applyBorder="1" applyAlignment="1">
      <alignment horizontal="right"/>
    </xf>
    <xf numFmtId="0" fontId="10" fillId="5" borderId="52" xfId="0" applyFont="1" applyFill="1" applyBorder="1" applyAlignment="1">
      <alignment horizontal="right"/>
    </xf>
    <xf numFmtId="0" fontId="4" fillId="24" borderId="15" xfId="0" applyNumberFormat="1" applyFont="1" applyFill="1" applyBorder="1" applyAlignment="1">
      <alignment horizontal="center" vertical="center" wrapText="1"/>
    </xf>
    <xf numFmtId="0" fontId="4" fillId="24" borderId="16" xfId="0" applyNumberFormat="1" applyFont="1" applyFill="1" applyBorder="1" applyAlignment="1">
      <alignment horizontal="center" vertical="center" wrapText="1"/>
    </xf>
    <xf numFmtId="0" fontId="4" fillId="24" borderId="22" xfId="0" applyFont="1" applyFill="1" applyBorder="1" applyAlignment="1">
      <alignment horizontal="center" vertical="center" textRotation="90" wrapText="1"/>
    </xf>
    <xf numFmtId="0" fontId="4" fillId="24" borderId="20" xfId="0" applyNumberFormat="1" applyFont="1" applyFill="1" applyBorder="1" applyAlignment="1">
      <alignment horizontal="center" vertical="center" wrapText="1"/>
    </xf>
    <xf numFmtId="0" fontId="4" fillId="24" borderId="26" xfId="0" applyFont="1" applyFill="1" applyBorder="1" applyAlignment="1">
      <alignment horizontal="center" vertical="center"/>
    </xf>
    <xf numFmtId="0" fontId="4" fillId="24" borderId="28" xfId="0" applyFont="1" applyFill="1" applyBorder="1" applyAlignment="1">
      <alignment horizontal="center" vertical="center"/>
    </xf>
    <xf numFmtId="0" fontId="4" fillId="22" borderId="47" xfId="0" applyFont="1" applyFill="1" applyBorder="1"/>
    <xf numFmtId="0" fontId="4" fillId="22" borderId="47" xfId="0" applyNumberFormat="1" applyFont="1" applyFill="1" applyBorder="1"/>
    <xf numFmtId="165" fontId="5" fillId="22" borderId="4" xfId="0" applyNumberFormat="1" applyFont="1" applyFill="1" applyBorder="1" applyAlignment="1">
      <alignment horizontal="right"/>
    </xf>
    <xf numFmtId="0" fontId="4" fillId="22" borderId="44" xfId="0" applyFont="1" applyFill="1" applyBorder="1"/>
    <xf numFmtId="9" fontId="5" fillId="22" borderId="52" xfId="1" applyFont="1" applyFill="1" applyBorder="1" applyAlignment="1">
      <alignment horizontal="right"/>
    </xf>
    <xf numFmtId="9" fontId="6" fillId="24" borderId="29" xfId="1" applyFont="1" applyFill="1" applyBorder="1" applyAlignment="1">
      <alignment horizontal="center" vertical="center"/>
    </xf>
    <xf numFmtId="9" fontId="5" fillId="22" borderId="4" xfId="1" applyFont="1" applyFill="1" applyBorder="1" applyAlignment="1">
      <alignment horizontal="right"/>
    </xf>
    <xf numFmtId="9" fontId="6" fillId="24" borderId="27" xfId="1" applyFont="1" applyFill="1" applyBorder="1" applyAlignment="1">
      <alignment horizontal="center" vertical="center"/>
    </xf>
    <xf numFmtId="0" fontId="4" fillId="21" borderId="36" xfId="0" applyFont="1" applyFill="1" applyBorder="1" applyAlignment="1">
      <alignment horizontal="center" vertical="center"/>
    </xf>
    <xf numFmtId="0" fontId="4" fillId="21" borderId="28" xfId="0" applyFont="1" applyFill="1" applyBorder="1" applyAlignment="1">
      <alignment horizontal="center" vertical="center" textRotation="90" wrapText="1"/>
    </xf>
    <xf numFmtId="0" fontId="4" fillId="21" borderId="49" xfId="0" applyFont="1" applyFill="1" applyBorder="1" applyAlignment="1">
      <alignment horizontal="center" vertical="center" textRotation="90" wrapText="1"/>
    </xf>
    <xf numFmtId="0" fontId="4" fillId="21" borderId="26" xfId="0" applyFont="1" applyFill="1" applyBorder="1" applyAlignment="1">
      <alignment horizontal="center" vertical="center" textRotation="90" wrapText="1"/>
    </xf>
    <xf numFmtId="0" fontId="4" fillId="21" borderId="29" xfId="0" applyFont="1" applyFill="1" applyBorder="1" applyAlignment="1">
      <alignment horizontal="center" vertical="center" textRotation="90" wrapText="1"/>
    </xf>
    <xf numFmtId="0" fontId="4" fillId="21" borderId="38" xfId="0" applyFont="1" applyFill="1" applyBorder="1" applyAlignment="1">
      <alignment horizontal="center" vertical="center"/>
    </xf>
    <xf numFmtId="0" fontId="3" fillId="10" borderId="69" xfId="0" applyFont="1" applyFill="1" applyBorder="1"/>
    <xf numFmtId="3" fontId="4" fillId="6" borderId="45" xfId="0" applyNumberFormat="1" applyFont="1" applyFill="1" applyBorder="1"/>
    <xf numFmtId="3" fontId="3" fillId="6" borderId="45" xfId="0" applyNumberFormat="1" applyFont="1" applyFill="1" applyBorder="1"/>
    <xf numFmtId="3" fontId="3" fillId="0" borderId="1" xfId="0" applyNumberFormat="1" applyFont="1" applyBorder="1" applyAlignment="1">
      <alignment horizontal="right"/>
    </xf>
    <xf numFmtId="0" fontId="3" fillId="10" borderId="70" xfId="0" applyFont="1" applyFill="1" applyBorder="1"/>
    <xf numFmtId="3" fontId="4" fillId="6" borderId="63" xfId="0" applyNumberFormat="1" applyFont="1" applyFill="1" applyBorder="1"/>
    <xf numFmtId="0" fontId="4" fillId="21" borderId="36" xfId="0" applyFont="1" applyFill="1" applyBorder="1" applyAlignment="1">
      <alignment horizontal="center"/>
    </xf>
    <xf numFmtId="3" fontId="4" fillId="21" borderId="28" xfId="0" applyNumberFormat="1" applyFont="1" applyFill="1" applyBorder="1" applyAlignment="1">
      <alignment horizontal="center"/>
    </xf>
    <xf numFmtId="3" fontId="3" fillId="10" borderId="69" xfId="4" applyNumberFormat="1" applyFont="1" applyFill="1" applyBorder="1"/>
    <xf numFmtId="0" fontId="11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0" fillId="10" borderId="44" xfId="0" applyNumberFormat="1" applyFont="1" applyFill="1" applyBorder="1" applyAlignment="1">
      <alignment horizontal="right" vertical="center"/>
    </xf>
    <xf numFmtId="3" fontId="10" fillId="10" borderId="4" xfId="0" applyNumberFormat="1" applyFont="1" applyFill="1" applyBorder="1" applyAlignment="1">
      <alignment horizontal="right" vertical="center" wrapText="1"/>
    </xf>
    <xf numFmtId="0" fontId="11" fillId="10" borderId="66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/>
    <xf numFmtId="1" fontId="25" fillId="0" borderId="0" xfId="0" applyNumberFormat="1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6" fillId="0" borderId="0" xfId="0" applyFont="1"/>
    <xf numFmtId="0" fontId="23" fillId="0" borderId="0" xfId="0" applyFont="1" applyBorder="1" applyAlignment="1">
      <alignment horizontal="right"/>
    </xf>
    <xf numFmtId="0" fontId="26" fillId="20" borderId="0" xfId="0" applyFont="1" applyFill="1"/>
    <xf numFmtId="0" fontId="0" fillId="0" borderId="0" xfId="0" applyNumberFormat="1"/>
    <xf numFmtId="0" fontId="26" fillId="0" borderId="0" xfId="0" applyFont="1" applyAlignment="1">
      <alignment vertical="center"/>
    </xf>
    <xf numFmtId="9" fontId="3" fillId="0" borderId="0" xfId="1" applyFont="1" applyAlignment="1">
      <alignment vertical="center"/>
    </xf>
    <xf numFmtId="0" fontId="10" fillId="6" borderId="41" xfId="0" applyFont="1" applyFill="1" applyBorder="1"/>
    <xf numFmtId="0" fontId="11" fillId="19" borderId="76" xfId="0" applyFont="1" applyFill="1" applyBorder="1" applyAlignment="1">
      <alignment horizontal="center" vertical="center"/>
    </xf>
    <xf numFmtId="0" fontId="11" fillId="19" borderId="7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 textRotation="90" wrapText="1"/>
    </xf>
    <xf numFmtId="0" fontId="4" fillId="25" borderId="19" xfId="0" applyFont="1" applyFill="1" applyBorder="1" applyAlignment="1">
      <alignment vertical="center"/>
    </xf>
    <xf numFmtId="3" fontId="4" fillId="25" borderId="35" xfId="0" applyNumberFormat="1" applyFont="1" applyFill="1" applyBorder="1" applyAlignment="1">
      <alignment horizontal="right" vertical="center"/>
    </xf>
    <xf numFmtId="165" fontId="5" fillId="25" borderId="33" xfId="0" applyNumberFormat="1" applyFont="1" applyFill="1" applyBorder="1" applyAlignment="1">
      <alignment vertical="center"/>
    </xf>
    <xf numFmtId="3" fontId="4" fillId="25" borderId="28" xfId="0" applyNumberFormat="1" applyFont="1" applyFill="1" applyBorder="1" applyAlignment="1">
      <alignment horizontal="right" vertical="center"/>
    </xf>
    <xf numFmtId="165" fontId="5" fillId="25" borderId="29" xfId="0" applyNumberFormat="1" applyFont="1" applyFill="1" applyBorder="1" applyAlignment="1">
      <alignment vertical="center"/>
    </xf>
    <xf numFmtId="0" fontId="4" fillId="25" borderId="19" xfId="0" applyFont="1" applyFill="1" applyBorder="1" applyAlignment="1">
      <alignment horizontal="center" vertical="center"/>
    </xf>
    <xf numFmtId="3" fontId="4" fillId="25" borderId="28" xfId="0" applyNumberFormat="1" applyFont="1" applyFill="1" applyBorder="1" applyAlignment="1">
      <alignment horizontal="right" vertical="center" wrapText="1"/>
    </xf>
    <xf numFmtId="3" fontId="4" fillId="25" borderId="49" xfId="0" applyNumberFormat="1" applyFont="1" applyFill="1" applyBorder="1" applyAlignment="1">
      <alignment horizontal="right" vertical="center" wrapText="1"/>
    </xf>
    <xf numFmtId="3" fontId="4" fillId="25" borderId="49" xfId="0" applyNumberFormat="1" applyFont="1" applyFill="1" applyBorder="1" applyAlignment="1">
      <alignment horizontal="right" vertical="center"/>
    </xf>
    <xf numFmtId="165" fontId="5" fillId="25" borderId="29" xfId="0" applyNumberFormat="1" applyFont="1" applyFill="1" applyBorder="1" applyAlignment="1">
      <alignment horizontal="right"/>
    </xf>
    <xf numFmtId="0" fontId="4" fillId="25" borderId="14" xfId="0" applyNumberFormat="1" applyFont="1" applyFill="1" applyBorder="1" applyAlignment="1">
      <alignment horizontal="center" vertical="center"/>
    </xf>
    <xf numFmtId="3" fontId="4" fillId="25" borderId="22" xfId="0" applyNumberFormat="1" applyFont="1" applyFill="1" applyBorder="1" applyAlignment="1">
      <alignment horizontal="center" vertical="center"/>
    </xf>
    <xf numFmtId="3" fontId="4" fillId="25" borderId="17" xfId="0" applyNumberFormat="1" applyFont="1" applyFill="1" applyBorder="1" applyAlignment="1">
      <alignment horizontal="center" vertical="center"/>
    </xf>
    <xf numFmtId="3" fontId="4" fillId="25" borderId="15" xfId="0" applyNumberFormat="1" applyFont="1" applyFill="1" applyBorder="1" applyAlignment="1">
      <alignment horizontal="right" vertical="center"/>
    </xf>
    <xf numFmtId="3" fontId="4" fillId="25" borderId="16" xfId="0" applyNumberFormat="1" applyFont="1" applyFill="1" applyBorder="1" applyAlignment="1">
      <alignment horizontal="right" vertical="center"/>
    </xf>
    <xf numFmtId="3" fontId="4" fillId="25" borderId="17" xfId="0" applyNumberFormat="1" applyFont="1" applyFill="1" applyBorder="1" applyAlignment="1">
      <alignment horizontal="right" vertical="center"/>
    </xf>
    <xf numFmtId="165" fontId="6" fillId="25" borderId="29" xfId="0" applyNumberFormat="1" applyFont="1" applyFill="1" applyBorder="1" applyAlignment="1">
      <alignment vertical="center"/>
    </xf>
    <xf numFmtId="9" fontId="6" fillId="25" borderId="29" xfId="1" applyFont="1" applyFill="1" applyBorder="1" applyAlignment="1">
      <alignment vertical="center"/>
    </xf>
    <xf numFmtId="0" fontId="4" fillId="25" borderId="56" xfId="0" applyFont="1" applyFill="1" applyBorder="1" applyAlignment="1">
      <alignment horizontal="center" vertical="center"/>
    </xf>
    <xf numFmtId="3" fontId="4" fillId="25" borderId="34" xfId="0" applyNumberFormat="1" applyFont="1" applyFill="1" applyBorder="1" applyAlignment="1">
      <alignment horizontal="center" vertical="center"/>
    </xf>
    <xf numFmtId="3" fontId="4" fillId="25" borderId="60" xfId="0" applyNumberFormat="1" applyFont="1" applyFill="1" applyBorder="1" applyAlignment="1">
      <alignment horizontal="center" vertical="center"/>
    </xf>
    <xf numFmtId="3" fontId="4" fillId="25" borderId="28" xfId="0" applyNumberFormat="1" applyFont="1" applyFill="1" applyBorder="1" applyAlignment="1">
      <alignment horizontal="center" vertical="center"/>
    </xf>
    <xf numFmtId="3" fontId="4" fillId="25" borderId="29" xfId="0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right" vertical="center"/>
    </xf>
    <xf numFmtId="165" fontId="5" fillId="2" borderId="53" xfId="0" applyNumberFormat="1" applyFont="1" applyFill="1" applyBorder="1" applyAlignment="1">
      <alignment horizontal="right" vertical="center"/>
    </xf>
    <xf numFmtId="165" fontId="6" fillId="14" borderId="27" xfId="0" applyNumberFormat="1" applyFont="1" applyFill="1" applyBorder="1" applyAlignment="1">
      <alignment horizontal="right" vertical="center"/>
    </xf>
    <xf numFmtId="0" fontId="3" fillId="6" borderId="24" xfId="0" applyFont="1" applyFill="1" applyBorder="1" applyAlignment="1">
      <alignment wrapText="1"/>
    </xf>
    <xf numFmtId="3" fontId="23" fillId="0" borderId="0" xfId="0" applyNumberFormat="1" applyFont="1"/>
    <xf numFmtId="0" fontId="3" fillId="6" borderId="62" xfId="0" applyFont="1" applyFill="1" applyBorder="1"/>
    <xf numFmtId="0" fontId="3" fillId="0" borderId="65" xfId="0" applyFont="1" applyBorder="1" applyAlignment="1">
      <alignment horizontal="right"/>
    </xf>
    <xf numFmtId="0" fontId="3" fillId="0" borderId="77" xfId="0" applyFont="1" applyBorder="1" applyAlignment="1">
      <alignment horizontal="right"/>
    </xf>
    <xf numFmtId="3" fontId="3" fillId="0" borderId="65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horizontal="left" vertical="center"/>
    </xf>
    <xf numFmtId="0" fontId="4" fillId="3" borderId="15" xfId="0" applyNumberFormat="1" applyFont="1" applyFill="1" applyBorder="1" applyAlignment="1">
      <alignment horizontal="center" vertical="center" textRotation="90" wrapText="1"/>
    </xf>
    <xf numFmtId="1" fontId="3" fillId="6" borderId="39" xfId="0" applyNumberFormat="1" applyFont="1" applyFill="1" applyBorder="1" applyAlignment="1">
      <alignment horizontal="right" vertical="center"/>
    </xf>
    <xf numFmtId="165" fontId="5" fillId="6" borderId="40" xfId="0" applyNumberFormat="1" applyFont="1" applyFill="1" applyBorder="1" applyAlignment="1">
      <alignment horizontal="right" vertical="center"/>
    </xf>
    <xf numFmtId="165" fontId="5" fillId="0" borderId="77" xfId="0" applyNumberFormat="1" applyFont="1" applyBorder="1" applyAlignment="1">
      <alignment horizontal="right" vertical="center"/>
    </xf>
    <xf numFmtId="165" fontId="5" fillId="6" borderId="68" xfId="0" applyNumberFormat="1" applyFont="1" applyFill="1" applyBorder="1" applyAlignment="1">
      <alignment horizontal="right" vertical="center"/>
    </xf>
    <xf numFmtId="1" fontId="3" fillId="6" borderId="44" xfId="0" applyNumberFormat="1" applyFont="1" applyFill="1" applyBorder="1" applyAlignment="1">
      <alignment horizontal="right" vertical="center"/>
    </xf>
    <xf numFmtId="1" fontId="11" fillId="17" borderId="28" xfId="0" applyNumberFormat="1" applyFont="1" applyFill="1" applyBorder="1" applyAlignment="1">
      <alignment horizontal="right" vertical="center"/>
    </xf>
    <xf numFmtId="9" fontId="11" fillId="17" borderId="28" xfId="1" applyFont="1" applyFill="1" applyBorder="1" applyAlignment="1">
      <alignment horizontal="right" vertical="center"/>
    </xf>
    <xf numFmtId="0" fontId="28" fillId="0" borderId="0" xfId="0" applyFont="1"/>
    <xf numFmtId="0" fontId="4" fillId="11" borderId="54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0" xfId="0" applyFont="1" applyFill="1" applyBorder="1" applyAlignment="1">
      <alignment horizontal="center" vertical="center"/>
    </xf>
    <xf numFmtId="0" fontId="4" fillId="20" borderId="0" xfId="0" applyFont="1" applyFill="1" applyBorder="1" applyAlignment="1">
      <alignment vertical="center"/>
    </xf>
    <xf numFmtId="0" fontId="4" fillId="20" borderId="3" xfId="0" applyFont="1" applyFill="1" applyBorder="1" applyAlignment="1">
      <alignment vertical="center" wrapText="1"/>
    </xf>
    <xf numFmtId="0" fontId="3" fillId="20" borderId="0" xfId="0" applyFont="1" applyFill="1" applyAlignment="1">
      <alignment vertical="center"/>
    </xf>
    <xf numFmtId="0" fontId="4" fillId="20" borderId="48" xfId="0" applyFont="1" applyFill="1" applyBorder="1" applyAlignment="1">
      <alignment vertical="center"/>
    </xf>
    <xf numFmtId="0" fontId="4" fillId="20" borderId="48" xfId="0" applyFont="1" applyFill="1" applyBorder="1" applyAlignment="1">
      <alignment vertical="center" wrapText="1"/>
    </xf>
    <xf numFmtId="3" fontId="3" fillId="6" borderId="0" xfId="0" applyNumberFormat="1" applyFont="1" applyFill="1" applyBorder="1"/>
    <xf numFmtId="0" fontId="4" fillId="9" borderId="18" xfId="0" applyFont="1" applyFill="1" applyBorder="1" applyAlignment="1">
      <alignment horizontal="center" vertical="center" textRotation="90"/>
    </xf>
    <xf numFmtId="3" fontId="3" fillId="0" borderId="1" xfId="0" applyNumberFormat="1" applyFont="1" applyBorder="1"/>
    <xf numFmtId="3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/>
    <xf numFmtId="43" fontId="6" fillId="0" borderId="47" xfId="5" applyFont="1" applyBorder="1" applyAlignment="1">
      <alignment horizontal="center" vertical="center"/>
    </xf>
    <xf numFmtId="43" fontId="3" fillId="0" borderId="0" xfId="5" applyFont="1" applyBorder="1" applyAlignment="1">
      <alignment vertical="center"/>
    </xf>
    <xf numFmtId="43" fontId="5" fillId="17" borderId="1" xfId="5" applyFont="1" applyFill="1" applyBorder="1" applyAlignment="1">
      <alignment horizontal="center" vertical="center"/>
    </xf>
    <xf numFmtId="3" fontId="3" fillId="0" borderId="0" xfId="0" applyNumberFormat="1" applyFont="1" applyBorder="1"/>
    <xf numFmtId="3" fontId="4" fillId="20" borderId="0" xfId="0" applyNumberFormat="1" applyFont="1" applyFill="1" applyBorder="1" applyAlignment="1">
      <alignment vertical="center"/>
    </xf>
    <xf numFmtId="165" fontId="5" fillId="20" borderId="0" xfId="0" applyNumberFormat="1" applyFont="1" applyFill="1" applyBorder="1" applyAlignment="1">
      <alignment horizontal="right" vertical="center"/>
    </xf>
    <xf numFmtId="165" fontId="5" fillId="20" borderId="0" xfId="0" applyNumberFormat="1" applyFont="1" applyFill="1" applyBorder="1" applyAlignment="1">
      <alignment horizontal="right" vertical="center" indent="1"/>
    </xf>
    <xf numFmtId="165" fontId="5" fillId="20" borderId="0" xfId="0" applyNumberFormat="1" applyFont="1" applyFill="1" applyBorder="1" applyAlignment="1">
      <alignment vertical="center"/>
    </xf>
    <xf numFmtId="0" fontId="28" fillId="20" borderId="0" xfId="0" applyFont="1" applyFill="1"/>
    <xf numFmtId="0" fontId="3" fillId="20" borderId="0" xfId="0" applyFont="1" applyFill="1"/>
    <xf numFmtId="3" fontId="3" fillId="6" borderId="39" xfId="0" applyNumberFormat="1" applyFont="1" applyFill="1" applyBorder="1"/>
    <xf numFmtId="3" fontId="3" fillId="0" borderId="35" xfId="0" applyNumberFormat="1" applyFont="1" applyFill="1" applyBorder="1"/>
    <xf numFmtId="0" fontId="4" fillId="26" borderId="15" xfId="0" applyFont="1" applyFill="1" applyBorder="1" applyAlignment="1">
      <alignment horizontal="center" vertical="center" textRotation="90"/>
    </xf>
    <xf numFmtId="0" fontId="4" fillId="26" borderId="17" xfId="0" applyFont="1" applyFill="1" applyBorder="1" applyAlignment="1">
      <alignment horizontal="center" vertical="center" textRotation="90"/>
    </xf>
    <xf numFmtId="0" fontId="4" fillId="26" borderId="19" xfId="0" applyFont="1" applyFill="1" applyBorder="1" applyAlignment="1">
      <alignment horizontal="center" vertical="center"/>
    </xf>
    <xf numFmtId="3" fontId="4" fillId="26" borderId="28" xfId="0" applyNumberFormat="1" applyFont="1" applyFill="1" applyBorder="1"/>
    <xf numFmtId="165" fontId="6" fillId="26" borderId="29" xfId="0" applyNumberFormat="1" applyFont="1" applyFill="1" applyBorder="1" applyAlignment="1">
      <alignment vertical="center"/>
    </xf>
    <xf numFmtId="3" fontId="4" fillId="26" borderId="26" xfId="0" applyNumberFormat="1" applyFont="1" applyFill="1" applyBorder="1"/>
    <xf numFmtId="0" fontId="4" fillId="26" borderId="16" xfId="0" applyFont="1" applyFill="1" applyBorder="1" applyAlignment="1">
      <alignment horizontal="center" vertical="center" textRotation="90"/>
    </xf>
    <xf numFmtId="0" fontId="11" fillId="26" borderId="17" xfId="0" applyFont="1" applyFill="1" applyBorder="1" applyAlignment="1">
      <alignment horizontal="center" vertical="center" textRotation="90"/>
    </xf>
    <xf numFmtId="0" fontId="4" fillId="26" borderId="28" xfId="0" applyFont="1" applyFill="1" applyBorder="1"/>
    <xf numFmtId="165" fontId="15" fillId="26" borderId="29" xfId="0" applyNumberFormat="1" applyFont="1" applyFill="1" applyBorder="1" applyAlignment="1">
      <alignment vertical="center"/>
    </xf>
    <xf numFmtId="0" fontId="4" fillId="26" borderId="22" xfId="0" applyFont="1" applyFill="1" applyBorder="1" applyAlignment="1">
      <alignment horizontal="center" vertical="center" textRotation="90"/>
    </xf>
    <xf numFmtId="9" fontId="15" fillId="26" borderId="27" xfId="1" applyFont="1" applyFill="1" applyBorder="1" applyAlignment="1">
      <alignment vertical="center"/>
    </xf>
    <xf numFmtId="9" fontId="15" fillId="26" borderId="29" xfId="1" applyFont="1" applyFill="1" applyBorder="1" applyAlignment="1">
      <alignment vertical="center"/>
    </xf>
    <xf numFmtId="0" fontId="4" fillId="26" borderId="20" xfId="0" applyFont="1" applyFill="1" applyBorder="1" applyAlignment="1">
      <alignment horizontal="center" vertical="center" textRotation="90"/>
    </xf>
    <xf numFmtId="0" fontId="4" fillId="26" borderId="38" xfId="0" applyFont="1" applyFill="1" applyBorder="1"/>
    <xf numFmtId="0" fontId="4" fillId="26" borderId="26" xfId="0" applyFont="1" applyFill="1" applyBorder="1"/>
    <xf numFmtId="43" fontId="3" fillId="0" borderId="0" xfId="5" applyFont="1"/>
    <xf numFmtId="43" fontId="5" fillId="0" borderId="0" xfId="5" applyFont="1" applyBorder="1" applyAlignment="1">
      <alignment vertical="center"/>
    </xf>
    <xf numFmtId="167" fontId="3" fillId="0" borderId="0" xfId="0" applyNumberFormat="1" applyFont="1"/>
    <xf numFmtId="167" fontId="11" fillId="7" borderId="60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Border="1"/>
    <xf numFmtId="43" fontId="3" fillId="0" borderId="0" xfId="5" applyFont="1" applyFill="1" applyBorder="1"/>
    <xf numFmtId="166" fontId="5" fillId="6" borderId="47" xfId="0" applyNumberFormat="1" applyFont="1" applyFill="1" applyBorder="1" applyAlignment="1">
      <alignment horizontal="right" vertical="center"/>
    </xf>
    <xf numFmtId="165" fontId="3" fillId="0" borderId="21" xfId="5" applyNumberFormat="1" applyFont="1" applyBorder="1" applyAlignment="1">
      <alignment horizontal="right"/>
    </xf>
    <xf numFmtId="167" fontId="4" fillId="9" borderId="19" xfId="5" applyNumberFormat="1" applyFont="1" applyFill="1" applyBorder="1" applyAlignment="1">
      <alignment horizontal="center"/>
    </xf>
    <xf numFmtId="165" fontId="4" fillId="9" borderId="19" xfId="5" applyNumberFormat="1" applyFont="1" applyFill="1" applyBorder="1" applyAlignment="1">
      <alignment horizontal="right"/>
    </xf>
    <xf numFmtId="165" fontId="4" fillId="5" borderId="21" xfId="5" applyNumberFormat="1" applyFont="1" applyFill="1" applyBorder="1" applyAlignment="1">
      <alignment horizontal="right"/>
    </xf>
    <xf numFmtId="165" fontId="4" fillId="9" borderId="19" xfId="5" applyNumberFormat="1" applyFont="1" applyFill="1" applyBorder="1" applyAlignment="1">
      <alignment horizontal="center" vertical="center"/>
    </xf>
    <xf numFmtId="165" fontId="14" fillId="0" borderId="9" xfId="5" applyNumberFormat="1" applyFont="1" applyFill="1" applyBorder="1" applyAlignment="1">
      <alignment horizontal="right" vertical="center"/>
    </xf>
    <xf numFmtId="165" fontId="14" fillId="0" borderId="21" xfId="5" applyNumberFormat="1" applyFont="1" applyFill="1" applyBorder="1" applyAlignment="1">
      <alignment horizontal="right" vertical="center"/>
    </xf>
    <xf numFmtId="165" fontId="14" fillId="0" borderId="45" xfId="5" applyNumberFormat="1" applyFont="1" applyFill="1" applyBorder="1" applyAlignment="1">
      <alignment horizontal="right" vertical="center"/>
    </xf>
    <xf numFmtId="165" fontId="15" fillId="8" borderId="19" xfId="5" applyNumberFormat="1" applyFont="1" applyFill="1" applyBorder="1" applyAlignment="1">
      <alignment vertical="center"/>
    </xf>
    <xf numFmtId="165" fontId="15" fillId="8" borderId="36" xfId="5" applyNumberFormat="1" applyFont="1" applyFill="1" applyBorder="1" applyAlignment="1">
      <alignment vertical="center"/>
    </xf>
    <xf numFmtId="165" fontId="14" fillId="0" borderId="5" xfId="5" applyNumberFormat="1" applyFont="1" applyFill="1" applyBorder="1" applyAlignment="1">
      <alignment horizontal="right" vertical="center"/>
    </xf>
    <xf numFmtId="165" fontId="15" fillId="8" borderId="19" xfId="5" applyNumberFormat="1" applyFont="1" applyFill="1" applyBorder="1" applyAlignment="1">
      <alignment horizontal="right" vertical="center"/>
    </xf>
    <xf numFmtId="165" fontId="14" fillId="8" borderId="19" xfId="5" applyNumberFormat="1" applyFont="1" applyFill="1" applyBorder="1" applyAlignment="1">
      <alignment horizontal="right" vertical="center"/>
    </xf>
    <xf numFmtId="165" fontId="5" fillId="2" borderId="45" xfId="5" applyNumberFormat="1" applyFont="1" applyFill="1" applyBorder="1" applyAlignment="1">
      <alignment horizontal="right" vertical="center"/>
    </xf>
    <xf numFmtId="165" fontId="6" fillId="7" borderId="29" xfId="0" applyNumberFormat="1" applyFont="1" applyFill="1" applyBorder="1" applyAlignment="1">
      <alignment horizontal="center" vertical="center" wrapText="1"/>
    </xf>
    <xf numFmtId="165" fontId="5" fillId="2" borderId="5" xfId="5" applyNumberFormat="1" applyFont="1" applyFill="1" applyBorder="1" applyAlignment="1">
      <alignment vertical="center"/>
    </xf>
    <xf numFmtId="165" fontId="6" fillId="7" borderId="27" xfId="1" applyNumberFormat="1" applyFont="1" applyFill="1" applyBorder="1" applyAlignment="1">
      <alignment horizontal="center" vertical="center" wrapText="1"/>
    </xf>
    <xf numFmtId="165" fontId="5" fillId="2" borderId="45" xfId="5" applyNumberFormat="1" applyFont="1" applyFill="1" applyBorder="1" applyAlignment="1">
      <alignment vertical="center"/>
    </xf>
    <xf numFmtId="165" fontId="5" fillId="10" borderId="45" xfId="5" applyNumberFormat="1" applyFont="1" applyFill="1" applyBorder="1" applyAlignment="1">
      <alignment vertical="center"/>
    </xf>
    <xf numFmtId="2" fontId="6" fillId="0" borderId="17" xfId="5" applyNumberFormat="1" applyFont="1" applyBorder="1" applyAlignment="1">
      <alignment horizontal="right" vertical="center"/>
    </xf>
    <xf numFmtId="2" fontId="5" fillId="7" borderId="40" xfId="5" applyNumberFormat="1" applyFont="1" applyFill="1" applyBorder="1" applyAlignment="1">
      <alignment horizontal="right" vertical="center"/>
    </xf>
    <xf numFmtId="2" fontId="5" fillId="7" borderId="59" xfId="5" applyNumberFormat="1" applyFont="1" applyFill="1" applyBorder="1" applyAlignment="1">
      <alignment horizontal="right" vertical="center"/>
    </xf>
    <xf numFmtId="2" fontId="5" fillId="10" borderId="29" xfId="5" applyNumberFormat="1" applyFont="1" applyFill="1" applyBorder="1" applyAlignment="1">
      <alignment horizontal="right" vertical="center"/>
    </xf>
    <xf numFmtId="2" fontId="5" fillId="6" borderId="29" xfId="5" applyNumberFormat="1" applyFont="1" applyFill="1" applyBorder="1" applyAlignment="1">
      <alignment horizontal="right" vertical="center"/>
    </xf>
    <xf numFmtId="2" fontId="5" fillId="7" borderId="53" xfId="5" applyNumberFormat="1" applyFont="1" applyFill="1" applyBorder="1" applyAlignment="1">
      <alignment horizontal="right" vertical="center"/>
    </xf>
    <xf numFmtId="3" fontId="4" fillId="9" borderId="37" xfId="0" applyNumberFormat="1" applyFont="1" applyFill="1" applyBorder="1" applyAlignment="1">
      <alignment horizontal="center" vertical="center"/>
    </xf>
    <xf numFmtId="0" fontId="4" fillId="0" borderId="41" xfId="0" applyNumberFormat="1" applyFont="1" applyBorder="1" applyAlignment="1">
      <alignment horizontal="right"/>
    </xf>
    <xf numFmtId="9" fontId="5" fillId="0" borderId="52" xfId="1" applyFont="1" applyBorder="1" applyAlignment="1">
      <alignment vertical="center"/>
    </xf>
    <xf numFmtId="9" fontId="5" fillId="6" borderId="52" xfId="1" applyFont="1" applyFill="1" applyBorder="1" applyAlignment="1">
      <alignment vertical="center"/>
    </xf>
    <xf numFmtId="0" fontId="3" fillId="0" borderId="23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1" fillId="12" borderId="27" xfId="0" applyFont="1" applyFill="1" applyBorder="1" applyAlignment="1">
      <alignment horizontal="center" vertical="center"/>
    </xf>
    <xf numFmtId="0" fontId="11" fillId="12" borderId="26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28" xfId="0" applyFont="1" applyFill="1" applyBorder="1" applyAlignment="1">
      <alignment horizontal="center" vertical="center"/>
    </xf>
    <xf numFmtId="0" fontId="11" fillId="0" borderId="62" xfId="0" applyNumberFormat="1" applyFont="1" applyFill="1" applyBorder="1" applyAlignment="1">
      <alignment horizontal="right" vertical="center"/>
    </xf>
    <xf numFmtId="165" fontId="14" fillId="0" borderId="24" xfId="5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48" xfId="0" applyFont="1" applyFill="1" applyBorder="1" applyAlignment="1">
      <alignment horizontal="right" vertical="center"/>
    </xf>
    <xf numFmtId="0" fontId="11" fillId="0" borderId="51" xfId="0" applyNumberFormat="1" applyFont="1" applyFill="1" applyBorder="1" applyAlignment="1">
      <alignment horizontal="right" vertical="center"/>
    </xf>
    <xf numFmtId="165" fontId="14" fillId="0" borderId="63" xfId="5" applyNumberFormat="1" applyFont="1" applyFill="1" applyBorder="1" applyAlignment="1">
      <alignment horizontal="right" vertical="center"/>
    </xf>
    <xf numFmtId="165" fontId="14" fillId="0" borderId="0" xfId="5" applyNumberFormat="1" applyFont="1" applyFill="1" applyBorder="1" applyAlignment="1">
      <alignment horizontal="right" vertical="center"/>
    </xf>
    <xf numFmtId="0" fontId="10" fillId="0" borderId="67" xfId="0" applyNumberFormat="1" applyFont="1" applyFill="1" applyBorder="1" applyAlignment="1">
      <alignment horizontal="right" vertical="center"/>
    </xf>
    <xf numFmtId="3" fontId="10" fillId="0" borderId="77" xfId="0" applyNumberFormat="1" applyFont="1" applyFill="1" applyBorder="1" applyAlignment="1">
      <alignment horizontal="right" vertical="center" wrapText="1"/>
    </xf>
    <xf numFmtId="0" fontId="10" fillId="10" borderId="67" xfId="0" applyNumberFormat="1" applyFont="1" applyFill="1" applyBorder="1" applyAlignment="1">
      <alignment horizontal="right" vertical="center"/>
    </xf>
    <xf numFmtId="3" fontId="10" fillId="10" borderId="77" xfId="0" applyNumberFormat="1" applyFont="1" applyFill="1" applyBorder="1" applyAlignment="1">
      <alignment horizontal="right" vertical="center" wrapText="1"/>
    </xf>
    <xf numFmtId="0" fontId="11" fillId="10" borderId="62" xfId="0" applyNumberFormat="1" applyFont="1" applyFill="1" applyBorder="1" applyAlignment="1">
      <alignment horizontal="right" vertical="center"/>
    </xf>
    <xf numFmtId="0" fontId="11" fillId="7" borderId="28" xfId="0" applyFont="1" applyFill="1" applyBorder="1" applyAlignment="1">
      <alignment horizontal="center" vertical="center"/>
    </xf>
    <xf numFmtId="0" fontId="11" fillId="7" borderId="49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 wrapText="1"/>
    </xf>
    <xf numFmtId="165" fontId="15" fillId="10" borderId="41" xfId="5" applyNumberFormat="1" applyFont="1" applyFill="1" applyBorder="1" applyAlignment="1">
      <alignment horizontal="right" vertical="center"/>
    </xf>
    <xf numFmtId="165" fontId="15" fillId="10" borderId="51" xfId="5" applyNumberFormat="1" applyFont="1" applyFill="1" applyBorder="1" applyAlignment="1">
      <alignment horizontal="right" vertical="center"/>
    </xf>
    <xf numFmtId="0" fontId="4" fillId="7" borderId="19" xfId="0" applyNumberFormat="1" applyFont="1" applyFill="1" applyBorder="1" applyAlignment="1">
      <alignment horizontal="left" vertical="center"/>
    </xf>
    <xf numFmtId="3" fontId="3" fillId="0" borderId="61" xfId="0" applyNumberFormat="1" applyFont="1" applyBorder="1" applyAlignment="1">
      <alignment horizontal="right" vertical="center" wrapText="1"/>
    </xf>
    <xf numFmtId="2" fontId="5" fillId="7" borderId="68" xfId="5" applyNumberFormat="1" applyFont="1" applyFill="1" applyBorder="1" applyAlignment="1">
      <alignment horizontal="right" vertical="center"/>
    </xf>
    <xf numFmtId="0" fontId="10" fillId="0" borderId="0" xfId="0" applyFont="1"/>
    <xf numFmtId="3" fontId="3" fillId="0" borderId="8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0" fontId="3" fillId="22" borderId="69" xfId="0" applyFont="1" applyFill="1" applyBorder="1" applyAlignment="1">
      <alignment vertical="center" wrapText="1"/>
    </xf>
    <xf numFmtId="0" fontId="4" fillId="12" borderId="75" xfId="0" applyNumberFormat="1" applyFont="1" applyFill="1" applyBorder="1" applyAlignment="1">
      <alignment horizontal="center" vertical="center"/>
    </xf>
    <xf numFmtId="3" fontId="4" fillId="12" borderId="18" xfId="0" applyNumberFormat="1" applyFont="1" applyFill="1" applyBorder="1" applyAlignment="1">
      <alignment horizontal="right" vertical="center"/>
    </xf>
    <xf numFmtId="0" fontId="4" fillId="12" borderId="13" xfId="0" applyNumberFormat="1" applyFont="1" applyFill="1" applyBorder="1" applyAlignment="1">
      <alignment horizontal="center" vertical="center"/>
    </xf>
    <xf numFmtId="3" fontId="4" fillId="10" borderId="21" xfId="0" applyNumberFormat="1" applyFont="1" applyFill="1" applyBorder="1" applyAlignment="1">
      <alignment vertical="center"/>
    </xf>
    <xf numFmtId="3" fontId="4" fillId="10" borderId="14" xfId="0" applyNumberFormat="1" applyFont="1" applyFill="1" applyBorder="1" applyAlignment="1">
      <alignment vertical="center"/>
    </xf>
    <xf numFmtId="0" fontId="4" fillId="20" borderId="0" xfId="0" applyNumberFormat="1" applyFont="1" applyFill="1" applyBorder="1" applyAlignment="1">
      <alignment horizontal="center" vertical="center" wrapText="1"/>
    </xf>
    <xf numFmtId="0" fontId="2" fillId="0" borderId="0" xfId="3"/>
    <xf numFmtId="0" fontId="4" fillId="25" borderId="15" xfId="0" applyFont="1" applyFill="1" applyBorder="1" applyAlignment="1">
      <alignment horizontal="center" vertical="center" textRotation="90"/>
    </xf>
    <xf numFmtId="0" fontId="4" fillId="25" borderId="16" xfId="0" applyFont="1" applyFill="1" applyBorder="1" applyAlignment="1">
      <alignment horizontal="center" vertical="center" textRotation="90"/>
    </xf>
    <xf numFmtId="0" fontId="4" fillId="25" borderId="17" xfId="0" applyFont="1" applyFill="1" applyBorder="1" applyAlignment="1">
      <alignment horizontal="center" vertical="center" textRotation="90"/>
    </xf>
    <xf numFmtId="0" fontId="4" fillId="25" borderId="20" xfId="0" applyFont="1" applyFill="1" applyBorder="1" applyAlignment="1">
      <alignment horizontal="center" vertical="center" textRotation="90"/>
    </xf>
    <xf numFmtId="0" fontId="4" fillId="25" borderId="9" xfId="0" applyNumberFormat="1" applyFont="1" applyFill="1" applyBorder="1" applyAlignment="1">
      <alignment horizontal="center" vertical="center"/>
    </xf>
    <xf numFmtId="0" fontId="4" fillId="25" borderId="46" xfId="0" applyNumberFormat="1" applyFont="1" applyFill="1" applyBorder="1" applyAlignment="1">
      <alignment horizontal="center" vertical="center"/>
    </xf>
    <xf numFmtId="0" fontId="4" fillId="25" borderId="43" xfId="0" applyNumberFormat="1" applyFont="1" applyFill="1" applyBorder="1" applyAlignment="1">
      <alignment horizontal="center" vertical="center"/>
    </xf>
    <xf numFmtId="0" fontId="4" fillId="25" borderId="40" xfId="0" applyNumberFormat="1" applyFont="1" applyFill="1" applyBorder="1" applyAlignment="1">
      <alignment horizontal="center" vertical="center"/>
    </xf>
    <xf numFmtId="0" fontId="4" fillId="25" borderId="67" xfId="0" applyFont="1" applyFill="1" applyBorder="1" applyAlignment="1">
      <alignment horizontal="center" vertical="center" textRotation="90"/>
    </xf>
    <xf numFmtId="0" fontId="4" fillId="25" borderId="68" xfId="0" applyFont="1" applyFill="1" applyBorder="1" applyAlignment="1">
      <alignment horizontal="center" vertical="center" textRotation="90"/>
    </xf>
    <xf numFmtId="0" fontId="4" fillId="14" borderId="16" xfId="0" applyFont="1" applyFill="1" applyBorder="1" applyAlignment="1">
      <alignment horizontal="center" vertical="center" textRotation="90"/>
    </xf>
    <xf numFmtId="0" fontId="3" fillId="0" borderId="48" xfId="0" applyFont="1" applyBorder="1" applyAlignment="1">
      <alignment horizontal="right" vertical="center"/>
    </xf>
    <xf numFmtId="3" fontId="4" fillId="26" borderId="26" xfId="0" applyNumberFormat="1" applyFont="1" applyFill="1" applyBorder="1" applyAlignment="1">
      <alignment vertical="center" wrapText="1"/>
    </xf>
    <xf numFmtId="3" fontId="4" fillId="26" borderId="28" xfId="0" applyNumberFormat="1" applyFont="1" applyFill="1" applyBorder="1" applyAlignment="1">
      <alignment vertical="center" wrapText="1"/>
    </xf>
    <xf numFmtId="3" fontId="4" fillId="26" borderId="28" xfId="0" applyNumberFormat="1" applyFont="1" applyFill="1" applyBorder="1" applyAlignment="1">
      <alignment vertical="center"/>
    </xf>
    <xf numFmtId="0" fontId="4" fillId="9" borderId="36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 textRotation="90"/>
    </xf>
    <xf numFmtId="0" fontId="4" fillId="9" borderId="18" xfId="0" applyFont="1" applyFill="1" applyBorder="1" applyAlignment="1">
      <alignment horizontal="center" vertical="center" textRotation="90"/>
    </xf>
    <xf numFmtId="0" fontId="11" fillId="7" borderId="13" xfId="0" applyFont="1" applyFill="1" applyBorder="1" applyAlignment="1">
      <alignment horizontal="center" vertical="center"/>
    </xf>
    <xf numFmtId="0" fontId="11" fillId="7" borderId="51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11" fillId="7" borderId="55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0" fontId="11" fillId="7" borderId="31" xfId="0" applyFont="1" applyFill="1" applyBorder="1" applyAlignment="1">
      <alignment horizontal="center" vertical="center"/>
    </xf>
    <xf numFmtId="0" fontId="11" fillId="7" borderId="56" xfId="0" applyFont="1" applyFill="1" applyBorder="1" applyAlignment="1">
      <alignment horizontal="center" vertical="center"/>
    </xf>
    <xf numFmtId="0" fontId="11" fillId="7" borderId="57" xfId="0" applyFont="1" applyFill="1" applyBorder="1" applyAlignment="1">
      <alignment horizontal="center" vertical="center"/>
    </xf>
    <xf numFmtId="0" fontId="11" fillId="7" borderId="58" xfId="0" applyFont="1" applyFill="1" applyBorder="1" applyAlignment="1">
      <alignment horizontal="center" vertical="center"/>
    </xf>
    <xf numFmtId="0" fontId="11" fillId="7" borderId="36" xfId="0" applyFont="1" applyFill="1" applyBorder="1" applyAlignment="1">
      <alignment horizontal="center" vertical="center"/>
    </xf>
    <xf numFmtId="0" fontId="11" fillId="7" borderId="37" xfId="0" applyFont="1" applyFill="1" applyBorder="1" applyAlignment="1">
      <alignment horizontal="center" vertical="center"/>
    </xf>
    <xf numFmtId="0" fontId="11" fillId="7" borderId="38" xfId="0" applyFont="1" applyFill="1" applyBorder="1" applyAlignment="1">
      <alignment horizontal="center" vertical="center"/>
    </xf>
    <xf numFmtId="0" fontId="11" fillId="7" borderId="36" xfId="0" applyFont="1" applyFill="1" applyBorder="1" applyAlignment="1">
      <alignment horizontal="center" vertical="center" wrapText="1"/>
    </xf>
    <xf numFmtId="0" fontId="11" fillId="7" borderId="37" xfId="0" applyFont="1" applyFill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39" xfId="0" applyFont="1" applyFill="1" applyBorder="1" applyAlignment="1">
      <alignment horizontal="center" vertical="center"/>
    </xf>
    <xf numFmtId="0" fontId="4" fillId="7" borderId="40" xfId="0" applyFont="1" applyFill="1" applyBorder="1" applyAlignment="1">
      <alignment horizontal="center" vertical="center"/>
    </xf>
    <xf numFmtId="0" fontId="11" fillId="7" borderId="39" xfId="0" applyFont="1" applyFill="1" applyBorder="1" applyAlignment="1">
      <alignment horizontal="center" vertical="center"/>
    </xf>
    <xf numFmtId="0" fontId="11" fillId="7" borderId="46" xfId="0" applyFont="1" applyFill="1" applyBorder="1" applyAlignment="1">
      <alignment horizontal="center" vertical="center"/>
    </xf>
    <xf numFmtId="0" fontId="11" fillId="7" borderId="40" xfId="0" applyFont="1" applyFill="1" applyBorder="1" applyAlignment="1">
      <alignment horizontal="center" vertical="center"/>
    </xf>
    <xf numFmtId="0" fontId="11" fillId="7" borderId="42" xfId="0" applyFont="1" applyFill="1" applyBorder="1" applyAlignment="1">
      <alignment horizontal="center" vertical="center"/>
    </xf>
    <xf numFmtId="0" fontId="11" fillId="7" borderId="43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6" fillId="7" borderId="50" xfId="0" applyFont="1" applyFill="1" applyBorder="1" applyAlignment="1">
      <alignment horizontal="center" vertical="center" wrapText="1"/>
    </xf>
    <xf numFmtId="0" fontId="6" fillId="7" borderId="52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/>
    </xf>
    <xf numFmtId="0" fontId="4" fillId="7" borderId="5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11" fillId="7" borderId="53" xfId="0" applyFont="1" applyFill="1" applyBorder="1" applyAlignment="1">
      <alignment horizontal="center" vertical="center" textRotation="90"/>
    </xf>
    <xf numFmtId="0" fontId="11" fillId="7" borderId="60" xfId="0" applyFont="1" applyFill="1" applyBorder="1" applyAlignment="1">
      <alignment horizontal="center" vertical="center" textRotation="90"/>
    </xf>
    <xf numFmtId="0" fontId="11" fillId="7" borderId="23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59" xfId="0" applyFont="1" applyFill="1" applyBorder="1" applyAlignment="1">
      <alignment horizontal="center" vertical="center"/>
    </xf>
    <xf numFmtId="0" fontId="11" fillId="7" borderId="62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 textRotation="90"/>
    </xf>
    <xf numFmtId="0" fontId="11" fillId="7" borderId="34" xfId="0" applyFont="1" applyFill="1" applyBorder="1" applyAlignment="1">
      <alignment horizontal="center" vertical="center" textRotation="90"/>
    </xf>
    <xf numFmtId="0" fontId="11" fillId="7" borderId="48" xfId="0" applyFont="1" applyFill="1" applyBorder="1" applyAlignment="1">
      <alignment horizontal="center" vertical="center" textRotation="90"/>
    </xf>
    <xf numFmtId="0" fontId="11" fillId="7" borderId="35" xfId="0" applyFont="1" applyFill="1" applyBorder="1" applyAlignment="1">
      <alignment horizontal="center" vertical="center" textRotation="90"/>
    </xf>
    <xf numFmtId="0" fontId="11" fillId="7" borderId="39" xfId="0" applyFont="1" applyFill="1" applyBorder="1" applyAlignment="1">
      <alignment horizontal="center" vertical="center" wrapText="1"/>
    </xf>
    <xf numFmtId="0" fontId="11" fillId="7" borderId="46" xfId="0" applyFont="1" applyFill="1" applyBorder="1" applyAlignment="1">
      <alignment horizontal="center" vertical="center" wrapText="1"/>
    </xf>
    <xf numFmtId="0" fontId="11" fillId="7" borderId="40" xfId="0" applyFont="1" applyFill="1" applyBorder="1" applyAlignment="1">
      <alignment horizontal="center" vertical="center" wrapText="1"/>
    </xf>
    <xf numFmtId="0" fontId="11" fillId="7" borderId="44" xfId="0" applyFont="1" applyFill="1" applyBorder="1" applyAlignment="1">
      <alignment horizontal="center" vertical="center"/>
    </xf>
    <xf numFmtId="0" fontId="11" fillId="7" borderId="47" xfId="0" applyFont="1" applyFill="1" applyBorder="1" applyAlignment="1">
      <alignment horizontal="center" vertical="center"/>
    </xf>
    <xf numFmtId="0" fontId="11" fillId="7" borderId="52" xfId="0" applyFont="1" applyFill="1" applyBorder="1" applyAlignment="1">
      <alignment horizontal="center" vertical="center"/>
    </xf>
    <xf numFmtId="0" fontId="4" fillId="16" borderId="9" xfId="0" applyFont="1" applyFill="1" applyBorder="1" applyAlignment="1">
      <alignment horizontal="center" vertical="center"/>
    </xf>
    <xf numFmtId="0" fontId="4" fillId="16" borderId="14" xfId="0" applyFont="1" applyFill="1" applyBorder="1" applyAlignment="1">
      <alignment horizontal="center" vertical="center"/>
    </xf>
    <xf numFmtId="0" fontId="4" fillId="16" borderId="10" xfId="0" applyFont="1" applyFill="1" applyBorder="1" applyAlignment="1">
      <alignment horizontal="center" vertical="center"/>
    </xf>
    <xf numFmtId="0" fontId="4" fillId="16" borderId="11" xfId="0" applyFont="1" applyFill="1" applyBorder="1" applyAlignment="1">
      <alignment horizontal="center" vertical="center"/>
    </xf>
    <xf numFmtId="0" fontId="4" fillId="16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15" borderId="39" xfId="0" applyFont="1" applyFill="1" applyBorder="1" applyAlignment="1">
      <alignment horizontal="center" vertical="center"/>
    </xf>
    <xf numFmtId="0" fontId="11" fillId="15" borderId="46" xfId="0" applyFont="1" applyFill="1" applyBorder="1" applyAlignment="1">
      <alignment horizontal="center" vertical="center"/>
    </xf>
    <xf numFmtId="0" fontId="11" fillId="15" borderId="40" xfId="0" applyFont="1" applyFill="1" applyBorder="1" applyAlignment="1">
      <alignment horizontal="center" vertical="center"/>
    </xf>
    <xf numFmtId="0" fontId="11" fillId="15" borderId="42" xfId="0" applyFont="1" applyFill="1" applyBorder="1" applyAlignment="1">
      <alignment horizontal="center" vertical="center"/>
    </xf>
    <xf numFmtId="0" fontId="11" fillId="15" borderId="13" xfId="0" applyFont="1" applyFill="1" applyBorder="1" applyAlignment="1">
      <alignment horizontal="center" vertical="center"/>
    </xf>
    <xf numFmtId="0" fontId="11" fillId="15" borderId="51" xfId="0" applyFont="1" applyFill="1" applyBorder="1" applyAlignment="1">
      <alignment horizontal="center" vertical="center"/>
    </xf>
    <xf numFmtId="0" fontId="11" fillId="15" borderId="18" xfId="0" applyFont="1" applyFill="1" applyBorder="1" applyAlignment="1">
      <alignment horizontal="center" vertical="center"/>
    </xf>
    <xf numFmtId="0" fontId="11" fillId="15" borderId="28" xfId="0" applyFont="1" applyFill="1" applyBorder="1" applyAlignment="1">
      <alignment horizontal="center" vertical="center"/>
    </xf>
    <xf numFmtId="0" fontId="11" fillId="15" borderId="49" xfId="0" applyFont="1" applyFill="1" applyBorder="1" applyAlignment="1">
      <alignment horizontal="center" vertical="center"/>
    </xf>
    <xf numFmtId="0" fontId="11" fillId="15" borderId="29" xfId="0" applyFont="1" applyFill="1" applyBorder="1" applyAlignment="1">
      <alignment horizontal="center" vertical="center"/>
    </xf>
    <xf numFmtId="0" fontId="11" fillId="15" borderId="76" xfId="0" applyFont="1" applyFill="1" applyBorder="1" applyAlignment="1">
      <alignment horizontal="center" vertical="center"/>
    </xf>
    <xf numFmtId="0" fontId="11" fillId="15" borderId="75" xfId="0" applyFont="1" applyFill="1" applyBorder="1" applyAlignment="1">
      <alignment horizontal="center" vertical="center"/>
    </xf>
    <xf numFmtId="0" fontId="11" fillId="15" borderId="50" xfId="0" applyFont="1" applyFill="1" applyBorder="1" applyAlignment="1">
      <alignment horizontal="center" vertical="center"/>
    </xf>
    <xf numFmtId="0" fontId="11" fillId="15" borderId="43" xfId="0" applyFont="1" applyFill="1" applyBorder="1" applyAlignment="1">
      <alignment horizontal="center" vertical="center"/>
    </xf>
    <xf numFmtId="0" fontId="6" fillId="15" borderId="50" xfId="0" applyFont="1" applyFill="1" applyBorder="1" applyAlignment="1">
      <alignment horizontal="center" vertical="center" wrapText="1"/>
    </xf>
    <xf numFmtId="0" fontId="6" fillId="15" borderId="52" xfId="0" applyFont="1" applyFill="1" applyBorder="1" applyAlignment="1">
      <alignment horizontal="center" vertical="center" wrapText="1"/>
    </xf>
    <xf numFmtId="0" fontId="4" fillId="15" borderId="9" xfId="0" applyFont="1" applyFill="1" applyBorder="1" applyAlignment="1">
      <alignment horizontal="center" vertical="center"/>
    </xf>
    <xf numFmtId="0" fontId="4" fillId="15" borderId="21" xfId="0" applyFont="1" applyFill="1" applyBorder="1" applyAlignment="1">
      <alignment horizontal="center" vertical="center"/>
    </xf>
    <xf numFmtId="0" fontId="4" fillId="15" borderId="54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/>
    </xf>
    <xf numFmtId="0" fontId="4" fillId="15" borderId="51" xfId="0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10" xfId="0" applyFont="1" applyFill="1" applyBorder="1" applyAlignment="1">
      <alignment horizontal="center" vertical="center"/>
    </xf>
    <xf numFmtId="0" fontId="4" fillId="15" borderId="11" xfId="0" applyFont="1" applyFill="1" applyBorder="1" applyAlignment="1">
      <alignment horizontal="center" vertical="center"/>
    </xf>
    <xf numFmtId="0" fontId="4" fillId="15" borderId="12" xfId="0" applyFont="1" applyFill="1" applyBorder="1" applyAlignment="1">
      <alignment horizontal="center" vertical="center"/>
    </xf>
    <xf numFmtId="0" fontId="4" fillId="15" borderId="25" xfId="0" applyFont="1" applyFill="1" applyBorder="1" applyAlignment="1">
      <alignment horizontal="center" vertical="center" textRotation="90"/>
    </xf>
    <xf numFmtId="0" fontId="4" fillId="15" borderId="34" xfId="0" applyFont="1" applyFill="1" applyBorder="1" applyAlignment="1">
      <alignment horizontal="center" vertical="center" textRotation="90"/>
    </xf>
    <xf numFmtId="0" fontId="4" fillId="15" borderId="48" xfId="0" applyFont="1" applyFill="1" applyBorder="1" applyAlignment="1">
      <alignment horizontal="center" vertical="center" textRotation="90"/>
    </xf>
    <xf numFmtId="0" fontId="4" fillId="15" borderId="35" xfId="0" applyFont="1" applyFill="1" applyBorder="1" applyAlignment="1">
      <alignment horizontal="center" vertical="center" textRotation="90"/>
    </xf>
    <xf numFmtId="0" fontId="4" fillId="15" borderId="7" xfId="0" applyFont="1" applyFill="1" applyBorder="1" applyAlignment="1">
      <alignment horizontal="center" vertical="center"/>
    </xf>
    <xf numFmtId="0" fontId="4" fillId="15" borderId="73" xfId="0" applyFont="1" applyFill="1" applyBorder="1" applyAlignment="1">
      <alignment horizontal="center" vertical="center"/>
    </xf>
    <xf numFmtId="0" fontId="4" fillId="15" borderId="53" xfId="0" applyFont="1" applyFill="1" applyBorder="1" applyAlignment="1">
      <alignment horizontal="center" vertical="center" textRotation="90"/>
    </xf>
    <xf numFmtId="0" fontId="4" fillId="15" borderId="60" xfId="0" applyFont="1" applyFill="1" applyBorder="1" applyAlignment="1">
      <alignment horizontal="center" vertical="center" textRotation="90"/>
    </xf>
    <xf numFmtId="0" fontId="4" fillId="15" borderId="69" xfId="0" applyFont="1" applyFill="1" applyBorder="1" applyAlignment="1">
      <alignment horizontal="center" vertical="center"/>
    </xf>
    <xf numFmtId="0" fontId="4" fillId="15" borderId="8" xfId="0" applyFont="1" applyFill="1" applyBorder="1" applyAlignment="1">
      <alignment horizontal="center" vertical="center"/>
    </xf>
    <xf numFmtId="0" fontId="11" fillId="12" borderId="36" xfId="0" applyFont="1" applyFill="1" applyBorder="1" applyAlignment="1">
      <alignment horizontal="center" vertical="center" wrapText="1"/>
    </xf>
    <xf numFmtId="0" fontId="11" fillId="12" borderId="37" xfId="0" applyFont="1" applyFill="1" applyBorder="1" applyAlignment="1">
      <alignment horizontal="center" vertical="center" wrapText="1"/>
    </xf>
    <xf numFmtId="0" fontId="11" fillId="12" borderId="38" xfId="0" applyFont="1" applyFill="1" applyBorder="1" applyAlignment="1">
      <alignment horizontal="center" vertical="center" wrapText="1"/>
    </xf>
    <xf numFmtId="0" fontId="11" fillId="12" borderId="55" xfId="0" applyFont="1" applyFill="1" applyBorder="1" applyAlignment="1">
      <alignment horizontal="center" vertical="center"/>
    </xf>
    <xf numFmtId="0" fontId="11" fillId="12" borderId="30" xfId="0" applyFont="1" applyFill="1" applyBorder="1" applyAlignment="1">
      <alignment horizontal="center" vertical="center"/>
    </xf>
    <xf numFmtId="0" fontId="11" fillId="12" borderId="31" xfId="0" applyFont="1" applyFill="1" applyBorder="1" applyAlignment="1">
      <alignment horizontal="center" vertical="center"/>
    </xf>
    <xf numFmtId="0" fontId="11" fillId="12" borderId="56" xfId="0" applyFont="1" applyFill="1" applyBorder="1" applyAlignment="1">
      <alignment horizontal="center" vertical="center"/>
    </xf>
    <xf numFmtId="0" fontId="11" fillId="12" borderId="57" xfId="0" applyFont="1" applyFill="1" applyBorder="1" applyAlignment="1">
      <alignment horizontal="center" vertical="center"/>
    </xf>
    <xf numFmtId="0" fontId="11" fillId="12" borderId="58" xfId="0" applyFont="1" applyFill="1" applyBorder="1" applyAlignment="1">
      <alignment horizontal="center" vertical="center"/>
    </xf>
    <xf numFmtId="0" fontId="11" fillId="12" borderId="13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  <xf numFmtId="0" fontId="11" fillId="12" borderId="18" xfId="0" applyFont="1" applyFill="1" applyBorder="1" applyAlignment="1">
      <alignment horizontal="center" vertical="center"/>
    </xf>
    <xf numFmtId="0" fontId="11" fillId="12" borderId="37" xfId="0" applyFont="1" applyFill="1" applyBorder="1" applyAlignment="1">
      <alignment horizontal="center" vertical="center"/>
    </xf>
    <xf numFmtId="0" fontId="11" fillId="12" borderId="36" xfId="0" applyFont="1" applyFill="1" applyBorder="1" applyAlignment="1">
      <alignment horizontal="center" vertical="center"/>
    </xf>
    <xf numFmtId="0" fontId="11" fillId="12" borderId="38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4" fillId="11" borderId="39" xfId="0" applyFont="1" applyFill="1" applyBorder="1" applyAlignment="1">
      <alignment horizontal="center" vertical="center"/>
    </xf>
    <xf numFmtId="0" fontId="4" fillId="11" borderId="40" xfId="0" applyFont="1" applyFill="1" applyBorder="1" applyAlignment="1">
      <alignment horizontal="center" vertical="center"/>
    </xf>
    <xf numFmtId="0" fontId="4" fillId="11" borderId="43" xfId="0" applyFont="1" applyFill="1" applyBorder="1" applyAlignment="1">
      <alignment horizontal="center" vertical="center"/>
    </xf>
    <xf numFmtId="0" fontId="11" fillId="12" borderId="27" xfId="0" applyFont="1" applyFill="1" applyBorder="1" applyAlignment="1">
      <alignment horizontal="center" vertical="center" wrapText="1"/>
    </xf>
    <xf numFmtId="0" fontId="11" fillId="12" borderId="62" xfId="0" applyFont="1" applyFill="1" applyBorder="1" applyAlignment="1">
      <alignment horizontal="center" vertical="center"/>
    </xf>
    <xf numFmtId="0" fontId="11" fillId="12" borderId="0" xfId="0" applyFont="1" applyFill="1" applyBorder="1" applyAlignment="1">
      <alignment horizontal="center" vertical="center"/>
    </xf>
    <xf numFmtId="0" fontId="11" fillId="12" borderId="63" xfId="0" applyFont="1" applyFill="1" applyBorder="1" applyAlignment="1">
      <alignment horizontal="center" vertical="center"/>
    </xf>
    <xf numFmtId="0" fontId="11" fillId="12" borderId="27" xfId="0" applyFont="1" applyFill="1" applyBorder="1" applyAlignment="1">
      <alignment horizontal="center" vertical="center"/>
    </xf>
    <xf numFmtId="0" fontId="11" fillId="12" borderId="26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2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11" borderId="21" xfId="0" applyFont="1" applyFill="1" applyBorder="1" applyAlignment="1">
      <alignment horizontal="center" vertical="center"/>
    </xf>
    <xf numFmtId="0" fontId="4" fillId="11" borderId="54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6" fillId="11" borderId="50" xfId="0" applyFont="1" applyFill="1" applyBorder="1" applyAlignment="1">
      <alignment horizontal="center" vertical="center" wrapText="1"/>
    </xf>
    <xf numFmtId="0" fontId="6" fillId="11" borderId="52" xfId="0" applyFont="1" applyFill="1" applyBorder="1" applyAlignment="1">
      <alignment horizontal="center" vertical="center" wrapText="1"/>
    </xf>
    <xf numFmtId="0" fontId="4" fillId="11" borderId="0" xfId="0" applyFont="1" applyFill="1" applyBorder="1" applyAlignment="1">
      <alignment horizontal="center" vertical="center"/>
    </xf>
    <xf numFmtId="0" fontId="4" fillId="11" borderId="48" xfId="0" applyFont="1" applyFill="1" applyBorder="1" applyAlignment="1">
      <alignment horizontal="center" vertical="center" textRotation="90" wrapText="1"/>
    </xf>
    <xf numFmtId="0" fontId="4" fillId="11" borderId="35" xfId="0" applyFont="1" applyFill="1" applyBorder="1" applyAlignment="1">
      <alignment horizontal="center" vertical="center" textRotation="90" wrapText="1"/>
    </xf>
    <xf numFmtId="0" fontId="4" fillId="11" borderId="2" xfId="0" applyFont="1" applyFill="1" applyBorder="1" applyAlignment="1">
      <alignment horizontal="center" vertical="center" textRotation="90" wrapText="1"/>
    </xf>
    <xf numFmtId="0" fontId="4" fillId="11" borderId="33" xfId="0" applyFont="1" applyFill="1" applyBorder="1" applyAlignment="1">
      <alignment horizontal="center" vertical="center" textRotation="90" wrapText="1"/>
    </xf>
    <xf numFmtId="0" fontId="4" fillId="11" borderId="9" xfId="0" applyFont="1" applyFill="1" applyBorder="1" applyAlignment="1">
      <alignment horizontal="center" vertical="center" wrapText="1"/>
    </xf>
    <xf numFmtId="0" fontId="4" fillId="11" borderId="21" xfId="0" applyFont="1" applyFill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0" fontId="4" fillId="11" borderId="46" xfId="0" applyFont="1" applyFill="1" applyBorder="1" applyAlignment="1">
      <alignment horizontal="center" vertical="center"/>
    </xf>
    <xf numFmtId="0" fontId="4" fillId="11" borderId="36" xfId="0" applyFont="1" applyFill="1" applyBorder="1" applyAlignment="1">
      <alignment horizontal="center" vertical="center"/>
    </xf>
    <xf numFmtId="0" fontId="4" fillId="11" borderId="37" xfId="0" applyFont="1" applyFill="1" applyBorder="1" applyAlignment="1">
      <alignment horizontal="center" vertical="center"/>
    </xf>
    <xf numFmtId="0" fontId="4" fillId="11" borderId="38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 textRotation="90" wrapText="1"/>
    </xf>
    <xf numFmtId="0" fontId="4" fillId="11" borderId="34" xfId="0" applyFont="1" applyFill="1" applyBorder="1" applyAlignment="1">
      <alignment horizontal="center" vertical="center" textRotation="90" wrapText="1"/>
    </xf>
    <xf numFmtId="0" fontId="4" fillId="11" borderId="10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4" fillId="11" borderId="53" xfId="0" applyFont="1" applyFill="1" applyBorder="1" applyAlignment="1">
      <alignment horizontal="center" vertical="center" textRotation="90" wrapText="1"/>
    </xf>
    <xf numFmtId="0" fontId="4" fillId="11" borderId="60" xfId="0" applyFont="1" applyFill="1" applyBorder="1" applyAlignment="1">
      <alignment horizontal="center" vertical="center" textRotation="90" wrapText="1"/>
    </xf>
    <xf numFmtId="0" fontId="4" fillId="13" borderId="9" xfId="0" applyFont="1" applyFill="1" applyBorder="1" applyAlignment="1">
      <alignment horizontal="center" vertical="center"/>
    </xf>
    <xf numFmtId="0" fontId="4" fillId="13" borderId="14" xfId="0" applyFont="1" applyFill="1" applyBorder="1" applyAlignment="1">
      <alignment horizontal="center" vertical="center"/>
    </xf>
    <xf numFmtId="0" fontId="4" fillId="13" borderId="10" xfId="0" applyFont="1" applyFill="1" applyBorder="1" applyAlignment="1">
      <alignment horizontal="center" vertical="center"/>
    </xf>
    <xf numFmtId="0" fontId="4" fillId="13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13" borderId="13" xfId="0" applyFont="1" applyFill="1" applyBorder="1" applyAlignment="1">
      <alignment horizontal="center" vertical="center"/>
    </xf>
    <xf numFmtId="0" fontId="4" fillId="13" borderId="18" xfId="0" applyFont="1" applyFill="1" applyBorder="1" applyAlignment="1">
      <alignment horizontal="center" vertical="center"/>
    </xf>
    <xf numFmtId="0" fontId="4" fillId="13" borderId="39" xfId="0" applyFont="1" applyFill="1" applyBorder="1" applyAlignment="1">
      <alignment horizontal="center" vertical="center"/>
    </xf>
    <xf numFmtId="0" fontId="4" fillId="13" borderId="40" xfId="0" applyFont="1" applyFill="1" applyBorder="1" applyAlignment="1">
      <alignment horizontal="center" vertical="center"/>
    </xf>
    <xf numFmtId="0" fontId="4" fillId="13" borderId="55" xfId="0" applyFont="1" applyFill="1" applyBorder="1" applyAlignment="1">
      <alignment horizontal="center" vertical="center"/>
    </xf>
    <xf numFmtId="0" fontId="4" fillId="13" borderId="56" xfId="0" applyFont="1" applyFill="1" applyBorder="1" applyAlignment="1">
      <alignment horizontal="center" vertical="center"/>
    </xf>
    <xf numFmtId="0" fontId="4" fillId="13" borderId="42" xfId="0" applyFont="1" applyFill="1" applyBorder="1" applyAlignment="1">
      <alignment horizontal="center" vertical="center"/>
    </xf>
    <xf numFmtId="0" fontId="4" fillId="25" borderId="9" xfId="0" applyFont="1" applyFill="1" applyBorder="1" applyAlignment="1">
      <alignment horizontal="center" vertical="center"/>
    </xf>
    <xf numFmtId="0" fontId="4" fillId="25" borderId="14" xfId="0" applyFont="1" applyFill="1" applyBorder="1" applyAlignment="1">
      <alignment horizontal="center" vertical="center"/>
    </xf>
    <xf numFmtId="0" fontId="4" fillId="25" borderId="10" xfId="0" applyFont="1" applyFill="1" applyBorder="1" applyAlignment="1">
      <alignment horizontal="center" vertical="center"/>
    </xf>
    <xf numFmtId="0" fontId="4" fillId="25" borderId="11" xfId="0" applyFont="1" applyFill="1" applyBorder="1" applyAlignment="1">
      <alignment horizontal="center" vertical="center"/>
    </xf>
    <xf numFmtId="0" fontId="4" fillId="25" borderId="12" xfId="0" applyFont="1" applyFill="1" applyBorder="1" applyAlignment="1">
      <alignment horizontal="center" vertical="center"/>
    </xf>
    <xf numFmtId="0" fontId="4" fillId="25" borderId="13" xfId="0" applyFont="1" applyFill="1" applyBorder="1" applyAlignment="1">
      <alignment horizontal="center" vertical="center"/>
    </xf>
    <xf numFmtId="0" fontId="4" fillId="25" borderId="18" xfId="0" applyFont="1" applyFill="1" applyBorder="1" applyAlignment="1">
      <alignment horizontal="center" vertical="center"/>
    </xf>
    <xf numFmtId="0" fontId="4" fillId="25" borderId="39" xfId="0" applyFont="1" applyFill="1" applyBorder="1" applyAlignment="1">
      <alignment horizontal="center" vertical="center"/>
    </xf>
    <xf numFmtId="0" fontId="4" fillId="25" borderId="40" xfId="0" applyFont="1" applyFill="1" applyBorder="1" applyAlignment="1">
      <alignment horizontal="center" vertical="center"/>
    </xf>
    <xf numFmtId="0" fontId="4" fillId="25" borderId="42" xfId="0" applyFont="1" applyFill="1" applyBorder="1" applyAlignment="1">
      <alignment horizontal="center" vertical="center"/>
    </xf>
    <xf numFmtId="0" fontId="4" fillId="25" borderId="62" xfId="0" applyFont="1" applyFill="1" applyBorder="1" applyAlignment="1">
      <alignment horizontal="center" vertical="center"/>
    </xf>
    <xf numFmtId="0" fontId="4" fillId="25" borderId="10" xfId="0" applyNumberFormat="1" applyFont="1" applyFill="1" applyBorder="1" applyAlignment="1">
      <alignment horizontal="center" vertical="center" wrapText="1"/>
    </xf>
    <xf numFmtId="0" fontId="4" fillId="25" borderId="12" xfId="0" applyNumberFormat="1" applyFont="1" applyFill="1" applyBorder="1" applyAlignment="1">
      <alignment horizontal="center" vertical="center" wrapText="1"/>
    </xf>
    <xf numFmtId="49" fontId="4" fillId="25" borderId="11" xfId="0" applyNumberFormat="1" applyFont="1" applyFill="1" applyBorder="1" applyAlignment="1">
      <alignment horizontal="center" vertical="top" wrapText="1"/>
    </xf>
    <xf numFmtId="49" fontId="4" fillId="25" borderId="12" xfId="0" applyNumberFormat="1" applyFont="1" applyFill="1" applyBorder="1" applyAlignment="1">
      <alignment horizontal="center" vertical="top" wrapText="1"/>
    </xf>
    <xf numFmtId="0" fontId="4" fillId="14" borderId="10" xfId="0" applyFont="1" applyFill="1" applyBorder="1" applyAlignment="1">
      <alignment horizontal="center" vertical="center"/>
    </xf>
    <xf numFmtId="0" fontId="4" fillId="14" borderId="11" xfId="0" applyFont="1" applyFill="1" applyBorder="1" applyAlignment="1">
      <alignment horizontal="center" vertical="center"/>
    </xf>
    <xf numFmtId="0" fontId="4" fillId="14" borderId="12" xfId="0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center" vertical="center"/>
    </xf>
    <xf numFmtId="0" fontId="4" fillId="14" borderId="14" xfId="0" applyFont="1" applyFill="1" applyBorder="1" applyAlignment="1">
      <alignment horizontal="center" vertical="center"/>
    </xf>
    <xf numFmtId="0" fontId="4" fillId="14" borderId="39" xfId="0" applyFont="1" applyFill="1" applyBorder="1" applyAlignment="1">
      <alignment horizontal="center" vertical="center"/>
    </xf>
    <xf numFmtId="0" fontId="4" fillId="14" borderId="40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13" xfId="0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49" fontId="4" fillId="14" borderId="11" xfId="0" applyNumberFormat="1" applyFont="1" applyFill="1" applyBorder="1" applyAlignment="1">
      <alignment horizontal="center" vertical="top" wrapText="1"/>
    </xf>
    <xf numFmtId="49" fontId="4" fillId="14" borderId="10" xfId="0" applyNumberFormat="1" applyFont="1" applyFill="1" applyBorder="1" applyAlignment="1">
      <alignment horizontal="center" vertical="top" wrapText="1"/>
    </xf>
    <xf numFmtId="49" fontId="4" fillId="14" borderId="12" xfId="0" applyNumberFormat="1" applyFont="1" applyFill="1" applyBorder="1" applyAlignment="1">
      <alignment horizontal="center" vertical="top" wrapText="1"/>
    </xf>
    <xf numFmtId="0" fontId="4" fillId="26" borderId="9" xfId="0" applyFont="1" applyFill="1" applyBorder="1" applyAlignment="1">
      <alignment horizontal="center" vertical="center"/>
    </xf>
    <xf numFmtId="0" fontId="4" fillId="26" borderId="14" xfId="0" applyFont="1" applyFill="1" applyBorder="1" applyAlignment="1">
      <alignment horizontal="center" vertical="center"/>
    </xf>
    <xf numFmtId="0" fontId="4" fillId="26" borderId="10" xfId="0" applyFont="1" applyFill="1" applyBorder="1" applyAlignment="1">
      <alignment horizontal="center" vertical="center"/>
    </xf>
    <xf numFmtId="0" fontId="4" fillId="26" borderId="11" xfId="0" applyFont="1" applyFill="1" applyBorder="1" applyAlignment="1">
      <alignment horizontal="center" vertical="center"/>
    </xf>
    <xf numFmtId="0" fontId="4" fillId="26" borderId="12" xfId="0" applyFont="1" applyFill="1" applyBorder="1" applyAlignment="1">
      <alignment horizontal="center" vertical="center"/>
    </xf>
    <xf numFmtId="0" fontId="4" fillId="26" borderId="39" xfId="0" applyFont="1" applyFill="1" applyBorder="1" applyAlignment="1">
      <alignment horizontal="center" vertical="center"/>
    </xf>
    <xf numFmtId="0" fontId="4" fillId="26" borderId="40" xfId="0" applyFont="1" applyFill="1" applyBorder="1" applyAlignment="1">
      <alignment horizontal="center" vertical="center"/>
    </xf>
    <xf numFmtId="0" fontId="4" fillId="26" borderId="43" xfId="0" applyFont="1" applyFill="1" applyBorder="1" applyAlignment="1">
      <alignment horizontal="center" vertical="center"/>
    </xf>
    <xf numFmtId="0" fontId="4" fillId="17" borderId="10" xfId="0" applyFont="1" applyFill="1" applyBorder="1" applyAlignment="1">
      <alignment horizontal="center" vertical="center"/>
    </xf>
    <xf numFmtId="0" fontId="4" fillId="17" borderId="70" xfId="0" applyFont="1" applyFill="1" applyBorder="1" applyAlignment="1">
      <alignment horizontal="center" vertical="center"/>
    </xf>
    <xf numFmtId="0" fontId="4" fillId="17" borderId="11" xfId="0" applyFont="1" applyFill="1" applyBorder="1" applyAlignment="1">
      <alignment horizontal="center" vertical="center"/>
    </xf>
    <xf numFmtId="0" fontId="4" fillId="17" borderId="12" xfId="0" applyFont="1" applyFill="1" applyBorder="1" applyAlignment="1">
      <alignment horizontal="center" vertical="center"/>
    </xf>
    <xf numFmtId="0" fontId="4" fillId="17" borderId="39" xfId="0" applyFont="1" applyFill="1" applyBorder="1" applyAlignment="1">
      <alignment horizontal="center" vertical="center"/>
    </xf>
    <xf numFmtId="0" fontId="4" fillId="17" borderId="46" xfId="0" applyFont="1" applyFill="1" applyBorder="1" applyAlignment="1">
      <alignment horizontal="center" vertical="center"/>
    </xf>
    <xf numFmtId="0" fontId="4" fillId="17" borderId="40" xfId="0" applyFont="1" applyFill="1" applyBorder="1" applyAlignment="1">
      <alignment horizontal="center" vertical="center"/>
    </xf>
    <xf numFmtId="0" fontId="11" fillId="17" borderId="10" xfId="0" applyFont="1" applyFill="1" applyBorder="1" applyAlignment="1">
      <alignment horizontal="center" vertical="center" textRotation="90" wrapText="1"/>
    </xf>
    <xf numFmtId="0" fontId="11" fillId="17" borderId="11" xfId="0" applyFont="1" applyFill="1" applyBorder="1" applyAlignment="1">
      <alignment horizontal="center" vertical="center" textRotation="90" wrapText="1"/>
    </xf>
    <xf numFmtId="0" fontId="11" fillId="17" borderId="12" xfId="0" applyFont="1" applyFill="1" applyBorder="1" applyAlignment="1">
      <alignment horizontal="center" vertical="center" textRotation="90" wrapText="1"/>
    </xf>
    <xf numFmtId="0" fontId="11" fillId="17" borderId="36" xfId="0" applyFont="1" applyFill="1" applyBorder="1" applyAlignment="1">
      <alignment horizontal="center" vertical="center" wrapText="1"/>
    </xf>
    <xf numFmtId="0" fontId="11" fillId="17" borderId="37" xfId="0" applyFont="1" applyFill="1" applyBorder="1" applyAlignment="1">
      <alignment horizontal="center" vertical="center" wrapText="1"/>
    </xf>
    <xf numFmtId="0" fontId="11" fillId="17" borderId="38" xfId="0" applyFont="1" applyFill="1" applyBorder="1" applyAlignment="1">
      <alignment horizontal="center" vertical="center" wrapText="1"/>
    </xf>
    <xf numFmtId="0" fontId="11" fillId="17" borderId="9" xfId="0" applyFont="1" applyFill="1" applyBorder="1" applyAlignment="1">
      <alignment horizontal="center" vertical="center" wrapText="1"/>
    </xf>
    <xf numFmtId="0" fontId="11" fillId="17" borderId="21" xfId="0" applyFont="1" applyFill="1" applyBorder="1" applyAlignment="1">
      <alignment horizontal="center" vertical="center" wrapText="1"/>
    </xf>
    <xf numFmtId="0" fontId="11" fillId="17" borderId="14" xfId="0" applyFont="1" applyFill="1" applyBorder="1" applyAlignment="1">
      <alignment horizontal="center" vertical="center" wrapText="1"/>
    </xf>
    <xf numFmtId="0" fontId="11" fillId="17" borderId="28" xfId="0" applyFont="1" applyFill="1" applyBorder="1" applyAlignment="1">
      <alignment horizontal="center" vertical="center" wrapText="1"/>
    </xf>
    <xf numFmtId="0" fontId="11" fillId="17" borderId="49" xfId="0" applyFont="1" applyFill="1" applyBorder="1" applyAlignment="1">
      <alignment horizontal="center" vertical="center" wrapText="1"/>
    </xf>
    <xf numFmtId="0" fontId="11" fillId="17" borderId="29" xfId="0" applyFont="1" applyFill="1" applyBorder="1" applyAlignment="1">
      <alignment horizontal="center" vertical="center" wrapText="1"/>
    </xf>
    <xf numFmtId="0" fontId="11" fillId="17" borderId="76" xfId="0" applyFont="1" applyFill="1" applyBorder="1" applyAlignment="1">
      <alignment horizontal="center" vertical="center" wrapText="1"/>
    </xf>
    <xf numFmtId="0" fontId="11" fillId="17" borderId="75" xfId="0" applyFont="1" applyFill="1" applyBorder="1" applyAlignment="1">
      <alignment horizontal="center" vertical="center" wrapText="1"/>
    </xf>
    <xf numFmtId="0" fontId="11" fillId="17" borderId="50" xfId="0" applyFont="1" applyFill="1" applyBorder="1" applyAlignment="1">
      <alignment horizontal="center" vertical="center" wrapText="1"/>
    </xf>
    <xf numFmtId="0" fontId="6" fillId="17" borderId="50" xfId="0" applyFont="1" applyFill="1" applyBorder="1" applyAlignment="1">
      <alignment horizontal="center" vertical="center" wrapText="1"/>
    </xf>
    <xf numFmtId="0" fontId="6" fillId="17" borderId="60" xfId="0" applyFont="1" applyFill="1" applyBorder="1" applyAlignment="1">
      <alignment horizontal="center" vertical="center" wrapText="1"/>
    </xf>
    <xf numFmtId="0" fontId="4" fillId="17" borderId="9" xfId="0" applyFont="1" applyFill="1" applyBorder="1" applyAlignment="1">
      <alignment horizontal="center" vertical="center"/>
    </xf>
    <xf numFmtId="0" fontId="4" fillId="17" borderId="14" xfId="0" applyFont="1" applyFill="1" applyBorder="1" applyAlignment="1">
      <alignment horizontal="center" vertical="center"/>
    </xf>
    <xf numFmtId="0" fontId="4" fillId="17" borderId="54" xfId="0" applyFont="1" applyFill="1" applyBorder="1" applyAlignment="1">
      <alignment horizontal="center" vertical="center" wrapText="1"/>
    </xf>
    <xf numFmtId="0" fontId="4" fillId="17" borderId="32" xfId="0" applyFont="1" applyFill="1" applyBorder="1" applyAlignment="1">
      <alignment horizontal="center" vertical="center" wrapText="1"/>
    </xf>
    <xf numFmtId="0" fontId="4" fillId="17" borderId="0" xfId="0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horizontal="center" vertical="center" wrapText="1"/>
    </xf>
    <xf numFmtId="0" fontId="4" fillId="17" borderId="6" xfId="0" applyFont="1" applyFill="1" applyBorder="1" applyAlignment="1">
      <alignment horizontal="center" vertical="center" wrapText="1"/>
    </xf>
    <xf numFmtId="0" fontId="4" fillId="17" borderId="48" xfId="0" applyFont="1" applyFill="1" applyBorder="1" applyAlignment="1">
      <alignment horizontal="center" vertical="center"/>
    </xf>
    <xf numFmtId="0" fontId="4" fillId="17" borderId="47" xfId="0" applyFont="1" applyFill="1" applyBorder="1" applyAlignment="1">
      <alignment horizontal="center" vertical="center"/>
    </xf>
    <xf numFmtId="0" fontId="4" fillId="17" borderId="48" xfId="0" applyFont="1" applyFill="1" applyBorder="1" applyAlignment="1">
      <alignment horizontal="center" vertical="center" wrapText="1"/>
    </xf>
    <xf numFmtId="0" fontId="4" fillId="17" borderId="47" xfId="0" applyFont="1" applyFill="1" applyBorder="1" applyAlignment="1">
      <alignment horizontal="center" vertical="center" wrapText="1"/>
    </xf>
    <xf numFmtId="0" fontId="11" fillId="17" borderId="13" xfId="0" applyFont="1" applyFill="1" applyBorder="1" applyAlignment="1">
      <alignment horizontal="center" vertical="center"/>
    </xf>
    <xf numFmtId="0" fontId="11" fillId="17" borderId="18" xfId="0" applyFont="1" applyFill="1" applyBorder="1" applyAlignment="1">
      <alignment horizontal="center" vertical="center"/>
    </xf>
    <xf numFmtId="0" fontId="11" fillId="17" borderId="39" xfId="0" applyFont="1" applyFill="1" applyBorder="1" applyAlignment="1">
      <alignment horizontal="center" vertical="center"/>
    </xf>
    <xf numFmtId="0" fontId="11" fillId="17" borderId="40" xfId="0" applyFont="1" applyFill="1" applyBorder="1" applyAlignment="1">
      <alignment horizontal="center" vertical="center"/>
    </xf>
    <xf numFmtId="0" fontId="4" fillId="17" borderId="13" xfId="0" applyFont="1" applyFill="1" applyBorder="1" applyAlignment="1">
      <alignment horizontal="center" vertical="center" wrapText="1"/>
    </xf>
    <xf numFmtId="0" fontId="4" fillId="17" borderId="18" xfId="0" applyFont="1" applyFill="1" applyBorder="1" applyAlignment="1">
      <alignment horizontal="center" vertical="center" wrapText="1"/>
    </xf>
    <xf numFmtId="0" fontId="4" fillId="17" borderId="10" xfId="0" applyFont="1" applyFill="1" applyBorder="1" applyAlignment="1">
      <alignment horizontal="center" vertical="center" wrapText="1"/>
    </xf>
    <xf numFmtId="0" fontId="4" fillId="17" borderId="11" xfId="0" applyFont="1" applyFill="1" applyBorder="1" applyAlignment="1">
      <alignment horizontal="center" vertical="center" wrapText="1"/>
    </xf>
    <xf numFmtId="0" fontId="4" fillId="17" borderId="12" xfId="0" applyFont="1" applyFill="1" applyBorder="1" applyAlignment="1">
      <alignment horizontal="center" vertical="center" wrapText="1"/>
    </xf>
    <xf numFmtId="0" fontId="11" fillId="19" borderId="28" xfId="0" applyFont="1" applyFill="1" applyBorder="1" applyAlignment="1">
      <alignment horizontal="center" vertical="center"/>
    </xf>
    <xf numFmtId="0" fontId="11" fillId="19" borderId="49" xfId="0" applyFont="1" applyFill="1" applyBorder="1" applyAlignment="1">
      <alignment horizontal="center" vertical="center"/>
    </xf>
    <xf numFmtId="0" fontId="11" fillId="19" borderId="27" xfId="0" applyFont="1" applyFill="1" applyBorder="1" applyAlignment="1">
      <alignment horizontal="center" vertical="center"/>
    </xf>
    <xf numFmtId="0" fontId="11" fillId="19" borderId="29" xfId="0" applyFont="1" applyFill="1" applyBorder="1" applyAlignment="1">
      <alignment horizontal="center" vertical="center"/>
    </xf>
    <xf numFmtId="0" fontId="11" fillId="19" borderId="26" xfId="0" applyFont="1" applyFill="1" applyBorder="1" applyAlignment="1">
      <alignment horizontal="center" vertical="center"/>
    </xf>
    <xf numFmtId="0" fontId="11" fillId="19" borderId="76" xfId="0" applyFont="1" applyFill="1" applyBorder="1" applyAlignment="1">
      <alignment horizontal="center" vertical="center"/>
    </xf>
    <xf numFmtId="0" fontId="11" fillId="19" borderId="75" xfId="0" applyFont="1" applyFill="1" applyBorder="1" applyAlignment="1">
      <alignment horizontal="center" vertical="center"/>
    </xf>
    <xf numFmtId="0" fontId="11" fillId="19" borderId="74" xfId="0" applyFont="1" applyFill="1" applyBorder="1" applyAlignment="1">
      <alignment horizontal="center" vertical="center"/>
    </xf>
    <xf numFmtId="0" fontId="11" fillId="19" borderId="50" xfId="0" applyFont="1" applyFill="1" applyBorder="1" applyAlignment="1">
      <alignment horizontal="center" vertical="center"/>
    </xf>
    <xf numFmtId="0" fontId="11" fillId="19" borderId="9" xfId="0" applyFont="1" applyFill="1" applyBorder="1" applyAlignment="1">
      <alignment horizontal="center" vertical="center"/>
    </xf>
    <xf numFmtId="0" fontId="11" fillId="19" borderId="14" xfId="0" applyFont="1" applyFill="1" applyBorder="1" applyAlignment="1">
      <alignment horizontal="center" vertical="center"/>
    </xf>
    <xf numFmtId="0" fontId="11" fillId="19" borderId="21" xfId="0" applyFont="1" applyFill="1" applyBorder="1" applyAlignment="1">
      <alignment horizontal="center" vertical="center"/>
    </xf>
    <xf numFmtId="0" fontId="11" fillId="19" borderId="36" xfId="0" applyFont="1" applyFill="1" applyBorder="1" applyAlignment="1">
      <alignment horizontal="center" vertical="center"/>
    </xf>
    <xf numFmtId="0" fontId="11" fillId="19" borderId="37" xfId="0" applyFont="1" applyFill="1" applyBorder="1" applyAlignment="1">
      <alignment horizontal="center" vertical="center"/>
    </xf>
    <xf numFmtId="0" fontId="11" fillId="19" borderId="38" xfId="0" applyFont="1" applyFill="1" applyBorder="1" applyAlignment="1">
      <alignment horizontal="center" vertical="center"/>
    </xf>
    <xf numFmtId="0" fontId="4" fillId="24" borderId="9" xfId="0" applyFont="1" applyFill="1" applyBorder="1" applyAlignment="1">
      <alignment horizontal="center" vertical="center"/>
    </xf>
    <xf numFmtId="0" fontId="4" fillId="24" borderId="14" xfId="0" applyFont="1" applyFill="1" applyBorder="1" applyAlignment="1">
      <alignment horizontal="center" vertical="center"/>
    </xf>
    <xf numFmtId="0" fontId="4" fillId="24" borderId="39" xfId="0" applyFont="1" applyFill="1" applyBorder="1" applyAlignment="1">
      <alignment horizontal="center" vertical="center"/>
    </xf>
    <xf numFmtId="0" fontId="4" fillId="24" borderId="46" xfId="0" applyFont="1" applyFill="1" applyBorder="1" applyAlignment="1">
      <alignment horizontal="center" vertical="center"/>
    </xf>
    <xf numFmtId="0" fontId="4" fillId="24" borderId="40" xfId="0" applyFont="1" applyFill="1" applyBorder="1" applyAlignment="1">
      <alignment horizontal="center" vertical="center"/>
    </xf>
    <xf numFmtId="0" fontId="4" fillId="22" borderId="9" xfId="0" applyFont="1" applyFill="1" applyBorder="1" applyAlignment="1">
      <alignment horizontal="center" vertical="center"/>
    </xf>
    <xf numFmtId="0" fontId="4" fillId="22" borderId="21" xfId="0" applyFont="1" applyFill="1" applyBorder="1" applyAlignment="1">
      <alignment horizontal="center" vertical="center"/>
    </xf>
    <xf numFmtId="0" fontId="4" fillId="22" borderId="39" xfId="0" applyFont="1" applyFill="1" applyBorder="1" applyAlignment="1">
      <alignment horizontal="center" vertical="center"/>
    </xf>
    <xf numFmtId="0" fontId="4" fillId="22" borderId="40" xfId="0" applyFont="1" applyFill="1" applyBorder="1" applyAlignment="1">
      <alignment horizontal="center" vertical="center"/>
    </xf>
    <xf numFmtId="0" fontId="4" fillId="22" borderId="42" xfId="0" applyFont="1" applyFill="1" applyBorder="1" applyAlignment="1">
      <alignment horizontal="center" vertical="center"/>
    </xf>
    <xf numFmtId="0" fontId="4" fillId="22" borderId="14" xfId="0" applyFont="1" applyFill="1" applyBorder="1" applyAlignment="1">
      <alignment horizontal="center" vertical="center"/>
    </xf>
    <xf numFmtId="0" fontId="4" fillId="22" borderId="46" xfId="0" applyFont="1" applyFill="1" applyBorder="1" applyAlignment="1">
      <alignment horizontal="center" vertical="center"/>
    </xf>
    <xf numFmtId="0" fontId="4" fillId="22" borderId="43" xfId="0" applyFont="1" applyFill="1" applyBorder="1" applyAlignment="1">
      <alignment horizontal="center" vertical="center"/>
    </xf>
    <xf numFmtId="0" fontId="4" fillId="22" borderId="39" xfId="0" applyFont="1" applyFill="1" applyBorder="1" applyAlignment="1">
      <alignment horizontal="center" vertical="center" textRotation="90" wrapText="1"/>
    </xf>
    <xf numFmtId="0" fontId="4" fillId="22" borderId="15" xfId="0" applyFont="1" applyFill="1" applyBorder="1" applyAlignment="1">
      <alignment horizontal="center" vertical="center" textRotation="90" wrapText="1"/>
    </xf>
    <xf numFmtId="0" fontId="4" fillId="22" borderId="40" xfId="0" applyFont="1" applyFill="1" applyBorder="1" applyAlignment="1">
      <alignment horizontal="center" vertical="center" textRotation="90" wrapText="1"/>
    </xf>
    <xf numFmtId="0" fontId="4" fillId="22" borderId="17" xfId="0" applyFont="1" applyFill="1" applyBorder="1" applyAlignment="1">
      <alignment horizontal="center" vertical="center" textRotation="90" wrapText="1"/>
    </xf>
    <xf numFmtId="0" fontId="11" fillId="21" borderId="13" xfId="0" applyFont="1" applyFill="1" applyBorder="1" applyAlignment="1">
      <alignment horizontal="center" vertical="center"/>
    </xf>
    <xf numFmtId="0" fontId="11" fillId="21" borderId="18" xfId="0" applyFont="1" applyFill="1" applyBorder="1" applyAlignment="1">
      <alignment horizontal="center" vertical="center"/>
    </xf>
    <xf numFmtId="0" fontId="11" fillId="21" borderId="39" xfId="0" applyFont="1" applyFill="1" applyBorder="1" applyAlignment="1">
      <alignment horizontal="center" vertical="center"/>
    </xf>
    <xf numFmtId="0" fontId="11" fillId="21" borderId="46" xfId="0" applyFont="1" applyFill="1" applyBorder="1" applyAlignment="1">
      <alignment horizontal="center" vertical="center"/>
    </xf>
    <xf numFmtId="0" fontId="11" fillId="21" borderId="40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/>
    </xf>
    <xf numFmtId="0" fontId="4" fillId="24" borderId="11" xfId="0" applyFont="1" applyFill="1" applyBorder="1" applyAlignment="1">
      <alignment horizontal="center" vertical="center"/>
    </xf>
    <xf numFmtId="0" fontId="4" fillId="24" borderId="12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0" fontId="4" fillId="6" borderId="51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 wrapText="1"/>
    </xf>
    <xf numFmtId="0" fontId="4" fillId="17" borderId="49" xfId="0" applyFont="1" applyFill="1" applyBorder="1" applyAlignment="1">
      <alignment horizontal="center"/>
    </xf>
    <xf numFmtId="0" fontId="4" fillId="17" borderId="29" xfId="0" applyFont="1" applyFill="1" applyBorder="1" applyAlignment="1">
      <alignment horizontal="center"/>
    </xf>
    <xf numFmtId="0" fontId="11" fillId="21" borderId="36" xfId="0" applyFont="1" applyFill="1" applyBorder="1" applyAlignment="1">
      <alignment horizontal="center"/>
    </xf>
    <xf numFmtId="0" fontId="10" fillId="0" borderId="62" xfId="0" applyFont="1" applyFill="1" applyBorder="1" applyAlignment="1">
      <alignment horizontal="right"/>
    </xf>
    <xf numFmtId="0" fontId="10" fillId="0" borderId="77" xfId="0" applyFont="1" applyFill="1" applyBorder="1" applyAlignment="1">
      <alignment horizontal="right"/>
    </xf>
    <xf numFmtId="0" fontId="11" fillId="5" borderId="68" xfId="0" applyFont="1" applyFill="1" applyBorder="1" applyAlignment="1">
      <alignment horizontal="right"/>
    </xf>
    <xf numFmtId="3" fontId="11" fillId="21" borderId="28" xfId="0" applyNumberFormat="1" applyFont="1" applyFill="1" applyBorder="1" applyAlignment="1">
      <alignment horizontal="center" vertical="center"/>
    </xf>
    <xf numFmtId="3" fontId="11" fillId="21" borderId="49" xfId="0" applyNumberFormat="1" applyFont="1" applyFill="1" applyBorder="1" applyAlignment="1">
      <alignment horizontal="center" vertical="center"/>
    </xf>
    <xf numFmtId="3" fontId="11" fillId="21" borderId="29" xfId="0" applyNumberFormat="1" applyFont="1" applyFill="1" applyBorder="1" applyAlignment="1">
      <alignment horizontal="center" vertical="center"/>
    </xf>
    <xf numFmtId="0" fontId="10" fillId="0" borderId="47" xfId="0" applyNumberFormat="1" applyFont="1" applyFill="1" applyBorder="1" applyAlignment="1">
      <alignment horizontal="right" vertical="center"/>
    </xf>
    <xf numFmtId="0" fontId="10" fillId="5" borderId="59" xfId="0" applyNumberFormat="1" applyFont="1" applyFill="1" applyBorder="1" applyAlignment="1">
      <alignment horizontal="right" vertical="center"/>
    </xf>
    <xf numFmtId="0" fontId="11" fillId="5" borderId="59" xfId="0" applyNumberFormat="1" applyFont="1" applyFill="1" applyBorder="1" applyAlignment="1">
      <alignment horizontal="right" vertical="center"/>
    </xf>
    <xf numFmtId="0" fontId="10" fillId="5" borderId="6" xfId="0" applyNumberFormat="1" applyFont="1" applyFill="1" applyBorder="1"/>
    <xf numFmtId="0" fontId="10" fillId="5" borderId="1" xfId="3" applyFont="1" applyFill="1" applyBorder="1" applyAlignment="1">
      <alignment horizontal="right"/>
    </xf>
    <xf numFmtId="0" fontId="10" fillId="5" borderId="23" xfId="3" applyFont="1" applyFill="1" applyBorder="1" applyAlignment="1">
      <alignment horizontal="right"/>
    </xf>
    <xf numFmtId="0" fontId="10" fillId="0" borderId="44" xfId="0" applyFont="1" applyBorder="1"/>
    <xf numFmtId="0" fontId="10" fillId="0" borderId="47" xfId="0" applyFont="1" applyBorder="1"/>
  </cellXfs>
  <cellStyles count="8">
    <cellStyle name="Dziesiętny" xfId="5" builtinId="3"/>
    <cellStyle name="Normal" xfId="2"/>
    <cellStyle name="Normalny" xfId="0" builtinId="0"/>
    <cellStyle name="Normalny 2" xfId="4"/>
    <cellStyle name="Normalny 3" xfId="6"/>
    <cellStyle name="Normalny 4" xfId="7"/>
    <cellStyle name="Normalny_2011" xfId="3"/>
    <cellStyle name="Procentowy" xfId="1" builtinId="5"/>
  </cellStyles>
  <dxfs count="0"/>
  <tableStyles count="0" defaultTableStyle="TableStyleMedium2" defaultPivotStyle="PivotStyleLight16"/>
  <colors>
    <mruColors>
      <color rgb="FF9595B9"/>
      <color rgb="FF7C7CA8"/>
      <color rgb="FFC01053"/>
      <color rgb="FFCCFFCC"/>
      <color rgb="FF2C5E2D"/>
      <color rgb="FFA40000"/>
      <color rgb="FF740000"/>
      <color rgb="FF4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Wykres 1: Liczba osób, którym w latach 2013-2015 wydano wizę 
na terytorium RP (najliczniejsze obywatelstwa)</a:t>
            </a:r>
          </a:p>
        </c:rich>
      </c:tx>
      <c:layout>
        <c:manualLayout>
          <c:xMode val="edge"/>
          <c:yMode val="edge"/>
          <c:x val="0.17285967538447183"/>
          <c:y val="3.1413612565445025E-2"/>
        </c:manualLayout>
      </c:layout>
      <c:overlay val="0"/>
    </c:title>
    <c:autoTitleDeleted val="0"/>
    <c:view3D>
      <c:rotX val="20"/>
      <c:hPercent val="100"/>
      <c:rotY val="8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678530043519383"/>
          <c:y val="0.38481724580902044"/>
          <c:w val="0.58804569811258245"/>
          <c:h val="0.37696383262924449"/>
        </c:manualLayout>
      </c:layout>
      <c:pie3D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solidFill>
                <a:srgbClr val="FF0000"/>
              </a:solidFill>
            </c:spPr>
          </c:dPt>
          <c:dPt>
            <c:idx val="2"/>
            <c:bubble3D val="0"/>
            <c:spPr>
              <a:solidFill>
                <a:srgbClr val="FFC000"/>
              </a:solidFill>
            </c:spPr>
          </c:dPt>
          <c:dPt>
            <c:idx val="3"/>
            <c:bubble3D val="0"/>
            <c:spPr>
              <a:solidFill>
                <a:srgbClr val="FFFF00"/>
              </a:solidFill>
            </c:spPr>
          </c:dPt>
          <c:dPt>
            <c:idx val="4"/>
            <c:bubble3D val="0"/>
            <c:spPr>
              <a:solidFill>
                <a:srgbClr val="92D050"/>
              </a:solidFill>
            </c:spPr>
          </c:dPt>
          <c:dPt>
            <c:idx val="5"/>
            <c:bubble3D val="0"/>
            <c:spPr>
              <a:solidFill>
                <a:srgbClr val="00B050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'WIZY NAJLICZNIEJSZE'!$A$20:$A$25</c:f>
              <c:strCache>
                <c:ptCount val="6"/>
                <c:pt idx="0">
                  <c:v>ROSJA</c:v>
                </c:pt>
                <c:pt idx="1">
                  <c:v>FILIPINY</c:v>
                </c:pt>
                <c:pt idx="2">
                  <c:v>UKRAINA</c:v>
                </c:pt>
                <c:pt idx="3">
                  <c:v>INDIE</c:v>
                </c:pt>
                <c:pt idx="4">
                  <c:v>TURCJA</c:v>
                </c:pt>
                <c:pt idx="5">
                  <c:v>Pozostałe</c:v>
                </c:pt>
              </c:strCache>
            </c:strRef>
          </c:cat>
          <c:val>
            <c:numRef>
              <c:f>'WIZY NAJLICZNIEJSZE'!$B$20:$B$25</c:f>
              <c:numCache>
                <c:formatCode>General</c:formatCode>
                <c:ptCount val="6"/>
                <c:pt idx="0">
                  <c:v>2378</c:v>
                </c:pt>
                <c:pt idx="1">
                  <c:v>2180</c:v>
                </c:pt>
                <c:pt idx="2">
                  <c:v>1686</c:v>
                </c:pt>
                <c:pt idx="3">
                  <c:v>567</c:v>
                </c:pt>
                <c:pt idx="4">
                  <c:v>332</c:v>
                </c:pt>
                <c:pt idx="5">
                  <c:v>1532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zero"/>
    <c:showDLblsOverMax val="0"/>
  </c:chart>
  <c:spPr>
    <a:ln>
      <a:noFill/>
    </a:ln>
  </c:sp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l-PL" sz="1000"/>
              <a:t>Wykres 6: Liczba osób, którym odmówiono zezwolenia na osiedlenie się  lub pobyt stały  w latach 2013-2015 (łącznie)</a:t>
            </a:r>
          </a:p>
        </c:rich>
      </c:tx>
      <c:layout>
        <c:manualLayout>
          <c:xMode val="edge"/>
          <c:yMode val="edge"/>
          <c:x val="0.13088968590322769"/>
          <c:y val="1.3800076604566138E-2"/>
        </c:manualLayout>
      </c:layout>
      <c:overlay val="1"/>
    </c:title>
    <c:autoTitleDeleted val="0"/>
    <c:view3D>
      <c:rotX val="20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18888005971732"/>
          <c:y val="0.309998909535592"/>
          <c:w val="0.62660502299597876"/>
          <c:h val="0.59877692733093246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FFC00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rgbClr val="C0000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rgbClr val="0070C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chemeClr val="accent6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5"/>
            <c:bubble3D val="0"/>
            <c:spPr>
              <a:solidFill>
                <a:srgbClr val="00B050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DEC_POBST_OSIED_NAJLICZ_WYKR!$J$27:$J$32</c:f>
              <c:strCache>
                <c:ptCount val="6"/>
                <c:pt idx="0">
                  <c:v>UKRAINA</c:v>
                </c:pt>
                <c:pt idx="1">
                  <c:v>BIAŁORUŚ</c:v>
                </c:pt>
                <c:pt idx="2">
                  <c:v>ROSJA</c:v>
                </c:pt>
                <c:pt idx="3">
                  <c:v>WIETNAM</c:v>
                </c:pt>
                <c:pt idx="4">
                  <c:v>NIGERIA</c:v>
                </c:pt>
                <c:pt idx="5">
                  <c:v>POZOSTAŁE</c:v>
                </c:pt>
              </c:strCache>
            </c:strRef>
          </c:cat>
          <c:val>
            <c:numRef>
              <c:f>DEC_POBST_OSIED_NAJLICZ_WYKR!$K$27:$K$32</c:f>
              <c:numCache>
                <c:formatCode>#,##0</c:formatCode>
                <c:ptCount val="6"/>
                <c:pt idx="0">
                  <c:v>821</c:v>
                </c:pt>
                <c:pt idx="1">
                  <c:v>216</c:v>
                </c:pt>
                <c:pt idx="2">
                  <c:v>140</c:v>
                </c:pt>
                <c:pt idx="3">
                  <c:v>39</c:v>
                </c:pt>
                <c:pt idx="4">
                  <c:v>34</c:v>
                </c:pt>
                <c:pt idx="5">
                  <c:v>231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/>
            </a:pPr>
            <a:r>
              <a:rPr lang="pl-PL" sz="1000"/>
              <a:t>Wykres 7: Liczba osób, w stosunku do których umorzono postepowanie w sprawie o zezwolenie na osiedlenie się lub pobyt stały w 2015 r. </a:t>
            </a:r>
          </a:p>
        </c:rich>
      </c:tx>
      <c:layout>
        <c:manualLayout>
          <c:xMode val="edge"/>
          <c:yMode val="edge"/>
          <c:x val="0.11215645024488154"/>
          <c:y val="4.6296296296296294E-3"/>
        </c:manualLayout>
      </c:layout>
      <c:overlay val="0"/>
    </c:title>
    <c:autoTitleDeleted val="0"/>
    <c:view3D>
      <c:rotX val="20"/>
      <c:rotY val="30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711421182646288"/>
          <c:y val="0.33561390563042193"/>
          <c:w val="0.63230990427667133"/>
          <c:h val="0.49970031822015742"/>
        </c:manualLayout>
      </c:layout>
      <c:pie3DChart>
        <c:varyColors val="1"/>
        <c:ser>
          <c:idx val="0"/>
          <c:order val="0"/>
          <c:explosion val="29"/>
          <c:dPt>
            <c:idx val="0"/>
            <c:bubble3D val="0"/>
            <c:spPr>
              <a:solidFill>
                <a:srgbClr val="FFC00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rgbClr val="C0000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rgbClr val="92D05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5"/>
            <c:bubble3D val="0"/>
            <c:spPr>
              <a:solidFill>
                <a:srgbClr val="00B05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DEC_POBST_OSIED_NAJLICZ_WYKR!$C$52:$C$57</c:f>
              <c:strCache>
                <c:ptCount val="6"/>
                <c:pt idx="0">
                  <c:v>UKRAINA</c:v>
                </c:pt>
                <c:pt idx="1">
                  <c:v>BIAŁORUŚ</c:v>
                </c:pt>
                <c:pt idx="2">
                  <c:v>ROSJA</c:v>
                </c:pt>
                <c:pt idx="3">
                  <c:v>ARMENIA</c:v>
                </c:pt>
                <c:pt idx="4">
                  <c:v>TURCJA</c:v>
                </c:pt>
                <c:pt idx="5">
                  <c:v>POZOSTAŁE</c:v>
                </c:pt>
              </c:strCache>
            </c:strRef>
          </c:cat>
          <c:val>
            <c:numRef>
              <c:f>DEC_POBST_OSIED_NAJLICZ_WYKR!$D$52:$D$57</c:f>
              <c:numCache>
                <c:formatCode>#,##0</c:formatCode>
                <c:ptCount val="6"/>
                <c:pt idx="0">
                  <c:v>201</c:v>
                </c:pt>
                <c:pt idx="1">
                  <c:v>46</c:v>
                </c:pt>
                <c:pt idx="2">
                  <c:v>16</c:v>
                </c:pt>
                <c:pt idx="3">
                  <c:v>10</c:v>
                </c:pt>
                <c:pt idx="4">
                  <c:v>9</c:v>
                </c:pt>
                <c:pt idx="5" formatCode="_(* #,##0.00_);_(* \(#,##0.00\);_(* &quot;-&quot;??_);_(@_)">
                  <c:v>77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l-PL" sz="1000"/>
              <a:t>Wykres 8: Liczba osób, w stosunku do których umorzono postepowanie w sprawie o zezwolenie na osiedlenie się  lub pobyt stały w latach 2013-2015 (łącznie)</a:t>
            </a:r>
          </a:p>
        </c:rich>
      </c:tx>
      <c:layout>
        <c:manualLayout>
          <c:xMode val="edge"/>
          <c:yMode val="edge"/>
          <c:x val="0.10383797889838678"/>
          <c:y val="2.3148148148148147E-2"/>
        </c:manualLayout>
      </c:layout>
      <c:overlay val="0"/>
    </c:title>
    <c:autoTitleDeleted val="0"/>
    <c:view3D>
      <c:rotX val="20"/>
      <c:rotY val="28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9981320328276"/>
          <c:y val="0.3928557779071884"/>
          <c:w val="0.58042770217868345"/>
          <c:h val="0.43176587415975765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FFC00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rgbClr val="C0000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5"/>
            <c:bubble3D val="0"/>
            <c:spPr>
              <a:solidFill>
                <a:srgbClr val="00B05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DEC_POBST_OSIED_NAJLICZ_WYKR!$K$49:$K$54</c:f>
              <c:strCache>
                <c:ptCount val="6"/>
                <c:pt idx="0">
                  <c:v>UKRAINA</c:v>
                </c:pt>
                <c:pt idx="1">
                  <c:v>BIAŁORUŚ</c:v>
                </c:pt>
                <c:pt idx="2">
                  <c:v>ROSJA</c:v>
                </c:pt>
                <c:pt idx="3">
                  <c:v>ARMENIA</c:v>
                </c:pt>
                <c:pt idx="4">
                  <c:v>CHINY</c:v>
                </c:pt>
                <c:pt idx="5">
                  <c:v>POZOSTAŁE</c:v>
                </c:pt>
              </c:strCache>
            </c:strRef>
          </c:cat>
          <c:val>
            <c:numRef>
              <c:f>DEC_POBST_OSIED_NAJLICZ_WYKR!$L$49:$L$54</c:f>
              <c:numCache>
                <c:formatCode>#,##0</c:formatCode>
                <c:ptCount val="6"/>
                <c:pt idx="0">
                  <c:v>474</c:v>
                </c:pt>
                <c:pt idx="1">
                  <c:v>107</c:v>
                </c:pt>
                <c:pt idx="2">
                  <c:v>55</c:v>
                </c:pt>
                <c:pt idx="3">
                  <c:v>27</c:v>
                </c:pt>
                <c:pt idx="4">
                  <c:v>19</c:v>
                </c:pt>
                <c:pt idx="5" formatCode="General">
                  <c:v>258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/>
            </a:pPr>
            <a:r>
              <a:rPr lang="pl-PL" sz="1000" b="1" i="0" baseline="0">
                <a:effectLst/>
              </a:rPr>
              <a:t>Wykres 9: Liczba osób, w stosunku do których w latach 2013-2015 wydano decyzje w sprawie zezwolenia na osiedlenie się lub pobyt stały (pierwsza instancja)</a:t>
            </a:r>
            <a:endParaRPr lang="pl-PL" sz="1000" baseline="0">
              <a:effectLst/>
            </a:endParaRPr>
          </a:p>
        </c:rich>
      </c:tx>
      <c:layout>
        <c:manualLayout>
          <c:xMode val="edge"/>
          <c:yMode val="edge"/>
          <c:x val="0.10515266841644795"/>
          <c:y val="0"/>
        </c:manualLayout>
      </c:layout>
      <c:overlay val="0"/>
    </c:title>
    <c:autoTitleDeleted val="0"/>
    <c:view3D>
      <c:rotX val="12"/>
      <c:rotY val="155"/>
      <c:rAngAx val="0"/>
    </c:view3D>
    <c:floor>
      <c:thickness val="0"/>
      <c:spPr>
        <a:solidFill>
          <a:schemeClr val="bg1">
            <a:lumMod val="85000"/>
          </a:schemeClr>
        </a:solidFill>
      </c:spPr>
    </c:floor>
    <c:sideWall>
      <c:thickness val="0"/>
      <c:spPr>
        <a:solidFill>
          <a:schemeClr val="bg1">
            <a:lumMod val="85000"/>
          </a:schemeClr>
        </a:solidFill>
        <a:ln>
          <a:solidFill>
            <a:schemeClr val="tx1"/>
          </a:solidFill>
        </a:ln>
      </c:spPr>
    </c:sideWall>
    <c:backWall>
      <c:thickness val="0"/>
      <c:spPr>
        <a:solidFill>
          <a:schemeClr val="bg1">
            <a:lumMod val="85000"/>
          </a:schemeClr>
        </a:solidFill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0.28513254593175852"/>
          <c:y val="0.14724469169229232"/>
          <c:w val="0.52458973097112871"/>
          <c:h val="0.788626296520840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'DEC OSIED_POBST_WYKRES'!$B$3</c:f>
              <c:strCache>
                <c:ptCount val="1"/>
                <c:pt idx="0">
                  <c:v>pozytywna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3571044059816972E-2"/>
                  <c:y val="0.101483686490408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008497489378127E-2"/>
                  <c:y val="0.109613767791221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539976825028968E-2"/>
                  <c:y val="0.150870409491496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'DEC OSIED_POBST_WYKRES'!$C$2:$E$2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'DEC OSIED_POBST_WYKRES'!$C$3:$E$3</c:f>
              <c:numCache>
                <c:formatCode>#,##0</c:formatCode>
                <c:ptCount val="3"/>
                <c:pt idx="0">
                  <c:v>3665</c:v>
                </c:pt>
                <c:pt idx="1">
                  <c:v>6657</c:v>
                </c:pt>
                <c:pt idx="2">
                  <c:v>9877</c:v>
                </c:pt>
              </c:numCache>
            </c:numRef>
          </c:val>
        </c:ser>
        <c:ser>
          <c:idx val="1"/>
          <c:order val="1"/>
          <c:tx>
            <c:strRef>
              <c:f>'DEC OSIED_POBST_WYKRES'!$B$4</c:f>
              <c:strCache>
                <c:ptCount val="1"/>
                <c:pt idx="0">
                  <c:v>negatywna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4906832298136646E-2"/>
                  <c:y val="3.0131816018453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815734989648039E-3"/>
                  <c:y val="3.3144997620298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9378881987577643E-3"/>
                  <c:y val="3.3144997620298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'DEC OSIED_POBST_WYKRES'!$C$2:$E$2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'DEC OSIED_POBST_WYKRES'!$C$4:$E$4</c:f>
              <c:numCache>
                <c:formatCode>#,##0</c:formatCode>
                <c:ptCount val="3"/>
                <c:pt idx="0">
                  <c:v>498</c:v>
                </c:pt>
                <c:pt idx="1">
                  <c:v>402</c:v>
                </c:pt>
                <c:pt idx="2">
                  <c:v>581</c:v>
                </c:pt>
              </c:numCache>
            </c:numRef>
          </c:val>
        </c:ser>
        <c:ser>
          <c:idx val="2"/>
          <c:order val="2"/>
          <c:tx>
            <c:strRef>
              <c:f>'DEC OSIED_POBST_WYKRES'!$B$5</c:f>
              <c:strCache>
                <c:ptCount val="1"/>
                <c:pt idx="0">
                  <c:v>umorzenia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1594072480070427E-2"/>
                  <c:y val="3.0131816018453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3250517598343685E-2"/>
                  <c:y val="3.0131816018453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1594202898550725E-2"/>
                  <c:y val="3.0131816018453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'DEC OSIED_POBST_WYKRES'!$C$2:$E$2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'DEC OSIED_POBST_WYKRES'!$C$5:$E$5</c:f>
              <c:numCache>
                <c:formatCode>#,##0</c:formatCode>
                <c:ptCount val="3"/>
                <c:pt idx="0">
                  <c:v>239</c:v>
                </c:pt>
                <c:pt idx="1">
                  <c:v>342</c:v>
                </c:pt>
                <c:pt idx="2">
                  <c:v>342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73028528"/>
        <c:axId val="273026960"/>
        <c:axId val="239341320"/>
      </c:bar3DChart>
      <c:catAx>
        <c:axId val="27302852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l-PL"/>
          </a:p>
        </c:txPr>
        <c:crossAx val="273026960"/>
        <c:crossesAt val="0"/>
        <c:auto val="1"/>
        <c:lblAlgn val="ctr"/>
        <c:lblOffset val="100"/>
        <c:noMultiLvlLbl val="0"/>
      </c:catAx>
      <c:valAx>
        <c:axId val="273026960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#,##0" sourceLinked="1"/>
        <c:majorTickMark val="out"/>
        <c:minorTickMark val="none"/>
        <c:tickLblPos val="high"/>
        <c:crossAx val="273028528"/>
        <c:crosses val="autoZero"/>
        <c:crossBetween val="between"/>
      </c:valAx>
      <c:serAx>
        <c:axId val="239341320"/>
        <c:scaling>
          <c:orientation val="minMax"/>
        </c:scaling>
        <c:delete val="0"/>
        <c:axPos val="b"/>
        <c:majorTickMark val="out"/>
        <c:minorTickMark val="none"/>
        <c:tickLblPos val="nextTo"/>
        <c:crossAx val="273026960"/>
        <c:crossesAt val="0"/>
      </c:ser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Wykres 10: Liczba osób, które w latach 2013-2015 złożyły wniosek o zezwolenie na pobytrezydenta długoterminowego Unii Europejskie </a:t>
            </a:r>
          </a:p>
        </c:rich>
      </c:tx>
      <c:layout/>
      <c:overlay val="0"/>
    </c:title>
    <c:autoTitleDeleted val="0"/>
    <c:view3D>
      <c:rotX val="10"/>
      <c:hPercent val="100"/>
      <c:rotY val="220"/>
      <c:depthPercent val="100"/>
      <c:rAngAx val="0"/>
      <c:perspective val="2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5"/>
          <c:order val="0"/>
          <c:tx>
            <c:strRef>
              <c:f>'rezydent_wn_najl.'!$A$35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'rezydent_wn_najl.'!$B$26:$D$26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'rezydent_wn_najl.'!$B$35:$D$35</c:f>
              <c:numCache>
                <c:formatCode>#,##0</c:formatCode>
                <c:ptCount val="3"/>
                <c:pt idx="0">
                  <c:v>624</c:v>
                </c:pt>
                <c:pt idx="1">
                  <c:v>948</c:v>
                </c:pt>
                <c:pt idx="2">
                  <c:v>836</c:v>
                </c:pt>
              </c:numCache>
            </c:numRef>
          </c:val>
        </c:ser>
        <c:ser>
          <c:idx val="0"/>
          <c:order val="1"/>
          <c:tx>
            <c:strRef>
              <c:f>'rezydent_wn_najl.'!$A$30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3333333333333333E-2"/>
                  <c:y val="4.6345797684380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301703163017031E-2"/>
                  <c:y val="4.3290043290043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4052914918481907E-2"/>
                  <c:y val="4.396904932338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'rezydent_wn_najl.'!$B$26:$D$26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'rezydent_wn_najl.'!$B$30:$D$30</c:f>
              <c:numCache>
                <c:formatCode>General</c:formatCode>
                <c:ptCount val="3"/>
                <c:pt idx="0">
                  <c:v>577</c:v>
                </c:pt>
                <c:pt idx="1">
                  <c:v>870</c:v>
                </c:pt>
                <c:pt idx="2">
                  <c:v>891</c:v>
                </c:pt>
              </c:numCache>
            </c:numRef>
          </c:val>
        </c:ser>
        <c:ser>
          <c:idx val="1"/>
          <c:order val="2"/>
          <c:tx>
            <c:strRef>
              <c:f>'rezydent_wn_najl.'!$A$31</c:f>
              <c:strCache>
                <c:ptCount val="1"/>
                <c:pt idx="0">
                  <c:v>WIETNAM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8919094967143705E-2"/>
                  <c:y val="4.9910806603719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0274728432668544E-2"/>
                  <c:y val="5.042006112872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4504856600954122E-2"/>
                  <c:y val="4.9910806603719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'rezydent_wn_najl.'!$B$26:$D$26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'rezydent_wn_najl.'!$B$31:$D$31</c:f>
              <c:numCache>
                <c:formatCode>General</c:formatCode>
                <c:ptCount val="3"/>
                <c:pt idx="0">
                  <c:v>541</c:v>
                </c:pt>
                <c:pt idx="1">
                  <c:v>319</c:v>
                </c:pt>
                <c:pt idx="2">
                  <c:v>317</c:v>
                </c:pt>
              </c:numCache>
            </c:numRef>
          </c:val>
        </c:ser>
        <c:ser>
          <c:idx val="2"/>
          <c:order val="3"/>
          <c:tx>
            <c:strRef>
              <c:f>'rezydent_wn_najl.'!$A$32</c:f>
              <c:strCache>
                <c:ptCount val="1"/>
                <c:pt idx="0">
                  <c:v>CHINY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523516677203759E-2"/>
                  <c:y val="5.2287554964720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4052723336590226E-2"/>
                  <c:y val="4.0743543420708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774546429871448E-2"/>
                  <c:y val="3.9046028337366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'rezydent_wn_najl.'!$B$26:$D$26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'rezydent_wn_najl.'!$B$32:$D$32</c:f>
              <c:numCache>
                <c:formatCode>General</c:formatCode>
                <c:ptCount val="3"/>
                <c:pt idx="0">
                  <c:v>152</c:v>
                </c:pt>
                <c:pt idx="1">
                  <c:v>198</c:v>
                </c:pt>
                <c:pt idx="2">
                  <c:v>318</c:v>
                </c:pt>
              </c:numCache>
            </c:numRef>
          </c:val>
        </c:ser>
        <c:ser>
          <c:idx val="3"/>
          <c:order val="4"/>
          <c:tx>
            <c:strRef>
              <c:f>'rezydent_wn_najl.'!$A$33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8015020020307681E-2"/>
                  <c:y val="5.3476042767381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9996168362166408E-2"/>
                  <c:y val="4.4987785617706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'rezydent_wn_najl.'!$B$26:$D$26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'rezydent_wn_najl.'!$B$33:$D$33</c:f>
              <c:numCache>
                <c:formatCode>General</c:formatCode>
                <c:ptCount val="3"/>
                <c:pt idx="0">
                  <c:v>177</c:v>
                </c:pt>
                <c:pt idx="1">
                  <c:v>161</c:v>
                </c:pt>
                <c:pt idx="2">
                  <c:v>106</c:v>
                </c:pt>
              </c:numCache>
            </c:numRef>
          </c:val>
        </c:ser>
        <c:ser>
          <c:idx val="4"/>
          <c:order val="5"/>
          <c:tx>
            <c:strRef>
              <c:f>'rezydent_wn_najl.'!$A$34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5755324418028726E-2"/>
                  <c:y val="6.7736185383244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3507864436653448E-2"/>
                  <c:y val="7.4017565986069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4226296530451941E-2"/>
                  <c:y val="5.75503062117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'rezydent_wn_najl.'!$B$26:$D$26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'rezydent_wn_najl.'!$B$34:$D$34</c:f>
              <c:numCache>
                <c:formatCode>General</c:formatCode>
                <c:ptCount val="3"/>
                <c:pt idx="0">
                  <c:v>99</c:v>
                </c:pt>
                <c:pt idx="1">
                  <c:v>170</c:v>
                </c:pt>
                <c:pt idx="2">
                  <c:v>152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273025784"/>
        <c:axId val="273026176"/>
        <c:axId val="273014648"/>
      </c:bar3DChart>
      <c:catAx>
        <c:axId val="273025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302617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73026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3025784"/>
        <c:crosses val="max"/>
        <c:crossBetween val="between"/>
      </c:valAx>
      <c:serAx>
        <c:axId val="273014648"/>
        <c:scaling>
          <c:orientation val="minMax"/>
        </c:scaling>
        <c:delete val="1"/>
        <c:axPos val="b"/>
        <c:majorTickMark val="none"/>
        <c:minorTickMark val="none"/>
        <c:tickLblPos val="nextTo"/>
        <c:crossAx val="273026176"/>
        <c:crosses val="autoZero"/>
      </c:serAx>
    </c:plotArea>
    <c:legend>
      <c:legendPos val="r"/>
      <c:layout/>
      <c:overlay val="0"/>
      <c:txPr>
        <a:bodyPr/>
        <a:lstStyle/>
        <a:p>
          <a:pPr>
            <a:defRPr sz="700"/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9867933175019782E-2"/>
          <c:y val="0.34586213105898145"/>
          <c:w val="0.79299066783318739"/>
          <c:h val="0.3629514190144111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821147356580438"/>
                  <c:y val="-8.891931986762524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477273674124166E-2"/>
                  <c:y val="4.005781885959907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0739699204266131E-2"/>
                  <c:y val="1.421865745042739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3402074740657419E-2"/>
                  <c:y val="1.704004390755493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8137524476107142E-2"/>
                  <c:y val="3.164082750525739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4533704120318294"/>
                  <c:y val="-8.865478771675279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'rez_dec_naj._wykres'!$D$29:$D$34</c:f>
              <c:strCache>
                <c:ptCount val="6"/>
                <c:pt idx="0">
                  <c:v>UKRAINA</c:v>
                </c:pt>
                <c:pt idx="1">
                  <c:v>WIETNAM</c:v>
                </c:pt>
                <c:pt idx="2">
                  <c:v>ROSJA</c:v>
                </c:pt>
                <c:pt idx="3">
                  <c:v>CHINY</c:v>
                </c:pt>
                <c:pt idx="4">
                  <c:v>ARMENIA</c:v>
                </c:pt>
                <c:pt idx="5">
                  <c:v>POZOSTAŁE</c:v>
                </c:pt>
              </c:strCache>
            </c:strRef>
          </c:cat>
          <c:val>
            <c:numRef>
              <c:f>'rez_dec_naj._wykres'!$E$29:$E$34</c:f>
              <c:numCache>
                <c:formatCode>General</c:formatCode>
                <c:ptCount val="6"/>
                <c:pt idx="0">
                  <c:v>242</c:v>
                </c:pt>
                <c:pt idx="1">
                  <c:v>80</c:v>
                </c:pt>
                <c:pt idx="2">
                  <c:v>48</c:v>
                </c:pt>
                <c:pt idx="3">
                  <c:v>47</c:v>
                </c:pt>
                <c:pt idx="4">
                  <c:v>46</c:v>
                </c:pt>
                <c:pt idx="5" formatCode="#,##0">
                  <c:v>239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2015</a:t>
            </a:r>
          </a:p>
        </c:rich>
      </c:tx>
      <c:layout>
        <c:manualLayout>
          <c:xMode val="edge"/>
          <c:yMode val="edge"/>
          <c:x val="0.47076115485564302"/>
          <c:y val="0.86029851927172551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44489668260066E-2"/>
          <c:y val="0.32743274945192907"/>
          <c:w val="0.84832912794113291"/>
          <c:h val="0.3610497293040481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5734470691163605"/>
                  <c:y val="-8.728902022258659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210756550168072E-2"/>
                  <c:y val="2.996882826717587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3440999367134085E-2"/>
                  <c:y val="2.803455793312443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3037590473966809E-2"/>
                  <c:y val="1.911198107878513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5767742628701025E-2"/>
                  <c:y val="2.882665244141469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714679743979371"/>
                  <c:y val="-7.069652906658983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'rez_dec_naj._wykres'!$A$29:$A$34</c:f>
              <c:strCache>
                <c:ptCount val="6"/>
                <c:pt idx="0">
                  <c:v>UKRAINA</c:v>
                </c:pt>
                <c:pt idx="1">
                  <c:v>ROSJA</c:v>
                </c:pt>
                <c:pt idx="2">
                  <c:v>WIETNAM</c:v>
                </c:pt>
                <c:pt idx="3">
                  <c:v>TURCJA</c:v>
                </c:pt>
                <c:pt idx="4">
                  <c:v>CHINY</c:v>
                </c:pt>
                <c:pt idx="5">
                  <c:v>POZOSTAŁE</c:v>
                </c:pt>
              </c:strCache>
            </c:strRef>
          </c:cat>
          <c:val>
            <c:numRef>
              <c:f>'rez_dec_naj._wykres'!$B$29:$B$34</c:f>
              <c:numCache>
                <c:formatCode>General</c:formatCode>
                <c:ptCount val="6"/>
                <c:pt idx="0">
                  <c:v>82</c:v>
                </c:pt>
                <c:pt idx="1">
                  <c:v>17</c:v>
                </c:pt>
                <c:pt idx="2">
                  <c:v>12</c:v>
                </c:pt>
                <c:pt idx="3">
                  <c:v>11</c:v>
                </c:pt>
                <c:pt idx="4">
                  <c:v>10</c:v>
                </c:pt>
                <c:pt idx="5" formatCode="#,##0">
                  <c:v>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2015</a:t>
            </a:r>
          </a:p>
        </c:rich>
      </c:tx>
      <c:layout>
        <c:manualLayout>
          <c:xMode val="edge"/>
          <c:yMode val="edge"/>
          <c:x val="0.41436524524235463"/>
          <c:y val="0.91457495754207196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26121883896591E-2"/>
          <c:y val="0.38530732678023089"/>
          <c:w val="0.78698927841788346"/>
          <c:h val="0.4454150584118161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3"/>
          <c:dPt>
            <c:idx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8.2387873322002037E-2"/>
                  <c:y val="-9.045820683072926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8254483324663466E-3"/>
                  <c:y val="2.898907244437582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3985223212737281E-2"/>
                  <c:y val="1.5915878853699748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5910503742488371E-2"/>
                  <c:y val="2.635959720721184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9.837004405286344E-2"/>
                  <c:y val="-0.115364450916989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'rez_dec_naj._wykres'!$A$5:$A$10</c:f>
              <c:strCache>
                <c:ptCount val="6"/>
                <c:pt idx="0">
                  <c:v>UKRAINA</c:v>
                </c:pt>
                <c:pt idx="1">
                  <c:v>WIETNAM</c:v>
                </c:pt>
                <c:pt idx="2">
                  <c:v>CHINY</c:v>
                </c:pt>
                <c:pt idx="3">
                  <c:v>TURCJA</c:v>
                </c:pt>
                <c:pt idx="4">
                  <c:v>INDIE</c:v>
                </c:pt>
                <c:pt idx="5">
                  <c:v>POZOSTAŁE</c:v>
                </c:pt>
              </c:strCache>
            </c:strRef>
          </c:cat>
          <c:val>
            <c:numRef>
              <c:f>'rez_dec_naj._wykres'!$B$5:$B$10</c:f>
              <c:numCache>
                <c:formatCode>General</c:formatCode>
                <c:ptCount val="6"/>
                <c:pt idx="0">
                  <c:v>629</c:v>
                </c:pt>
                <c:pt idx="1">
                  <c:v>300</c:v>
                </c:pt>
                <c:pt idx="2">
                  <c:v>220</c:v>
                </c:pt>
                <c:pt idx="3">
                  <c:v>109</c:v>
                </c:pt>
                <c:pt idx="4">
                  <c:v>100</c:v>
                </c:pt>
                <c:pt idx="5" formatCode="#,##0">
                  <c:v>634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2013-2015</a:t>
            </a:r>
          </a:p>
        </c:rich>
      </c:tx>
      <c:layout>
        <c:manualLayout>
          <c:xMode val="edge"/>
          <c:yMode val="edge"/>
          <c:x val="0.48798096703608512"/>
          <c:y val="0.92656878184344604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122328264060546"/>
          <c:y val="0.32269054603468683"/>
          <c:w val="0.78271470743911697"/>
          <c:h val="0.4789930180296090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2324698543116892"/>
                  <c:y val="-1.713452485106032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279006444360775E-3"/>
                  <c:y val="6.543633026263874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842590622118183E-2"/>
                  <c:y val="3.271816513131937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5987034884672627E-2"/>
                  <c:y val="8.2901892165440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0037978620655786E-2"/>
                  <c:y val="2.86301957353370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4880525589187008E-2"/>
                  <c:y val="-0.2565872403204501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'rez_dec_naj._wykres'!$D$5:$D$10</c:f>
              <c:strCache>
                <c:ptCount val="6"/>
                <c:pt idx="0">
                  <c:v>UKRAINA</c:v>
                </c:pt>
                <c:pt idx="1">
                  <c:v>WIETNAM</c:v>
                </c:pt>
                <c:pt idx="2">
                  <c:v>CHINY</c:v>
                </c:pt>
                <c:pt idx="3">
                  <c:v>ARMENIA</c:v>
                </c:pt>
                <c:pt idx="4">
                  <c:v>TURCJA</c:v>
                </c:pt>
                <c:pt idx="5">
                  <c:v>POZOSTAŁE</c:v>
                </c:pt>
              </c:strCache>
            </c:strRef>
          </c:cat>
          <c:val>
            <c:numRef>
              <c:f>'rez_dec_naj._wykres'!$E$5:$E$10</c:f>
              <c:numCache>
                <c:formatCode>General</c:formatCode>
                <c:ptCount val="6"/>
                <c:pt idx="0">
                  <c:v>1627</c:v>
                </c:pt>
                <c:pt idx="1">
                  <c:v>1154</c:v>
                </c:pt>
                <c:pt idx="2">
                  <c:v>503</c:v>
                </c:pt>
                <c:pt idx="3">
                  <c:v>335</c:v>
                </c:pt>
                <c:pt idx="4">
                  <c:v>294</c:v>
                </c:pt>
                <c:pt idx="5" formatCode="#,##0">
                  <c:v>1766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2015</a:t>
            </a:r>
          </a:p>
        </c:rich>
      </c:tx>
      <c:layout>
        <c:manualLayout>
          <c:xMode val="edge"/>
          <c:yMode val="edge"/>
          <c:x val="0.48210570520790164"/>
          <c:y val="0.92742178545511278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3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197391732283465E-2"/>
          <c:y val="0.32992193111410945"/>
          <c:w val="0.81035154199475068"/>
          <c:h val="0.4092533446106960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5"/>
          <c:dPt>
            <c:idx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5145241055394393"/>
                  <c:y val="-7.437783986679084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9677303494957875E-3"/>
                  <c:y val="3.556239680566232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7479330708661419E-2"/>
                  <c:y val="1.821052419598445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0901410761154857E-2"/>
                  <c:y val="1.942391472165723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7391568241469818E-2"/>
                  <c:y val="3.3930899302548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500278871391076E-2"/>
                  <c:y val="-0.121404837183075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'rez_dec_naj._wykres'!$A$48:$A$53</c:f>
              <c:strCache>
                <c:ptCount val="6"/>
                <c:pt idx="0">
                  <c:v>UKRAINA</c:v>
                </c:pt>
                <c:pt idx="1">
                  <c:v>ARMENIA</c:v>
                </c:pt>
                <c:pt idx="2">
                  <c:v>WIETNAM</c:v>
                </c:pt>
                <c:pt idx="3">
                  <c:v>BIAŁORUŚ</c:v>
                </c:pt>
                <c:pt idx="4">
                  <c:v>CHINY</c:v>
                </c:pt>
                <c:pt idx="5">
                  <c:v>POZOSTAŁE</c:v>
                </c:pt>
              </c:strCache>
            </c:strRef>
          </c:cat>
          <c:val>
            <c:numRef>
              <c:f>'rez_dec_naj._wykres'!$B$48:$B$53</c:f>
              <c:numCache>
                <c:formatCode>General</c:formatCode>
                <c:ptCount val="6"/>
                <c:pt idx="0">
                  <c:v>117</c:v>
                </c:pt>
                <c:pt idx="1">
                  <c:v>25</c:v>
                </c:pt>
                <c:pt idx="2">
                  <c:v>19</c:v>
                </c:pt>
                <c:pt idx="3">
                  <c:v>18</c:v>
                </c:pt>
                <c:pt idx="4">
                  <c:v>16</c:v>
                </c:pt>
                <c:pt idx="5" formatCode="#,##0">
                  <c:v>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4"/>
          <c:order val="0"/>
          <c:tx>
            <c:v>osiedlenie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Lit>
              <c:ptCount val="36"/>
              <c:pt idx="0">
                <c:v>2003 I</c:v>
              </c:pt>
              <c:pt idx="1">
                <c:v>2003 II</c:v>
              </c:pt>
              <c:pt idx="2">
                <c:v>2003 III</c:v>
              </c:pt>
              <c:pt idx="3">
                <c:v>2003 IV</c:v>
              </c:pt>
              <c:pt idx="4">
                <c:v>2003 V</c:v>
              </c:pt>
              <c:pt idx="5">
                <c:v>2003 VI</c:v>
              </c:pt>
              <c:pt idx="6">
                <c:v>2003 VII</c:v>
              </c:pt>
              <c:pt idx="7">
                <c:v>2003 VIII</c:v>
              </c:pt>
              <c:pt idx="8">
                <c:v>2003 IX</c:v>
              </c:pt>
              <c:pt idx="9">
                <c:v>2003 X</c:v>
              </c:pt>
              <c:pt idx="10">
                <c:v>2003 XI</c:v>
              </c:pt>
              <c:pt idx="11">
                <c:v>2003 XII</c:v>
              </c:pt>
              <c:pt idx="12">
                <c:v>2004 I</c:v>
              </c:pt>
              <c:pt idx="13">
                <c:v>2004 II</c:v>
              </c:pt>
              <c:pt idx="14">
                <c:v>2004 III</c:v>
              </c:pt>
              <c:pt idx="15">
                <c:v>2004 IV</c:v>
              </c:pt>
              <c:pt idx="16">
                <c:v>2004 V</c:v>
              </c:pt>
              <c:pt idx="17">
                <c:v>2004 VI</c:v>
              </c:pt>
              <c:pt idx="18">
                <c:v>2004 VII</c:v>
              </c:pt>
              <c:pt idx="19">
                <c:v>2004 VIII</c:v>
              </c:pt>
              <c:pt idx="20">
                <c:v>2004 IX</c:v>
              </c:pt>
              <c:pt idx="21">
                <c:v>2004 X</c:v>
              </c:pt>
              <c:pt idx="22">
                <c:v>2004 XI</c:v>
              </c:pt>
              <c:pt idx="23">
                <c:v>2004 XII</c:v>
              </c:pt>
              <c:pt idx="24">
                <c:v>2005 I</c:v>
              </c:pt>
              <c:pt idx="25">
                <c:v>2005 II</c:v>
              </c:pt>
              <c:pt idx="26">
                <c:v>2005 III</c:v>
              </c:pt>
              <c:pt idx="27">
                <c:v>2005 IV</c:v>
              </c:pt>
              <c:pt idx="28">
                <c:v>2005 V</c:v>
              </c:pt>
              <c:pt idx="29">
                <c:v>2005 VI</c:v>
              </c:pt>
              <c:pt idx="30">
                <c:v>2005 VII</c:v>
              </c:pt>
              <c:pt idx="31">
                <c:v>2005 VIII</c:v>
              </c:pt>
              <c:pt idx="32">
                <c:v>2005 IX</c:v>
              </c:pt>
              <c:pt idx="33">
                <c:v>2005 X</c:v>
              </c:pt>
              <c:pt idx="34">
                <c:v>2005 XI</c:v>
              </c:pt>
              <c:pt idx="35">
                <c:v>2005 XII</c:v>
              </c:pt>
            </c:strLit>
          </c:cat>
          <c:val>
            <c:numLit>
              <c:formatCode>General</c:formatCode>
              <c:ptCount val="37"/>
              <c:pt idx="0">
                <c:v>141</c:v>
              </c:pt>
              <c:pt idx="1">
                <c:v>155</c:v>
              </c:pt>
              <c:pt idx="2">
                <c:v>158</c:v>
              </c:pt>
              <c:pt idx="3">
                <c:v>133</c:v>
              </c:pt>
              <c:pt idx="4">
                <c:v>144</c:v>
              </c:pt>
              <c:pt idx="5">
                <c:v>131</c:v>
              </c:pt>
              <c:pt idx="6">
                <c:v>203</c:v>
              </c:pt>
              <c:pt idx="7">
                <c:v>155</c:v>
              </c:pt>
              <c:pt idx="8">
                <c:v>347</c:v>
              </c:pt>
              <c:pt idx="9">
                <c:v>575</c:v>
              </c:pt>
              <c:pt idx="10">
                <c:v>426</c:v>
              </c:pt>
              <c:pt idx="11">
                <c:v>432</c:v>
              </c:pt>
              <c:pt idx="12">
                <c:v>379</c:v>
              </c:pt>
              <c:pt idx="13">
                <c:v>447</c:v>
              </c:pt>
              <c:pt idx="14">
                <c:v>600</c:v>
              </c:pt>
              <c:pt idx="15">
                <c:v>511</c:v>
              </c:pt>
              <c:pt idx="16">
                <c:v>388</c:v>
              </c:pt>
              <c:pt idx="17">
                <c:v>410</c:v>
              </c:pt>
              <c:pt idx="18">
                <c:v>422</c:v>
              </c:pt>
              <c:pt idx="19">
                <c:v>404</c:v>
              </c:pt>
              <c:pt idx="20">
                <c:v>368</c:v>
              </c:pt>
              <c:pt idx="21">
                <c:v>368</c:v>
              </c:pt>
              <c:pt idx="22">
                <c:v>350</c:v>
              </c:pt>
              <c:pt idx="23">
                <c:v>447</c:v>
              </c:pt>
              <c:pt idx="24">
                <c:v>323</c:v>
              </c:pt>
              <c:pt idx="25">
                <c:v>339</c:v>
              </c:pt>
              <c:pt idx="26">
                <c:v>351</c:v>
              </c:pt>
              <c:pt idx="27">
                <c:v>366</c:v>
              </c:pt>
              <c:pt idx="28">
                <c:v>328</c:v>
              </c:pt>
              <c:pt idx="29">
                <c:v>355</c:v>
              </c:pt>
              <c:pt idx="30">
                <c:v>340</c:v>
              </c:pt>
              <c:pt idx="31">
                <c:v>308</c:v>
              </c:pt>
              <c:pt idx="32">
                <c:v>452</c:v>
              </c:pt>
              <c:pt idx="33">
                <c:v>336</c:v>
              </c:pt>
              <c:pt idx="34">
                <c:v>316</c:v>
              </c:pt>
              <c:pt idx="35">
                <c:v>250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346496"/>
        <c:axId val="239363080"/>
      </c:lineChart>
      <c:catAx>
        <c:axId val="19534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39363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3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5346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2013-2015</a:t>
            </a:r>
          </a:p>
        </c:rich>
      </c:tx>
      <c:layout>
        <c:manualLayout>
          <c:xMode val="edge"/>
          <c:yMode val="edge"/>
          <c:x val="0.46833681280445372"/>
          <c:y val="0.92702812148481428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3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760612386917188"/>
          <c:y val="0.35301208442694665"/>
          <c:w val="0.81071677105080031"/>
          <c:h val="0.4121918744531933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35"/>
          <c:dPt>
            <c:idx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explosion val="38"/>
            <c:spPr>
              <a:solidFill>
                <a:schemeClr val="accent6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9.0245426002334261E-2"/>
                  <c:y val="-6.200411435057104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2282386705107799"/>
                  <c:y val="0.1050780904862139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809198954514819"/>
                  <c:y val="-2.52010816028349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2807362847437545E-2"/>
                  <c:y val="3.35368103739507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5341892284341335E-2"/>
                  <c:y val="1.564701137798581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2343300511235678"/>
                  <c:y val="-0.1379032699037620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'rez_dec_naj._wykres'!$D$48:$D$53</c:f>
              <c:strCache>
                <c:ptCount val="6"/>
                <c:pt idx="0">
                  <c:v>UKRAINA</c:v>
                </c:pt>
                <c:pt idx="1">
                  <c:v>ARMENIA</c:v>
                </c:pt>
                <c:pt idx="2">
                  <c:v>WIETNAM</c:v>
                </c:pt>
                <c:pt idx="3">
                  <c:v>TURCJA</c:v>
                </c:pt>
                <c:pt idx="4">
                  <c:v>BIAŁORUŚ</c:v>
                </c:pt>
                <c:pt idx="5">
                  <c:v>POZOSTAŁE</c:v>
                </c:pt>
              </c:strCache>
            </c:strRef>
          </c:cat>
          <c:val>
            <c:numRef>
              <c:f>'rez_dec_naj._wykres'!$E$48:$E$53</c:f>
              <c:numCache>
                <c:formatCode>General</c:formatCode>
                <c:ptCount val="6"/>
                <c:pt idx="0">
                  <c:v>318</c:v>
                </c:pt>
                <c:pt idx="1">
                  <c:v>85</c:v>
                </c:pt>
                <c:pt idx="2">
                  <c:v>69</c:v>
                </c:pt>
                <c:pt idx="3">
                  <c:v>48</c:v>
                </c:pt>
                <c:pt idx="4">
                  <c:v>44</c:v>
                </c:pt>
                <c:pt idx="5" formatCode="#,##0">
                  <c:v>305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2007-2009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32"/>
          <c:dPt>
            <c:idx val="0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ROSJA</c:v>
              </c:pt>
              <c:pt idx="1">
                <c:v>GRUZJA</c:v>
              </c:pt>
              <c:pt idx="2">
                <c:v>ARMENIA</c:v>
              </c:pt>
            </c:strLit>
          </c:cat>
          <c:val>
            <c:numLit>
              <c:formatCode>General</c:formatCode>
              <c:ptCount val="3"/>
              <c:pt idx="0" formatCode="#,##0">
                <c:v>14502</c:v>
              </c:pt>
              <c:pt idx="1">
                <c:v>5425</c:v>
              </c:pt>
              <c:pt idx="2">
                <c:v>461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2009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7"/>
          <c:dPt>
            <c:idx val="0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ROSJA</c:v>
              </c:pt>
              <c:pt idx="1">
                <c:v>GRUZJA</c:v>
              </c:pt>
              <c:pt idx="2">
                <c:v>ARMENIA</c:v>
              </c:pt>
            </c:strLit>
          </c:cat>
          <c:val>
            <c:numLit>
              <c:formatCode>General</c:formatCode>
              <c:ptCount val="3"/>
              <c:pt idx="0">
                <c:v>4966</c:v>
              </c:pt>
              <c:pt idx="1">
                <c:v>2921</c:v>
              </c:pt>
              <c:pt idx="2">
                <c:v>314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Liczba osób,w stosunku do których wojewodowie wydali w latach 2005-2007 decyzje w sprawie zezwolenia na pobyt rezydenta długoterminowego Wspólnotu Europejskiej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rezydent_dec_woj!#REF!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rezydent_dec_woj!#REF!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rezydent_dec_woj!#REF!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rezydent_dec_woj!#REF!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rezydent_dec_woj!#REF!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rezydent_dec_woj!#REF!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rezydent_dec_woj!#REF!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rezydent_dec_woj!#REF!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rezydent_dec_woj!#REF!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3030880"/>
        <c:axId val="273023824"/>
        <c:axId val="273009984"/>
      </c:bar3DChart>
      <c:catAx>
        <c:axId val="2730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302382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7302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3030880"/>
        <c:crosses val="autoZero"/>
        <c:crossBetween val="between"/>
      </c:valAx>
      <c:serAx>
        <c:axId val="2730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3023824"/>
        <c:crosses val="autoZero"/>
        <c:tickLblSkip val="12"/>
        <c:tickMarkSkip val="1"/>
      </c:ser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14: Liczba osób,w stosunku do których wojewodowie wydali w latach 2013-2015 decyzje 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 sprawie zezwolenia na pobyt rezydenta długoterminowego Unii Europejskiej
</a:t>
            </a:r>
          </a:p>
        </c:rich>
      </c:tx>
      <c:layout>
        <c:manualLayout>
          <c:xMode val="edge"/>
          <c:yMode val="edge"/>
          <c:x val="0.1086706416033256"/>
          <c:y val="2.9166666666666667E-2"/>
        </c:manualLayout>
      </c:layout>
      <c:overlay val="0"/>
      <c:spPr>
        <a:noFill/>
        <a:ln w="25400">
          <a:noFill/>
        </a:ln>
      </c:spPr>
    </c:title>
    <c:autoTitleDeleted val="0"/>
    <c:view3D>
      <c:rotX val="18"/>
      <c:hPercent val="100"/>
      <c:rotY val="122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2486649836231735E-3"/>
          <c:y val="0.26281483682464218"/>
          <c:w val="0.9446355022070394"/>
          <c:h val="0.6875013987251764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rezydent_dec_wykres!$A$2</c:f>
              <c:strCache>
                <c:ptCount val="1"/>
                <c:pt idx="0">
                  <c:v>pozytywne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rezydent_dec_wykres!$B$1:$D$1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rezydent_dec_wykres!$B$2:$D$2</c:f>
              <c:numCache>
                <c:formatCode>#,##0</c:formatCode>
                <c:ptCount val="3"/>
                <c:pt idx="0">
                  <c:v>1804</c:v>
                </c:pt>
                <c:pt idx="1">
                  <c:v>1883</c:v>
                </c:pt>
                <c:pt idx="2">
                  <c:v>1992</c:v>
                </c:pt>
              </c:numCache>
            </c:numRef>
          </c:val>
        </c:ser>
        <c:ser>
          <c:idx val="1"/>
          <c:order val="1"/>
          <c:tx>
            <c:strRef>
              <c:f>rezydent_dec_wykres!$A$3</c:f>
              <c:strCache>
                <c:ptCount val="1"/>
                <c:pt idx="0">
                  <c:v>negatywne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4341172079134008E-2"/>
                  <c:y val="6.6037735849056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0313549832026875E-2"/>
                  <c:y val="5.6603773584905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313549832026875E-2"/>
                  <c:y val="5.3459119496855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rezydent_dec_wykres!$B$1:$D$1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rezydent_dec_wykres!$B$3:$D$3</c:f>
              <c:numCache>
                <c:formatCode>#,##0</c:formatCode>
                <c:ptCount val="3"/>
                <c:pt idx="0">
                  <c:v>277</c:v>
                </c:pt>
                <c:pt idx="1">
                  <c:v>234</c:v>
                </c:pt>
                <c:pt idx="2">
                  <c:v>191</c:v>
                </c:pt>
              </c:numCache>
            </c:numRef>
          </c:val>
        </c:ser>
        <c:ser>
          <c:idx val="2"/>
          <c:order val="2"/>
          <c:tx>
            <c:strRef>
              <c:f>rezydent_dec_wykres!$A$4</c:f>
              <c:strCache>
                <c:ptCount val="1"/>
                <c:pt idx="0">
                  <c:v>umorzenia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6875699888017916E-2"/>
                  <c:y val="6.9182389937106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8368794326241134E-2"/>
                  <c:y val="5.9748427672955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313549832026875E-2"/>
                  <c:y val="5.6603773584905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rezydent_dec_wykres!$B$1:$D$1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rezydent_dec_wykres!$B$4:$D$4</c:f>
              <c:numCache>
                <c:formatCode>#,##0</c:formatCode>
                <c:ptCount val="3"/>
                <c:pt idx="0">
                  <c:v>252</c:v>
                </c:pt>
                <c:pt idx="1">
                  <c:v>321</c:v>
                </c:pt>
                <c:pt idx="2">
                  <c:v>296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73024608"/>
        <c:axId val="273025000"/>
        <c:axId val="239996920"/>
      </c:bar3DChart>
      <c:catAx>
        <c:axId val="27302460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30250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73025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3024608"/>
        <c:crosses val="autoZero"/>
        <c:crossBetween val="between"/>
      </c:valAx>
      <c:serAx>
        <c:axId val="239996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3025000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0"/>
          <a:lstStyle/>
          <a:p>
            <a:pPr>
              <a:defRPr sz="1200" baseline="0"/>
            </a:pPr>
            <a:r>
              <a:rPr lang="pl-PL" sz="1000" b="1" i="0" baseline="0">
                <a:effectLst/>
              </a:rPr>
              <a:t>Wykres 15: Liczba osób, które w latach 2013-2015 złożyły wniosek </a:t>
            </a:r>
            <a:endParaRPr lang="pl-PL" sz="1000" baseline="0">
              <a:effectLst/>
            </a:endParaRPr>
          </a:p>
          <a:p>
            <a:pPr>
              <a:defRPr sz="1200" baseline="0"/>
            </a:pPr>
            <a:r>
              <a:rPr lang="pl-PL" sz="1000" b="1" i="0" baseline="0">
                <a:effectLst/>
              </a:rPr>
              <a:t>o zezwolenie na zamieszkanie na czas oznaczony i pobyt czasowy</a:t>
            </a:r>
            <a:endParaRPr lang="pl-PL" sz="1000" baseline="0">
              <a:effectLst/>
            </a:endParaRPr>
          </a:p>
        </c:rich>
      </c:tx>
      <c:layout>
        <c:manualLayout>
          <c:xMode val="edge"/>
          <c:yMode val="edge"/>
          <c:x val="9.1733678217759018E-2"/>
          <c:y val="2.4951263992722874E-2"/>
        </c:manualLayout>
      </c:layout>
      <c:overlay val="0"/>
    </c:title>
    <c:autoTitleDeleted val="0"/>
    <c:view3D>
      <c:rotX val="13"/>
      <c:hPercent val="100"/>
      <c:rotY val="110"/>
      <c:depthPercent val="100"/>
      <c:rAngAx val="0"/>
    </c:view3D>
    <c:floor>
      <c:thickness val="0"/>
      <c:spPr>
        <a:solidFill>
          <a:schemeClr val="bg1">
            <a:lumMod val="85000"/>
          </a:schemeClr>
        </a:solidFill>
        <a:ln>
          <a:solidFill>
            <a:schemeClr val="bg1"/>
          </a:solidFill>
        </a:ln>
      </c:spPr>
    </c:floor>
    <c:sideWall>
      <c:thickness val="0"/>
      <c:spPr>
        <a:solidFill>
          <a:schemeClr val="bg1">
            <a:lumMod val="95000"/>
          </a:schemeClr>
        </a:solidFill>
        <a:ln w="6350" cap="flat" cmpd="sng" algn="ctr">
          <a:solidFill>
            <a:schemeClr val="accent3"/>
          </a:solidFill>
          <a:prstDash val="solid"/>
          <a:miter lim="800000"/>
        </a:ln>
        <a:effectLst/>
        <a:scene3d>
          <a:camera prst="orthographicFront"/>
          <a:lightRig rig="threePt" dir="t"/>
        </a:scene3d>
        <a:sp3d>
          <a:bevelT prst="relaxedInset"/>
        </a:sp3d>
      </c:spPr>
    </c:sideWall>
    <c:backWall>
      <c:thickness val="0"/>
      <c:spPr>
        <a:solidFill>
          <a:schemeClr val="bg1">
            <a:lumMod val="85000"/>
          </a:schemeClr>
        </a:solidFill>
        <a:ln w="6350" cap="flat" cmpd="sng" algn="ctr">
          <a:solidFill>
            <a:schemeClr val="accent3"/>
          </a:solidFill>
          <a:prstDash val="solid"/>
          <a:miter lim="800000"/>
        </a:ln>
        <a:effectLst/>
        <a:scene3d>
          <a:camera prst="orthographicFront"/>
          <a:lightRig rig="threePt" dir="t"/>
        </a:scene3d>
        <a:sp3d>
          <a:bevelT prst="relaxedInset"/>
        </a:sp3d>
      </c:spPr>
    </c:backWall>
    <c:plotArea>
      <c:layout>
        <c:manualLayout>
          <c:layoutTarget val="inner"/>
          <c:xMode val="edge"/>
          <c:yMode val="edge"/>
          <c:x val="0.10343580883548967"/>
          <c:y val="0.12782650343889498"/>
          <c:w val="0.671244345383327"/>
          <c:h val="0.8037143897158840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'WN. ZAMIE I POBCZ NAJLICZ'!$A$25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'WN. ZAMIE I POBCZ NAJLICZ'!$B$24:$D$24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'WN. ZAMIE I POBCZ NAJLICZ'!$B$25:$D$25</c:f>
              <c:numCache>
                <c:formatCode>#,##0</c:formatCode>
                <c:ptCount val="3"/>
                <c:pt idx="0">
                  <c:v>11111</c:v>
                </c:pt>
                <c:pt idx="1">
                  <c:v>23386</c:v>
                </c:pt>
                <c:pt idx="2">
                  <c:v>58730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ysClr val="windowText" lastClr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tx>
            <c:strRef>
              <c:f>'WN. ZAMIE I POBCZ NAJLICZ'!$A$26</c:f>
              <c:strCache>
                <c:ptCount val="1"/>
                <c:pt idx="0">
                  <c:v>CHINY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'WN. ZAMIE I POBCZ NAJLICZ'!$B$24:$D$24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'WN. ZAMIE I POBCZ NAJLICZ'!$B$26:$D$26</c:f>
              <c:numCache>
                <c:formatCode>#,##0</c:formatCode>
                <c:ptCount val="3"/>
                <c:pt idx="0">
                  <c:v>3062</c:v>
                </c:pt>
                <c:pt idx="1">
                  <c:v>3430</c:v>
                </c:pt>
                <c:pt idx="2">
                  <c:v>4002</c:v>
                </c:pt>
              </c:numCache>
            </c:numRef>
          </c:val>
        </c:ser>
        <c:ser>
          <c:idx val="2"/>
          <c:order val="2"/>
          <c:tx>
            <c:strRef>
              <c:f>'WN. ZAMIE I POBCZ NAJLICZ'!$A$27</c:f>
              <c:strCache>
                <c:ptCount val="1"/>
                <c:pt idx="0">
                  <c:v>WIETNAM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'WN. ZAMIE I POBCZ NAJLICZ'!$B$24:$D$24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'WN. ZAMIE I POBCZ NAJLICZ'!$B$27:$D$27</c:f>
              <c:numCache>
                <c:formatCode>#,##0</c:formatCode>
                <c:ptCount val="3"/>
                <c:pt idx="0">
                  <c:v>2308</c:v>
                </c:pt>
                <c:pt idx="1">
                  <c:v>4180</c:v>
                </c:pt>
                <c:pt idx="2">
                  <c:v>3166</c:v>
                </c:pt>
              </c:numCache>
            </c:numRef>
          </c:val>
        </c:ser>
        <c:ser>
          <c:idx val="3"/>
          <c:order val="3"/>
          <c:tx>
            <c:strRef>
              <c:f>'WN. ZAMIE I POBCZ NAJLICZ'!$A$28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3.903334984823096E-3"/>
                  <c:y val="4.1384001576220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'WN. ZAMIE I POBCZ NAJLICZ'!$B$24:$D$24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'WN. ZAMIE I POBCZ NAJLICZ'!$B$28:$D$28</c:f>
              <c:numCache>
                <c:formatCode>#,##0</c:formatCode>
                <c:ptCount val="3"/>
                <c:pt idx="0">
                  <c:v>1799</c:v>
                </c:pt>
                <c:pt idx="1">
                  <c:v>2268</c:v>
                </c:pt>
                <c:pt idx="2">
                  <c:v>2459</c:v>
                </c:pt>
              </c:numCache>
            </c:numRef>
          </c:val>
        </c:ser>
        <c:ser>
          <c:idx val="4"/>
          <c:order val="4"/>
          <c:tx>
            <c:strRef>
              <c:f>'WN. ZAMIE I POBCZ NAJLICZ'!$A$29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invertIfNegative val="1"/>
          <c:dLbls>
            <c:dLbl>
              <c:idx val="0"/>
              <c:layout>
                <c:manualLayout>
                  <c:x val="-1.951667492411548E-3"/>
                  <c:y val="-1.5595433657025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'WN. ZAMIE I POBCZ NAJLICZ'!$B$24:$D$24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'WN. ZAMIE I POBCZ NAJLICZ'!$B$29:$D$29</c:f>
              <c:numCache>
                <c:formatCode>#,##0</c:formatCode>
                <c:ptCount val="3"/>
                <c:pt idx="0">
                  <c:v>1855</c:v>
                </c:pt>
                <c:pt idx="1">
                  <c:v>2017</c:v>
                </c:pt>
                <c:pt idx="2">
                  <c:v>2072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14:spPr>
              </c14:invertSolidFillFmt>
            </c:ext>
          </c:extLst>
        </c:ser>
        <c:ser>
          <c:idx val="5"/>
          <c:order val="5"/>
          <c:tx>
            <c:strRef>
              <c:f>'WN. ZAMIE I POBCZ NAJLICZ'!$A$30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'WN. ZAMIE I POBCZ NAJLICZ'!$B$24:$D$24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'WN. ZAMIE I POBCZ NAJLICZ'!$B$30:$D$30</c:f>
              <c:numCache>
                <c:formatCode>#,##0</c:formatCode>
                <c:ptCount val="3"/>
                <c:pt idx="0">
                  <c:v>15994</c:v>
                </c:pt>
                <c:pt idx="1">
                  <c:v>18653</c:v>
                </c:pt>
                <c:pt idx="2">
                  <c:v>22503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73831648"/>
        <c:axId val="273829296"/>
        <c:axId val="240000736"/>
      </c:bar3DChart>
      <c:catAx>
        <c:axId val="2738316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crossAx val="273829296"/>
        <c:crosses val="autoZero"/>
        <c:auto val="1"/>
        <c:lblAlgn val="ctr"/>
        <c:lblOffset val="100"/>
        <c:tickLblSkip val="1"/>
        <c:noMultiLvlLbl val="0"/>
      </c:catAx>
      <c:valAx>
        <c:axId val="27382929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low"/>
        <c:crossAx val="273831648"/>
        <c:crosses val="autoZero"/>
        <c:crossBetween val="between"/>
      </c:valAx>
      <c:serAx>
        <c:axId val="240000736"/>
        <c:scaling>
          <c:orientation val="minMax"/>
        </c:scaling>
        <c:delete val="1"/>
        <c:axPos val="b"/>
        <c:majorTickMark val="none"/>
        <c:minorTickMark val="none"/>
        <c:tickLblPos val="nextTo"/>
        <c:crossAx val="273829296"/>
        <c:crosses val="autoZero"/>
      </c:serAx>
    </c:plotArea>
    <c:legend>
      <c:legendPos val="r"/>
      <c:layout>
        <c:manualLayout>
          <c:xMode val="edge"/>
          <c:yMode val="edge"/>
          <c:x val="0.82019985140832374"/>
          <c:y val="0.25961466495520175"/>
          <c:w val="0.10753604519650661"/>
          <c:h val="0.32495720827694985"/>
        </c:manualLayout>
      </c:layout>
      <c:overlay val="0"/>
      <c:txPr>
        <a:bodyPr/>
        <a:lstStyle/>
        <a:p>
          <a:pPr>
            <a:defRPr sz="800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/>
              <a:t>2015</a:t>
            </a:r>
          </a:p>
        </c:rich>
      </c:tx>
      <c:layout>
        <c:manualLayout>
          <c:xMode val="edge"/>
          <c:yMode val="edge"/>
          <c:x val="0.46914174354815086"/>
          <c:y val="0.2030073459752442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3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017167381974249"/>
          <c:y val="0.39216911399588567"/>
          <c:w val="0.79971387696709584"/>
          <c:h val="0.3675230190820741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9"/>
          <c:dPt>
            <c:idx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ZAMIE.POB.CZ.DEC.NAJLICZ.WYKRES!$A$7:$A$12</c:f>
              <c:strCache>
                <c:ptCount val="6"/>
                <c:pt idx="0">
                  <c:v>UKRAINA</c:v>
                </c:pt>
                <c:pt idx="1">
                  <c:v>CHINY</c:v>
                </c:pt>
                <c:pt idx="2">
                  <c:v>WIETNAM</c:v>
                </c:pt>
                <c:pt idx="3">
                  <c:v>ROSJA</c:v>
                </c:pt>
                <c:pt idx="4">
                  <c:v>INDIE</c:v>
                </c:pt>
                <c:pt idx="5">
                  <c:v>POZOSTAŁE</c:v>
                </c:pt>
              </c:strCache>
            </c:strRef>
          </c:cat>
          <c:val>
            <c:numRef>
              <c:f>ZAMIE.POB.CZ.DEC.NAJLICZ.WYKRES!$B$7:$B$12</c:f>
              <c:numCache>
                <c:formatCode>#,##0</c:formatCode>
                <c:ptCount val="6"/>
                <c:pt idx="0">
                  <c:v>37833</c:v>
                </c:pt>
                <c:pt idx="1">
                  <c:v>3447</c:v>
                </c:pt>
                <c:pt idx="2">
                  <c:v>2789</c:v>
                </c:pt>
                <c:pt idx="3">
                  <c:v>2041</c:v>
                </c:pt>
                <c:pt idx="4">
                  <c:v>1713</c:v>
                </c:pt>
                <c:pt idx="5">
                  <c:v>17103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/>
              <a:t>2013-2015</a:t>
            </a:r>
          </a:p>
        </c:rich>
      </c:tx>
      <c:layout>
        <c:manualLayout>
          <c:xMode val="edge"/>
          <c:yMode val="edge"/>
          <c:x val="0.44223635800983391"/>
          <c:y val="0.20667337279268619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3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62590975254731"/>
          <c:y val="0.44615312085380937"/>
          <c:w val="0.76819264404176568"/>
          <c:h val="0.3366993011388764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ZAMIE.POB.CZ.DEC.NAJLICZ.WYKRES!$H$7:$H$12</c:f>
              <c:strCache>
                <c:ptCount val="6"/>
                <c:pt idx="0">
                  <c:v>UKRAINA</c:v>
                </c:pt>
                <c:pt idx="1">
                  <c:v>CHINY</c:v>
                </c:pt>
                <c:pt idx="2">
                  <c:v>WIETNAM</c:v>
                </c:pt>
                <c:pt idx="3">
                  <c:v>ROSJA</c:v>
                </c:pt>
                <c:pt idx="4">
                  <c:v>BIAŁORUŚ</c:v>
                </c:pt>
                <c:pt idx="5">
                  <c:v>POZOSTAŁE</c:v>
                </c:pt>
              </c:strCache>
            </c:strRef>
          </c:cat>
          <c:val>
            <c:numRef>
              <c:f>ZAMIE.POB.CZ.DEC.NAJLICZ.WYKRES!$I$7:$I$12</c:f>
              <c:numCache>
                <c:formatCode>#,##0</c:formatCode>
                <c:ptCount val="6"/>
                <c:pt idx="0">
                  <c:v>64731</c:v>
                </c:pt>
                <c:pt idx="1">
                  <c:v>9257</c:v>
                </c:pt>
                <c:pt idx="2">
                  <c:v>8552</c:v>
                </c:pt>
                <c:pt idx="3">
                  <c:v>5541</c:v>
                </c:pt>
                <c:pt idx="4">
                  <c:v>5063</c:v>
                </c:pt>
                <c:pt idx="5">
                  <c:v>46569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/>
              <a:t>2015</a:t>
            </a:r>
          </a:p>
        </c:rich>
      </c:tx>
      <c:layout>
        <c:manualLayout>
          <c:xMode val="edge"/>
          <c:yMode val="edge"/>
          <c:x val="0.46930822475994732"/>
          <c:y val="0.12306236368341281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3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11158406865735"/>
          <c:y val="0.23899937036172364"/>
          <c:w val="0.7138576359489659"/>
          <c:h val="0.3943273128594774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0"/>
          <c:dPt>
            <c:idx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>
                <c:manualLayout>
                  <c:x val="0.13304607307999228"/>
                  <c:y val="-5.3773772856057309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ZAMIE.POB.CZ.DEC.NAJLICZ.WYKRES!$A$26:$A$31</c:f>
              <c:strCache>
                <c:ptCount val="6"/>
                <c:pt idx="0">
                  <c:v>UKRAINA</c:v>
                </c:pt>
                <c:pt idx="1">
                  <c:v>PAKISTAN</c:v>
                </c:pt>
                <c:pt idx="2">
                  <c:v>WIETNAM</c:v>
                </c:pt>
                <c:pt idx="3">
                  <c:v>TURCJA</c:v>
                </c:pt>
                <c:pt idx="4">
                  <c:v>CHINY</c:v>
                </c:pt>
                <c:pt idx="5">
                  <c:v>POZOSTAŁE</c:v>
                </c:pt>
              </c:strCache>
            </c:strRef>
          </c:cat>
          <c:val>
            <c:numRef>
              <c:f>ZAMIE.POB.CZ.DEC.NAJLICZ.WYKRES!$B$26:$B$31</c:f>
              <c:numCache>
                <c:formatCode>#,##0</c:formatCode>
                <c:ptCount val="6"/>
                <c:pt idx="0">
                  <c:v>2365</c:v>
                </c:pt>
                <c:pt idx="1">
                  <c:v>206</c:v>
                </c:pt>
                <c:pt idx="2">
                  <c:v>170</c:v>
                </c:pt>
                <c:pt idx="3">
                  <c:v>119</c:v>
                </c:pt>
                <c:pt idx="4">
                  <c:v>108</c:v>
                </c:pt>
                <c:pt idx="5">
                  <c:v>1118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2013-2015</a:t>
            </a:r>
          </a:p>
        </c:rich>
      </c:tx>
      <c:layout>
        <c:manualLayout>
          <c:xMode val="edge"/>
          <c:yMode val="edge"/>
          <c:x val="0.46554193769257102"/>
          <c:y val="0.10796744156980377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3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673855985393137E-2"/>
          <c:y val="0.26365246957766647"/>
          <c:w val="0.81724934383202086"/>
          <c:h val="0.3714104628966833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ZAMIE.POB.CZ.DEC.NAJLICZ.WYKRES!$H$26:$H$31</c:f>
              <c:strCache>
                <c:ptCount val="6"/>
                <c:pt idx="0">
                  <c:v>UKRAINA</c:v>
                </c:pt>
                <c:pt idx="1">
                  <c:v>WIETNAM</c:v>
                </c:pt>
                <c:pt idx="2">
                  <c:v>CHINY</c:v>
                </c:pt>
                <c:pt idx="3">
                  <c:v>PAKISTAN</c:v>
                </c:pt>
                <c:pt idx="4">
                  <c:v>TURCJA</c:v>
                </c:pt>
                <c:pt idx="5">
                  <c:v>POZOSTAŁE</c:v>
                </c:pt>
              </c:strCache>
            </c:strRef>
          </c:cat>
          <c:val>
            <c:numRef>
              <c:f>ZAMIE.POB.CZ.DEC.NAJLICZ.WYKRES!$I$26:$I$31</c:f>
              <c:numCache>
                <c:formatCode>#,##0</c:formatCode>
                <c:ptCount val="6"/>
                <c:pt idx="0">
                  <c:v>3858</c:v>
                </c:pt>
                <c:pt idx="1">
                  <c:v>617</c:v>
                </c:pt>
                <c:pt idx="2">
                  <c:v>450</c:v>
                </c:pt>
                <c:pt idx="3">
                  <c:v>414</c:v>
                </c:pt>
                <c:pt idx="4">
                  <c:v>328</c:v>
                </c:pt>
                <c:pt idx="5">
                  <c:v>3578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4"/>
          <c:order val="0"/>
          <c:tx>
            <c:v>osiedlenie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Lit>
              <c:ptCount val="36"/>
              <c:pt idx="0">
                <c:v>I
2003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  <c:pt idx="12">
                <c:v>I
2004</c:v>
              </c:pt>
              <c:pt idx="13">
                <c:v>II</c:v>
              </c:pt>
              <c:pt idx="14">
                <c:v>III</c:v>
              </c:pt>
              <c:pt idx="15">
                <c:v>IV</c:v>
              </c:pt>
              <c:pt idx="16">
                <c:v>V</c:v>
              </c:pt>
              <c:pt idx="17">
                <c:v>VI</c:v>
              </c:pt>
              <c:pt idx="18">
                <c:v>VII</c:v>
              </c:pt>
              <c:pt idx="19">
                <c:v>VIII</c:v>
              </c:pt>
              <c:pt idx="20">
                <c:v>IX</c:v>
              </c:pt>
              <c:pt idx="21">
                <c:v>X</c:v>
              </c:pt>
              <c:pt idx="22">
                <c:v>XI</c:v>
              </c:pt>
              <c:pt idx="23">
                <c:v>XII</c:v>
              </c:pt>
              <c:pt idx="24">
                <c:v>I
2005</c:v>
              </c:pt>
              <c:pt idx="25">
                <c:v>II</c:v>
              </c:pt>
              <c:pt idx="26">
                <c:v>III</c:v>
              </c:pt>
              <c:pt idx="27">
                <c:v>IV</c:v>
              </c:pt>
              <c:pt idx="28">
                <c:v>V</c:v>
              </c:pt>
              <c:pt idx="29">
                <c:v>VI</c:v>
              </c:pt>
              <c:pt idx="30">
                <c:v>VII</c:v>
              </c:pt>
              <c:pt idx="31">
                <c:v>VIII</c:v>
              </c:pt>
              <c:pt idx="32">
                <c:v>IX</c:v>
              </c:pt>
              <c:pt idx="33">
                <c:v>X</c:v>
              </c:pt>
              <c:pt idx="34">
                <c:v>XI</c:v>
              </c:pt>
              <c:pt idx="35">
                <c:v>XII</c:v>
              </c:pt>
            </c:strLit>
          </c:cat>
          <c:val>
            <c:numLit>
              <c:formatCode>General</c:formatCode>
              <c:ptCount val="37"/>
              <c:pt idx="0">
                <c:v>141</c:v>
              </c:pt>
              <c:pt idx="1">
                <c:v>155</c:v>
              </c:pt>
              <c:pt idx="2">
                <c:v>158</c:v>
              </c:pt>
              <c:pt idx="3">
                <c:v>133</c:v>
              </c:pt>
              <c:pt idx="4">
                <c:v>144</c:v>
              </c:pt>
              <c:pt idx="5">
                <c:v>131</c:v>
              </c:pt>
              <c:pt idx="6">
                <c:v>203</c:v>
              </c:pt>
              <c:pt idx="7">
                <c:v>155</c:v>
              </c:pt>
              <c:pt idx="8">
                <c:v>347</c:v>
              </c:pt>
              <c:pt idx="9">
                <c:v>575</c:v>
              </c:pt>
              <c:pt idx="10">
                <c:v>426</c:v>
              </c:pt>
              <c:pt idx="11">
                <c:v>432</c:v>
              </c:pt>
              <c:pt idx="12">
                <c:v>379</c:v>
              </c:pt>
              <c:pt idx="13">
                <c:v>447</c:v>
              </c:pt>
              <c:pt idx="14">
                <c:v>600</c:v>
              </c:pt>
              <c:pt idx="15">
                <c:v>511</c:v>
              </c:pt>
              <c:pt idx="16">
                <c:v>388</c:v>
              </c:pt>
              <c:pt idx="17">
                <c:v>410</c:v>
              </c:pt>
              <c:pt idx="18">
                <c:v>422</c:v>
              </c:pt>
              <c:pt idx="19">
                <c:v>404</c:v>
              </c:pt>
              <c:pt idx="20">
                <c:v>368</c:v>
              </c:pt>
              <c:pt idx="21">
                <c:v>368</c:v>
              </c:pt>
              <c:pt idx="22">
                <c:v>350</c:v>
              </c:pt>
              <c:pt idx="23">
                <c:v>447</c:v>
              </c:pt>
              <c:pt idx="24">
                <c:v>323</c:v>
              </c:pt>
              <c:pt idx="25">
                <c:v>339</c:v>
              </c:pt>
              <c:pt idx="26">
                <c:v>351</c:v>
              </c:pt>
              <c:pt idx="27">
                <c:v>366</c:v>
              </c:pt>
              <c:pt idx="28">
                <c:v>328</c:v>
              </c:pt>
              <c:pt idx="29">
                <c:v>355</c:v>
              </c:pt>
              <c:pt idx="30">
                <c:v>340</c:v>
              </c:pt>
              <c:pt idx="31">
                <c:v>308</c:v>
              </c:pt>
              <c:pt idx="32">
                <c:v>452</c:v>
              </c:pt>
              <c:pt idx="33">
                <c:v>336</c:v>
              </c:pt>
              <c:pt idx="34">
                <c:v>316</c:v>
              </c:pt>
              <c:pt idx="35">
                <c:v>250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0336"/>
        <c:axId val="239357200"/>
      </c:lineChart>
      <c:catAx>
        <c:axId val="23936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3935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57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39360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/>
              <a:t>2015</a:t>
            </a:r>
          </a:p>
        </c:rich>
      </c:tx>
      <c:layout>
        <c:manualLayout>
          <c:xMode val="edge"/>
          <c:yMode val="edge"/>
          <c:x val="0.45341943606085638"/>
          <c:y val="0.1738016790454385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3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759671101069536"/>
          <c:y val="0.32429915491332817"/>
          <c:w val="0.69233989220298198"/>
          <c:h val="0.3479802716968071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ZAMIE.POB.CZ.DEC.NAJLICZ.WYKRES!$A$45:$A$50</c:f>
              <c:strCache>
                <c:ptCount val="6"/>
                <c:pt idx="0">
                  <c:v>UKRAINA</c:v>
                </c:pt>
                <c:pt idx="1">
                  <c:v>WIETNAM</c:v>
                </c:pt>
                <c:pt idx="2">
                  <c:v>PAKISTAN</c:v>
                </c:pt>
                <c:pt idx="3">
                  <c:v>ARMENIA</c:v>
                </c:pt>
                <c:pt idx="4">
                  <c:v>CHINY</c:v>
                </c:pt>
                <c:pt idx="5">
                  <c:v>POZOSTAŁE</c:v>
                </c:pt>
              </c:strCache>
            </c:strRef>
          </c:cat>
          <c:val>
            <c:numRef>
              <c:f>ZAMIE.POB.CZ.DEC.NAJLICZ.WYKRES!$B$45:$B$50</c:f>
              <c:numCache>
                <c:formatCode>#,##0</c:formatCode>
                <c:ptCount val="6"/>
                <c:pt idx="0">
                  <c:v>1282</c:v>
                </c:pt>
                <c:pt idx="1">
                  <c:v>93</c:v>
                </c:pt>
                <c:pt idx="2">
                  <c:v>62</c:v>
                </c:pt>
                <c:pt idx="3">
                  <c:v>58</c:v>
                </c:pt>
                <c:pt idx="4">
                  <c:v>51</c:v>
                </c:pt>
                <c:pt idx="5">
                  <c:v>606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/>
              <a:t>2013-2015</a:t>
            </a:r>
          </a:p>
        </c:rich>
      </c:tx>
      <c:layout>
        <c:manualLayout>
          <c:xMode val="edge"/>
          <c:yMode val="edge"/>
          <c:x val="0.44908626020455555"/>
          <c:y val="6.4064836715819515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7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76541087878828"/>
          <c:y val="0.31000407733580798"/>
          <c:w val="0.698762683729929"/>
          <c:h val="0.3251468711450141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9"/>
          <c:dPt>
            <c:idx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7.2383903317106771E-2"/>
                  <c:y val="9.51100295964165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580633249031894E-2"/>
                  <c:y val="3.000400931918974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4825291526940895E-2"/>
                  <c:y val="-8.0818447474838642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2644088244685212E-3"/>
                  <c:y val="-4.6759053307875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9338589373180273E-2"/>
                  <c:y val="-1.273021964546620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ZAMIE.POB.CZ.DEC.NAJLICZ.WYKRES!$H$44:$H$49</c:f>
              <c:strCache>
                <c:ptCount val="6"/>
                <c:pt idx="0">
                  <c:v>UKRAINA</c:v>
                </c:pt>
                <c:pt idx="1">
                  <c:v>WIETNAM</c:v>
                </c:pt>
                <c:pt idx="2">
                  <c:v>CHINY</c:v>
                </c:pt>
                <c:pt idx="3">
                  <c:v>ROSJA</c:v>
                </c:pt>
                <c:pt idx="4">
                  <c:v>TURCJA</c:v>
                </c:pt>
                <c:pt idx="5">
                  <c:v>POZOSTAŁE</c:v>
                </c:pt>
              </c:strCache>
            </c:strRef>
          </c:cat>
          <c:val>
            <c:numRef>
              <c:f>ZAMIE.POB.CZ.DEC.NAJLICZ.WYKRES!$I$44:$I$49</c:f>
              <c:numCache>
                <c:formatCode>#,##0</c:formatCode>
                <c:ptCount val="6"/>
                <c:pt idx="0">
                  <c:v>2579</c:v>
                </c:pt>
                <c:pt idx="1">
                  <c:v>291</c:v>
                </c:pt>
                <c:pt idx="2">
                  <c:v>249</c:v>
                </c:pt>
                <c:pt idx="3">
                  <c:v>221</c:v>
                </c:pt>
                <c:pt idx="4">
                  <c:v>217</c:v>
                </c:pt>
                <c:pt idx="5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000" b="1" i="0" baseline="0">
                <a:effectLst/>
              </a:rPr>
              <a:t>Wykres 19: Liczba osób, w stosunku do których w latach 2013-2015 wydano decyzje w sprawie </a:t>
            </a:r>
            <a:br>
              <a:rPr lang="pl-PL" sz="1000" b="1" i="0" baseline="0">
                <a:effectLst/>
              </a:rPr>
            </a:br>
            <a:r>
              <a:rPr lang="pl-PL" sz="1000" b="1" i="0" baseline="0">
                <a:effectLst/>
              </a:rPr>
              <a:t>o zezwolenie na zamieszkanie na czas oznaczony lub pobyt czasowy</a:t>
            </a:r>
            <a:endParaRPr lang="pl-PL" sz="1000">
              <a:effectLst/>
            </a:endParaRPr>
          </a:p>
        </c:rich>
      </c:tx>
      <c:layout/>
      <c:overlay val="0"/>
    </c:title>
    <c:autoTitleDeleted val="0"/>
    <c:view3D>
      <c:rotX val="19"/>
      <c:hPercent val="100"/>
      <c:rotY val="243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7530324276090644E-2"/>
          <c:y val="0.20779224826615794"/>
          <c:w val="0.92420483554126098"/>
          <c:h val="0.74089662316170679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'ZAMIE.POB.CZ.-DEC.WYKRES'!$A$2</c:f>
              <c:strCache>
                <c:ptCount val="1"/>
                <c:pt idx="0">
                  <c:v>pozytywne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9813200498132005E-3"/>
                  <c:y val="-9.8948689650550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9814507931215946E-3"/>
                  <c:y val="-1.236858620631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6421522963427829E-3"/>
                  <c:y val="-4.94743448252757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'ZAMIE.POB.CZ.-DEC.WYKRES'!$B$1:$D$1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'ZAMIE.POB.CZ.-DEC.WYKRES'!$B$2:$D$2</c:f>
              <c:numCache>
                <c:formatCode>#,##0</c:formatCode>
                <c:ptCount val="3"/>
                <c:pt idx="0">
                  <c:v>32232</c:v>
                </c:pt>
                <c:pt idx="1">
                  <c:v>42555</c:v>
                </c:pt>
                <c:pt idx="2">
                  <c:v>64926</c:v>
                </c:pt>
              </c:numCache>
            </c:numRef>
          </c:val>
        </c:ser>
        <c:ser>
          <c:idx val="1"/>
          <c:order val="1"/>
          <c:tx>
            <c:strRef>
              <c:f>'ZAMIE.POB.CZ.-DEC.WYKRES'!$A$3</c:f>
              <c:strCache>
                <c:ptCount val="1"/>
                <c:pt idx="0">
                  <c:v>negatywne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097568194310404E-2"/>
                  <c:y val="4.9218513795959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3143199107546442E-2"/>
                  <c:y val="4.4270985325498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529811108605197E-2"/>
                  <c:y val="-1.2368780987204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'ZAMIE.POB.CZ.-DEC.WYKRES'!$B$1:$D$1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'ZAMIE.POB.CZ.-DEC.WYKRES'!$B$3:$D$3</c:f>
              <c:numCache>
                <c:formatCode>#,##0</c:formatCode>
                <c:ptCount val="3"/>
                <c:pt idx="0">
                  <c:v>2972</c:v>
                </c:pt>
                <c:pt idx="1">
                  <c:v>2188</c:v>
                </c:pt>
                <c:pt idx="2">
                  <c:v>4086</c:v>
                </c:pt>
              </c:numCache>
            </c:numRef>
          </c:val>
        </c:ser>
        <c:ser>
          <c:idx val="2"/>
          <c:order val="2"/>
          <c:tx>
            <c:strRef>
              <c:f>'ZAMIE.POB.CZ.-DEC.WYKRES'!$A$4</c:f>
              <c:strCache>
                <c:ptCount val="1"/>
                <c:pt idx="0">
                  <c:v>umorzenia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6497185063762941E-2"/>
                  <c:y val="5.6883256871689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925672429177983E-2"/>
                  <c:y val="4.9474929167931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9887920298879204E-2"/>
                  <c:y val="5.6895496549067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'ZAMIE.POB.CZ.-DEC.WYKRES'!$B$1:$D$1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'ZAMIE.POB.CZ.-DEC.WYKRES'!$B$4:$D$4</c:f>
              <c:numCache>
                <c:formatCode>#,##0</c:formatCode>
                <c:ptCount val="3"/>
                <c:pt idx="0">
                  <c:v>1857</c:v>
                </c:pt>
                <c:pt idx="1">
                  <c:v>1808</c:v>
                </c:pt>
                <c:pt idx="2">
                  <c:v>2152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73832432"/>
        <c:axId val="273826944"/>
        <c:axId val="240001584"/>
      </c:bar3DChart>
      <c:catAx>
        <c:axId val="27383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382694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73826944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3832432"/>
        <c:crosses val="autoZero"/>
        <c:crossBetween val="between"/>
      </c:valAx>
      <c:serAx>
        <c:axId val="24000158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3826944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20: Liczba osób, które w latach 2013-2015 złożyły wniosek                 
o zarejestrowanie pobytu obywatela UE</a:t>
            </a:r>
          </a:p>
        </c:rich>
      </c:tx>
      <c:layout>
        <c:manualLayout>
          <c:xMode val="edge"/>
          <c:yMode val="edge"/>
          <c:x val="0.18090487432789493"/>
          <c:y val="2.2556390977443608E-2"/>
        </c:manualLayout>
      </c:layout>
      <c:overlay val="0"/>
      <c:spPr>
        <a:noFill/>
        <a:ln w="25400">
          <a:noFill/>
        </a:ln>
      </c:spPr>
    </c:title>
    <c:autoTitleDeleted val="0"/>
    <c:view3D>
      <c:rotX val="11"/>
      <c:hPercent val="100"/>
      <c:rotY val="132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bg2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bg2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197672527115014E-2"/>
          <c:y val="0.1729328570770759"/>
          <c:w val="0.67336793565473141"/>
          <c:h val="0.7117811907238572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UE_rej_pob_najliczniejsze_wykre!$A$35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UE_rej_pob_najliczniejsze_wykre!$B$34:$D$34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UE_rej_pob_najliczniejsze_wykre!$B$35:$D$35</c:f>
              <c:numCache>
                <c:formatCode>#,##0</c:formatCode>
                <c:ptCount val="3"/>
                <c:pt idx="0">
                  <c:v>4061</c:v>
                </c:pt>
                <c:pt idx="1">
                  <c:v>3625</c:v>
                </c:pt>
                <c:pt idx="2">
                  <c:v>3772</c:v>
                </c:pt>
              </c:numCache>
            </c:numRef>
          </c:val>
        </c:ser>
        <c:ser>
          <c:idx val="1"/>
          <c:order val="1"/>
          <c:tx>
            <c:strRef>
              <c:f>UE_rej_pob_najliczniejsze_wykre!$A$36</c:f>
              <c:strCache>
                <c:ptCount val="1"/>
                <c:pt idx="0">
                  <c:v>NIEMCY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198448481626011E-17"/>
                  <c:y val="5.8522935259290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195005419859726E-3"/>
                  <c:y val="6.2180618712996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6.2180618712996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UE_rej_pob_najliczniejsze_wykre!$B$34:$D$34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UE_rej_pob_najliczniejsze_wykre!$B$36:$D$36</c:f>
              <c:numCache>
                <c:formatCode>General</c:formatCode>
                <c:ptCount val="3"/>
                <c:pt idx="0">
                  <c:v>1981</c:v>
                </c:pt>
                <c:pt idx="1">
                  <c:v>2127</c:v>
                </c:pt>
                <c:pt idx="2">
                  <c:v>2321</c:v>
                </c:pt>
              </c:numCache>
            </c:numRef>
          </c:val>
        </c:ser>
        <c:ser>
          <c:idx val="2"/>
          <c:order val="2"/>
          <c:tx>
            <c:strRef>
              <c:f>UE_rej_pob_najliczniejsze_wykre!$A$37</c:f>
              <c:strCache>
                <c:ptCount val="1"/>
                <c:pt idx="0">
                  <c:v>WŁOCHY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UE_rej_pob_najliczniejsze_wykre!$B$34:$D$34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UE_rej_pob_najliczniejsze_wykre!$B$37:$D$37</c:f>
              <c:numCache>
                <c:formatCode>General</c:formatCode>
                <c:ptCount val="3"/>
                <c:pt idx="0">
                  <c:v>851</c:v>
                </c:pt>
                <c:pt idx="1">
                  <c:v>902</c:v>
                </c:pt>
                <c:pt idx="2">
                  <c:v>1001</c:v>
                </c:pt>
              </c:numCache>
            </c:numRef>
          </c:val>
        </c:ser>
        <c:ser>
          <c:idx val="3"/>
          <c:order val="3"/>
          <c:tx>
            <c:strRef>
              <c:f>UE_rej_pob_najliczniejsze_wykre!$A$38</c:f>
              <c:strCache>
                <c:ptCount val="1"/>
                <c:pt idx="0">
                  <c:v>HISZPANIA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390010839719407E-2"/>
                  <c:y val="9.144208634264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4390010839719407E-2"/>
                  <c:y val="7.681135252781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1950054198596375E-3"/>
                  <c:y val="6.5838302166702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UE_rej_pob_najliczniejsze_wykre!$B$34:$D$34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UE_rej_pob_najliczniejsze_wykre!$B$38:$D$38</c:f>
              <c:numCache>
                <c:formatCode>General</c:formatCode>
                <c:ptCount val="3"/>
                <c:pt idx="0">
                  <c:v>904</c:v>
                </c:pt>
                <c:pt idx="1">
                  <c:v>810</c:v>
                </c:pt>
                <c:pt idx="2">
                  <c:v>776</c:v>
                </c:pt>
              </c:numCache>
            </c:numRef>
          </c:val>
        </c:ser>
        <c:ser>
          <c:idx val="4"/>
          <c:order val="4"/>
          <c:tx>
            <c:strRef>
              <c:f>UE_rej_pob_najliczniejsze_wykre!$A$39</c:f>
              <c:strCache>
                <c:ptCount val="1"/>
                <c:pt idx="0">
                  <c:v>FRANCJA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5933405598129674E-3"/>
                  <c:y val="6.5838302166702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788345979672693E-2"/>
                  <c:y val="7.681135252781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195005419859726E-3"/>
                  <c:y val="6.2180618712996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UE_rej_pob_najliczniejsze_wykre!$B$34:$D$34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UE_rej_pob_najliczniejsze_wykre!$B$39:$D$39</c:f>
              <c:numCache>
                <c:formatCode>General</c:formatCode>
                <c:ptCount val="3"/>
                <c:pt idx="0">
                  <c:v>572</c:v>
                </c:pt>
                <c:pt idx="1">
                  <c:v>644</c:v>
                </c:pt>
                <c:pt idx="2">
                  <c:v>619</c:v>
                </c:pt>
              </c:numCache>
            </c:numRef>
          </c:val>
        </c:ser>
        <c:ser>
          <c:idx val="5"/>
          <c:order val="5"/>
          <c:tx>
            <c:strRef>
              <c:f>UE_rej_pob_najliczniejsze_wykre!$A$40</c:f>
              <c:strCache>
                <c:ptCount val="1"/>
                <c:pt idx="0">
                  <c:v>WIELKA BRYTANIA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91675699766209E-2"/>
                  <c:y val="6.9495985620407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4390010839719452E-2"/>
                  <c:y val="7.681135252781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1991675699766209E-2"/>
                  <c:y val="7.681135252781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UE_rej_pob_najliczniejsze_wykre!$B$34:$D$34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UE_rej_pob_najliczniejsze_wykre!$B$40:$D$40</c:f>
              <c:numCache>
                <c:formatCode>General</c:formatCode>
                <c:ptCount val="3"/>
                <c:pt idx="0">
                  <c:v>523</c:v>
                </c:pt>
                <c:pt idx="1">
                  <c:v>509</c:v>
                </c:pt>
                <c:pt idx="2">
                  <c:v>552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73828904"/>
        <c:axId val="273826552"/>
        <c:axId val="276607880"/>
      </c:bar3DChart>
      <c:catAx>
        <c:axId val="27382890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382655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73826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3828904"/>
        <c:crosses val="autoZero"/>
        <c:crossBetween val="between"/>
      </c:valAx>
      <c:serAx>
        <c:axId val="276607880"/>
        <c:scaling>
          <c:orientation val="minMax"/>
        </c:scaling>
        <c:delete val="1"/>
        <c:axPos val="b"/>
        <c:majorTickMark val="out"/>
        <c:minorTickMark val="none"/>
        <c:tickLblPos val="nextTo"/>
        <c:crossAx val="273826552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057074523975967"/>
          <c:y val="0.41353488708648262"/>
          <c:w val="0.20938058622069222"/>
          <c:h val="0.3132839973950624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21: Liczba osób, które w latach 2013-2015 złożyły wniosek 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o wydanie dokumentu potwierdzającego prawo stałego pobytu 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obywatela UE</a:t>
            </a:r>
          </a:p>
        </c:rich>
      </c:tx>
      <c:layout>
        <c:manualLayout>
          <c:xMode val="edge"/>
          <c:yMode val="edge"/>
          <c:x val="0.11648764334565706"/>
          <c:y val="2.3136146443233058E-2"/>
        </c:manualLayout>
      </c:layout>
      <c:overlay val="0"/>
      <c:spPr>
        <a:noFill/>
        <a:ln w="25400">
          <a:noFill/>
        </a:ln>
      </c:spPr>
    </c:title>
    <c:autoTitleDeleted val="0"/>
    <c:view3D>
      <c:rotX val="13"/>
      <c:hPercent val="100"/>
      <c:rotY val="14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4982245082614186E-2"/>
          <c:y val="0.17223650385604114"/>
          <c:w val="0.65053877292431972"/>
          <c:h val="0.7120822622107969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UE_prawo_stał._pob._najl._wykre!$A$30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UE_prawo_stał._pob._najl._wykre!$B$29:$D$29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UE_prawo_stał._pob._najl._wykre!$B$30:$D$30</c:f>
              <c:numCache>
                <c:formatCode>#,##0</c:formatCode>
                <c:ptCount val="3"/>
                <c:pt idx="0">
                  <c:v>311</c:v>
                </c:pt>
                <c:pt idx="1">
                  <c:v>316</c:v>
                </c:pt>
                <c:pt idx="2">
                  <c:v>253</c:v>
                </c:pt>
              </c:numCache>
            </c:numRef>
          </c:val>
        </c:ser>
        <c:ser>
          <c:idx val="1"/>
          <c:order val="1"/>
          <c:tx>
            <c:strRef>
              <c:f>UE_prawo_stał._pob._najl._wykre!$A$31</c:f>
              <c:strCache>
                <c:ptCount val="1"/>
                <c:pt idx="0">
                  <c:v>NIEMCY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UE_prawo_stał._pob._najl._wykre!$B$29:$D$29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UE_prawo_stał._pob._najl._wykre!$B$31:$D$31</c:f>
              <c:numCache>
                <c:formatCode>General</c:formatCode>
                <c:ptCount val="3"/>
                <c:pt idx="0">
                  <c:v>145</c:v>
                </c:pt>
                <c:pt idx="1">
                  <c:v>124</c:v>
                </c:pt>
                <c:pt idx="2">
                  <c:v>110</c:v>
                </c:pt>
              </c:numCache>
            </c:numRef>
          </c:val>
        </c:ser>
        <c:ser>
          <c:idx val="2"/>
          <c:order val="2"/>
          <c:tx>
            <c:strRef>
              <c:f>UE_prawo_stał._pob._najl._wykre!$A$32</c:f>
              <c:strCache>
                <c:ptCount val="1"/>
                <c:pt idx="0">
                  <c:v>WŁOCHY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UE_prawo_stał._pob._najl._wykre!$B$29:$D$29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UE_prawo_stał._pob._najl._wykre!$B$32:$D$32</c:f>
              <c:numCache>
                <c:formatCode>General</c:formatCode>
                <c:ptCount val="3"/>
                <c:pt idx="0">
                  <c:v>90</c:v>
                </c:pt>
                <c:pt idx="1">
                  <c:v>91</c:v>
                </c:pt>
                <c:pt idx="2">
                  <c:v>86</c:v>
                </c:pt>
              </c:numCache>
            </c:numRef>
          </c:val>
        </c:ser>
        <c:ser>
          <c:idx val="3"/>
          <c:order val="3"/>
          <c:tx>
            <c:strRef>
              <c:f>UE_prawo_stał._pob._najl._wykre!$A$33</c:f>
              <c:strCache>
                <c:ptCount val="1"/>
                <c:pt idx="0">
                  <c:v>BUŁGARIA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530357673716432E-2"/>
                  <c:y val="7.9980132288945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108631394763694E-2"/>
                  <c:y val="7.998013228894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8434525579054335E-3"/>
                  <c:y val="9.0412323457069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UE_prawo_stał._pob._najl._wykre!$B$29:$D$29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UE_prawo_stał._pob._najl._wykre!$B$33:$D$33</c:f>
              <c:numCache>
                <c:formatCode>General</c:formatCode>
                <c:ptCount val="3"/>
                <c:pt idx="0">
                  <c:v>76</c:v>
                </c:pt>
                <c:pt idx="1">
                  <c:v>66</c:v>
                </c:pt>
                <c:pt idx="2">
                  <c:v>78</c:v>
                </c:pt>
              </c:numCache>
            </c:numRef>
          </c:val>
        </c:ser>
        <c:ser>
          <c:idx val="4"/>
          <c:order val="4"/>
          <c:tx>
            <c:strRef>
              <c:f>UE_prawo_stał._pob._najl._wykre!$A$34</c:f>
              <c:strCache>
                <c:ptCount val="1"/>
                <c:pt idx="0">
                  <c:v>WIELKA BRYTANIA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1795536510574649E-2"/>
                  <c:y val="6.6070544064781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217072102418809E-2"/>
                  <c:y val="7.998013228894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2651788368582604E-3"/>
                  <c:y val="7.9980132288945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UE_prawo_stał._pob._najl._wykre!$B$29:$D$29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UE_prawo_stał._pob._najl._wykre!$B$34:$D$34</c:f>
              <c:numCache>
                <c:formatCode>General</c:formatCode>
                <c:ptCount val="3"/>
                <c:pt idx="0">
                  <c:v>43</c:v>
                </c:pt>
                <c:pt idx="1">
                  <c:v>49</c:v>
                </c:pt>
                <c:pt idx="2">
                  <c:v>44</c:v>
                </c:pt>
              </c:numCache>
            </c:numRef>
          </c:val>
        </c:ser>
        <c:ser>
          <c:idx val="5"/>
          <c:order val="5"/>
          <c:tx>
            <c:strRef>
              <c:f>UE_prawo_stał._pob._najl._wykre!$A$35</c:f>
              <c:strCache>
                <c:ptCount val="1"/>
                <c:pt idx="0">
                  <c:v>RUMUNIA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9373810231621911E-2"/>
                  <c:y val="7.998013228894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373619544513332E-2"/>
                  <c:y val="8.3457529344987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63879838137146E-2"/>
                  <c:y val="8.693492640102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UE_prawo_stał._pob._najl._wykre!$B$29:$D$29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UE_prawo_stał._pob._najl._wykre!$B$35:$D$35</c:f>
              <c:numCache>
                <c:formatCode>General</c:formatCode>
                <c:ptCount val="3"/>
                <c:pt idx="0">
                  <c:v>37</c:v>
                </c:pt>
                <c:pt idx="1">
                  <c:v>34</c:v>
                </c:pt>
                <c:pt idx="2">
                  <c:v>40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73826160"/>
        <c:axId val="273827336"/>
        <c:axId val="276609576"/>
      </c:bar3DChart>
      <c:catAx>
        <c:axId val="2738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382733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73827336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3826160"/>
        <c:crosses val="min"/>
        <c:crossBetween val="between"/>
      </c:valAx>
      <c:serAx>
        <c:axId val="276609576"/>
        <c:scaling>
          <c:orientation val="minMax"/>
        </c:scaling>
        <c:delete val="1"/>
        <c:axPos val="b"/>
        <c:majorTickMark val="out"/>
        <c:minorTickMark val="none"/>
        <c:tickLblPos val="nextTo"/>
        <c:crossAx val="273827336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523429195006543"/>
          <c:y val="0.43077030755770912"/>
          <c:w val="0.2204304838239306"/>
          <c:h val="0.2974367050272562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Wykres 17:</a:t>
            </a:r>
            <a:r>
              <a:rPr lang="pl-PL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Li</a:t>
            </a:r>
            <a:r>
              <a:rPr lang="pl-PL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czba osób (obywateli UE oraz członków ich rodzin), które w roku 2007 złożyły wniosek o zezwolenie na pobyt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2007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UE_psp_woj!#REF!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UE_psp_woj!#REF!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0455560"/>
        <c:axId val="240454384"/>
        <c:axId val="276610424"/>
      </c:bar3DChart>
      <c:catAx>
        <c:axId val="240455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045438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40454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0455560"/>
        <c:crosses val="autoZero"/>
        <c:crossBetween val="between"/>
      </c:valAx>
      <c:serAx>
        <c:axId val="276610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0454384"/>
        <c:crosses val="autoZero"/>
        <c:tickLblSkip val="4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Wykres 18: </a:t>
            </a:r>
            <a:r>
              <a:rPr lang="pl-PL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Liczba osób(członków rodzin obywateli UE), które w roku 2007 złożyły wniosek o zezwolenie na pobyt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2007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UE_psp_woj!#REF!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UE_psp_woj!#REF!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0451248"/>
        <c:axId val="240448112"/>
        <c:axId val="276611272"/>
      </c:bar3DChart>
      <c:catAx>
        <c:axId val="24045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04481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40448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0451248"/>
        <c:crosses val="autoZero"/>
        <c:crossBetween val="between"/>
      </c:valAx>
      <c:serAx>
        <c:axId val="276611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0448112"/>
        <c:crosses val="autoZero"/>
        <c:tickLblSkip val="4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22: Cudzoziemcy, którzy w latach 2013-2015 ubiegali się o wydanie karty pobytu członka rodziny obywatela UE</a:t>
            </a:r>
          </a:p>
        </c:rich>
      </c:tx>
      <c:layout>
        <c:manualLayout>
          <c:xMode val="edge"/>
          <c:yMode val="edge"/>
          <c:x val="0.11402173341583458"/>
          <c:y val="2.313624678663239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100"/>
      <c:rotY val="13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5469995508411009E-2"/>
          <c:y val="0.17223650385604114"/>
          <c:w val="0.54391412262414129"/>
          <c:h val="0.79177377892030854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'rodz UE_prawopobytu_najl._wykre'!$A$29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'rodz UE_prawopobytu_najl._wykre'!$B$28:$D$28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'rodz UE_prawopobytu_najl._wykre'!$B$29:$D$29</c:f>
              <c:numCache>
                <c:formatCode>#,##0</c:formatCode>
                <c:ptCount val="3"/>
                <c:pt idx="0">
                  <c:v>59</c:v>
                </c:pt>
                <c:pt idx="1">
                  <c:v>80</c:v>
                </c:pt>
                <c:pt idx="2">
                  <c:v>112</c:v>
                </c:pt>
              </c:numCache>
            </c:numRef>
          </c:val>
        </c:ser>
        <c:ser>
          <c:idx val="1"/>
          <c:order val="1"/>
          <c:tx>
            <c:strRef>
              <c:f>'rodz UE_prawopobytu_najl._wykre'!$A$30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4687682017181692E-17"/>
                  <c:y val="3.633060853769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3126142595978062E-3"/>
                  <c:y val="5.8128973660308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9.0826521344232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'rodz UE_prawopobytu_najl._wykre'!$B$28:$D$28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'rodz UE_prawopobytu_najl._wykre'!$B$30:$D$30</c:f>
              <c:numCache>
                <c:formatCode>General</c:formatCode>
                <c:ptCount val="3"/>
                <c:pt idx="0">
                  <c:v>21</c:v>
                </c:pt>
                <c:pt idx="1">
                  <c:v>28</c:v>
                </c:pt>
                <c:pt idx="2">
                  <c:v>46</c:v>
                </c:pt>
              </c:numCache>
            </c:numRef>
          </c:val>
        </c:ser>
        <c:ser>
          <c:idx val="2"/>
          <c:order val="2"/>
          <c:tx>
            <c:strRef>
              <c:f>'rodz UE_prawopobytu_najl._wykre'!$A$31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625228519195657E-2"/>
                  <c:y val="3.2697547683923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3126142595978062E-3"/>
                  <c:y val="7.9927338782924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3126142595978062E-3"/>
                  <c:y val="9.8092643051771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'rodz UE_prawopobytu_najl._wykre'!$B$28:$D$28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'rodz UE_prawopobytu_najl._wykre'!$B$31:$D$31</c:f>
              <c:numCache>
                <c:formatCode>General</c:formatCode>
                <c:ptCount val="3"/>
                <c:pt idx="0">
                  <c:v>10</c:v>
                </c:pt>
                <c:pt idx="1">
                  <c:v>16</c:v>
                </c:pt>
                <c:pt idx="2">
                  <c:v>31</c:v>
                </c:pt>
              </c:numCache>
            </c:numRef>
          </c:val>
        </c:ser>
        <c:ser>
          <c:idx val="3"/>
          <c:order val="3"/>
          <c:tx>
            <c:strRef>
              <c:f>'rodz UE_prawopobytu_najl._wykre'!$A$32</c:f>
              <c:strCache>
                <c:ptCount val="1"/>
                <c:pt idx="0">
                  <c:v>STANY ZJEDNOCZONE AMERYKI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7501523461304088E-3"/>
                  <c:y val="8.7193460490463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4625228519195612E-2"/>
                  <c:y val="7.9927338782924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7501523461304088E-3"/>
                  <c:y val="7.6294277929155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'rodz UE_prawopobytu_najl._wykre'!$B$28:$D$28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'rodz UE_prawopobytu_najl._wykre'!$B$32:$D$32</c:f>
              <c:numCache>
                <c:formatCode>General</c:formatCode>
                <c:ptCount val="3"/>
                <c:pt idx="0">
                  <c:v>22</c:v>
                </c:pt>
                <c:pt idx="1">
                  <c:v>16</c:v>
                </c:pt>
                <c:pt idx="2">
                  <c:v>12</c:v>
                </c:pt>
              </c:numCache>
            </c:numRef>
          </c:val>
        </c:ser>
        <c:ser>
          <c:idx val="4"/>
          <c:order val="4"/>
          <c:tx>
            <c:strRef>
              <c:f>'rodz UE_prawopobytu_najl._wykre'!$A$33</c:f>
              <c:strCache>
                <c:ptCount val="1"/>
                <c:pt idx="0">
                  <c:v>CHINY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7499604139976107E-3"/>
                  <c:y val="6.9028156221616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4625228519195567E-2"/>
                  <c:y val="7.6294277929155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4625228519195612E-2"/>
                  <c:y val="7.6294277929155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'rodz UE_prawopobytu_najl._wykre'!$B$28:$D$28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'rodz UE_prawopobytu_najl._wykre'!$B$33:$D$33</c:f>
              <c:numCache>
                <c:formatCode>General</c:formatCode>
                <c:ptCount val="3"/>
                <c:pt idx="0">
                  <c:v>12</c:v>
                </c:pt>
                <c:pt idx="1">
                  <c:v>15</c:v>
                </c:pt>
                <c:pt idx="2">
                  <c:v>11</c:v>
                </c:pt>
              </c:numCache>
            </c:numRef>
          </c:val>
        </c:ser>
        <c:ser>
          <c:idx val="5"/>
          <c:order val="5"/>
          <c:tx>
            <c:strRef>
              <c:f>'rodz UE_prawopobytu_najl._wykre'!$A$34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8750761730652044E-3"/>
                  <c:y val="5.4495912806539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187690432663011E-2"/>
                  <c:y val="5.4495912806539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218769043266292E-2"/>
                  <c:y val="6.9028156221616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'rodz UE_prawopobytu_najl._wykre'!$B$28:$D$28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'rodz UE_prawopobytu_najl._wykre'!$B$34:$D$34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10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40449680"/>
        <c:axId val="240452424"/>
        <c:axId val="279550576"/>
      </c:bar3DChart>
      <c:catAx>
        <c:axId val="2404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045242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40452424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0449680"/>
        <c:crosses val="autoZero"/>
        <c:crossBetween val="between"/>
      </c:valAx>
      <c:serAx>
        <c:axId val="279550576"/>
        <c:scaling>
          <c:orientation val="minMax"/>
        </c:scaling>
        <c:delete val="1"/>
        <c:axPos val="b"/>
        <c:majorTickMark val="out"/>
        <c:minorTickMark val="none"/>
        <c:tickLblPos val="nextTo"/>
        <c:crossAx val="240452424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334409084842828"/>
          <c:y val="0.40359897172236503"/>
          <c:w val="0.3189523959736158"/>
          <c:h val="0.321336760925449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Wykres 23: </a:t>
            </a:r>
            <a:r>
              <a:rPr lang="pl-PL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Liczba osób, które w latach 2013-2015 złożyły wniosek </a:t>
            </a:r>
            <a:br>
              <a:rPr lang="pl-PL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</a:br>
            <a:r>
              <a:rPr lang="pl-PL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 udzielenie ochrony międzynarodowej w RP</a:t>
            </a:r>
          </a:p>
        </c:rich>
      </c:tx>
      <c:layout>
        <c:manualLayout>
          <c:xMode val="edge"/>
          <c:yMode val="edge"/>
          <c:x val="0.11093264467343511"/>
          <c:y val="3.1042046896455826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100"/>
      <c:rotY val="13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5916450459432202E-2"/>
          <c:y val="0.15077621645498768"/>
          <c:w val="0.70739605371097969"/>
          <c:h val="0.81818270399838899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nsuch_najliczniejsze!$A$30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nsuch_najliczniejsze!$B$29:$D$29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nsuch_najliczniejsze!$B$30:$D$30</c:f>
              <c:numCache>
                <c:formatCode>#,##0</c:formatCode>
                <c:ptCount val="3"/>
                <c:pt idx="0">
                  <c:v>12849</c:v>
                </c:pt>
                <c:pt idx="1">
                  <c:v>4112</c:v>
                </c:pt>
                <c:pt idx="2">
                  <c:v>7989</c:v>
                </c:pt>
              </c:numCache>
            </c:numRef>
          </c:val>
        </c:ser>
        <c:ser>
          <c:idx val="1"/>
          <c:order val="1"/>
          <c:tx>
            <c:strRef>
              <c:f>nsuch_najliczniejsze!$A$31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98173803288714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8493162998087762E-3"/>
                  <c:y val="9.0835360908353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1415527166347961E-2"/>
                  <c:y val="9.7323600973236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nsuch_najliczniejsze!$B$29:$D$29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nsuch_najliczniejsze!$B$31:$D$31</c:f>
              <c:numCache>
                <c:formatCode>#,##0</c:formatCode>
                <c:ptCount val="3"/>
                <c:pt idx="0">
                  <c:v>46</c:v>
                </c:pt>
                <c:pt idx="1">
                  <c:v>2318</c:v>
                </c:pt>
                <c:pt idx="2">
                  <c:v>2305</c:v>
                </c:pt>
              </c:numCache>
            </c:numRef>
          </c:val>
        </c:ser>
        <c:ser>
          <c:idx val="2"/>
          <c:order val="2"/>
          <c:tx>
            <c:strRef>
              <c:f>nsuch_najliczniejsze!$A$32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1095897798852657E-2"/>
                  <c:y val="1.297648012976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5113979993884154E-2"/>
                  <c:y val="1.9464720194647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96329629369285E-2"/>
                  <c:y val="1.297648012976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nsuch_najliczniejsze!$B$29:$D$29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nsuch_najliczniejsze!$B$32:$D$32</c:f>
              <c:numCache>
                <c:formatCode>#,##0</c:formatCode>
                <c:ptCount val="3"/>
                <c:pt idx="0">
                  <c:v>1245</c:v>
                </c:pt>
                <c:pt idx="1">
                  <c:v>726</c:v>
                </c:pt>
                <c:pt idx="2">
                  <c:v>394</c:v>
                </c:pt>
              </c:numCache>
            </c:numRef>
          </c:val>
        </c:ser>
        <c:ser>
          <c:idx val="3"/>
          <c:order val="3"/>
          <c:tx>
            <c:strRef>
              <c:f>nsuch_najliczniejsze!$A$33</c:f>
              <c:strCache>
                <c:ptCount val="1"/>
                <c:pt idx="0">
                  <c:v>SYRIA</c:v>
                </c:pt>
              </c:strCache>
            </c:strRef>
          </c:tx>
          <c:spPr>
            <a:solidFill>
              <a:srgbClr val="7030A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397265199235105E-2"/>
                  <c:y val="4.8661800486618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831234104777283E-2"/>
                  <c:y val="4.86618004866178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548128671507689E-2"/>
                  <c:y val="7.1370640713706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nsuch_najliczniejsze!$B$29:$D$29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nsuch_najliczniejsze!$B$33:$D$33</c:f>
              <c:numCache>
                <c:formatCode>#,##0</c:formatCode>
                <c:ptCount val="3"/>
                <c:pt idx="0">
                  <c:v>255</c:v>
                </c:pt>
                <c:pt idx="1">
                  <c:v>114</c:v>
                </c:pt>
                <c:pt idx="2">
                  <c:v>295</c:v>
                </c:pt>
              </c:numCache>
            </c:numRef>
          </c:val>
        </c:ser>
        <c:ser>
          <c:idx val="4"/>
          <c:order val="4"/>
          <c:tx>
            <c:strRef>
              <c:f>nsuch_najliczniejsze!$A$34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8493162998087762E-3"/>
                  <c:y val="4.5417680454176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8493162998086929E-3"/>
                  <c:y val="4.2173560421735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698632599617552E-2"/>
                  <c:y val="4.8661800486618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nsuch_najliczniejsze!$B$29:$D$29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nsuch_najliczniejsze!$B$34:$D$34</c:f>
              <c:numCache>
                <c:formatCode>#,##0</c:formatCode>
                <c:ptCount val="3"/>
                <c:pt idx="0">
                  <c:v>5</c:v>
                </c:pt>
                <c:pt idx="1">
                  <c:v>107</c:v>
                </c:pt>
                <c:pt idx="2">
                  <c:v>541</c:v>
                </c:pt>
              </c:numCache>
            </c:numRef>
          </c:val>
        </c:ser>
        <c:ser>
          <c:idx val="5"/>
          <c:order val="5"/>
          <c:tx>
            <c:strRef>
              <c:f>nsuch_najliczniejsze!$A$35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0547948899426328E-2"/>
                  <c:y val="5.19059205190592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1324217330783688E-3"/>
                  <c:y val="5.8394160583941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5981738032887147E-2"/>
                  <c:y val="5.8394160583941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nsuch_najliczniejsze!$B$29:$D$29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nsuch_najliczniejsze!$B$35:$D$35</c:f>
              <c:numCache>
                <c:formatCode>#,##0</c:formatCode>
                <c:ptCount val="3"/>
                <c:pt idx="0">
                  <c:v>853</c:v>
                </c:pt>
                <c:pt idx="1">
                  <c:v>816</c:v>
                </c:pt>
                <c:pt idx="2">
                  <c:v>801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40448896"/>
        <c:axId val="240452816"/>
        <c:axId val="279545912"/>
      </c:bar3DChart>
      <c:catAx>
        <c:axId val="24044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045281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40452816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0448896"/>
        <c:crosses val="autoZero"/>
        <c:crossBetween val="between"/>
      </c:valAx>
      <c:serAx>
        <c:axId val="279545912"/>
        <c:scaling>
          <c:orientation val="minMax"/>
        </c:scaling>
        <c:delete val="1"/>
        <c:axPos val="b"/>
        <c:majorTickMark val="out"/>
        <c:minorTickMark val="none"/>
        <c:tickLblPos val="nextTo"/>
        <c:crossAx val="240452816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244440506029994"/>
          <c:y val="0.41942697560155973"/>
          <c:w val="0.14791013663484986"/>
          <c:h val="0.27593888512280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2015</a:t>
            </a:r>
          </a:p>
        </c:rich>
      </c:tx>
      <c:layout>
        <c:manualLayout>
          <c:xMode val="edge"/>
          <c:yMode val="edge"/>
          <c:x val="0.51541896469989712"/>
          <c:y val="0.894904398077836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857839198671587E-2"/>
          <c:y val="0.29311044321352575"/>
          <c:w val="0.81742653596871828"/>
          <c:h val="0.4720262963974928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6326530612244899E-2"/>
                  <c:y val="-4.20609884332281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2.20750551876379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210884353741496E-2"/>
                  <c:y val="-8.412197686645635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nsuch_dec_najliczniejsze_wykres!$A$5:$A$10</c:f>
              <c:strCache>
                <c:ptCount val="6"/>
                <c:pt idx="0">
                  <c:v>SYRIA</c:v>
                </c:pt>
                <c:pt idx="1">
                  <c:v>IRAK</c:v>
                </c:pt>
                <c:pt idx="2">
                  <c:v>ROSJA</c:v>
                </c:pt>
                <c:pt idx="3">
                  <c:v>BEZ OBYWATELSTWA</c:v>
                </c:pt>
                <c:pt idx="4">
                  <c:v>EGIPT</c:v>
                </c:pt>
                <c:pt idx="5">
                  <c:v>POZOSTAŁE</c:v>
                </c:pt>
              </c:strCache>
            </c:strRef>
          </c:cat>
          <c:val>
            <c:numRef>
              <c:f>nsuch_dec_najliczniejsze_wykres!$B$5:$B$10</c:f>
              <c:numCache>
                <c:formatCode>General</c:formatCode>
                <c:ptCount val="6"/>
                <c:pt idx="0">
                  <c:v>203</c:v>
                </c:pt>
                <c:pt idx="1">
                  <c:v>24</c:v>
                </c:pt>
                <c:pt idx="2">
                  <c:v>21</c:v>
                </c:pt>
                <c:pt idx="3">
                  <c:v>20</c:v>
                </c:pt>
                <c:pt idx="4">
                  <c:v>15</c:v>
                </c:pt>
                <c:pt idx="5">
                  <c:v>65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4"/>
          <c:order val="0"/>
          <c:tx>
            <c:v>osiedlenie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Lit>
              <c:ptCount val="36"/>
              <c:pt idx="0">
                <c:v>2003 I</c:v>
              </c:pt>
              <c:pt idx="1">
                <c:v>2003 II</c:v>
              </c:pt>
              <c:pt idx="2">
                <c:v>2003 III</c:v>
              </c:pt>
              <c:pt idx="3">
                <c:v>2003 IV</c:v>
              </c:pt>
              <c:pt idx="4">
                <c:v>2003 V</c:v>
              </c:pt>
              <c:pt idx="5">
                <c:v>2003 VI</c:v>
              </c:pt>
              <c:pt idx="6">
                <c:v>2003 VII</c:v>
              </c:pt>
              <c:pt idx="7">
                <c:v>2003 VIII</c:v>
              </c:pt>
              <c:pt idx="8">
                <c:v>2003 IX</c:v>
              </c:pt>
              <c:pt idx="9">
                <c:v>2003 X</c:v>
              </c:pt>
              <c:pt idx="10">
                <c:v>2003 XI</c:v>
              </c:pt>
              <c:pt idx="11">
                <c:v>2003 XII</c:v>
              </c:pt>
              <c:pt idx="12">
                <c:v>2004 I</c:v>
              </c:pt>
              <c:pt idx="13">
                <c:v>2004 II</c:v>
              </c:pt>
              <c:pt idx="14">
                <c:v>2004 III</c:v>
              </c:pt>
              <c:pt idx="15">
                <c:v>2004 IV</c:v>
              </c:pt>
              <c:pt idx="16">
                <c:v>2004 V</c:v>
              </c:pt>
              <c:pt idx="17">
                <c:v>2004 VI</c:v>
              </c:pt>
              <c:pt idx="18">
                <c:v>2004 VII</c:v>
              </c:pt>
              <c:pt idx="19">
                <c:v>2004 VIII</c:v>
              </c:pt>
              <c:pt idx="20">
                <c:v>2004 IX</c:v>
              </c:pt>
              <c:pt idx="21">
                <c:v>2004 X</c:v>
              </c:pt>
              <c:pt idx="22">
                <c:v>2004 XI</c:v>
              </c:pt>
              <c:pt idx="23">
                <c:v>2004 XII</c:v>
              </c:pt>
              <c:pt idx="24">
                <c:v>2005 I</c:v>
              </c:pt>
              <c:pt idx="25">
                <c:v>2005 II</c:v>
              </c:pt>
              <c:pt idx="26">
                <c:v>2005 III</c:v>
              </c:pt>
              <c:pt idx="27">
                <c:v>2005 IV</c:v>
              </c:pt>
              <c:pt idx="28">
                <c:v>2005 V</c:v>
              </c:pt>
              <c:pt idx="29">
                <c:v>2005 VI</c:v>
              </c:pt>
              <c:pt idx="30">
                <c:v>2005 VII</c:v>
              </c:pt>
              <c:pt idx="31">
                <c:v>2005 VIII</c:v>
              </c:pt>
              <c:pt idx="32">
                <c:v>2005 IX</c:v>
              </c:pt>
              <c:pt idx="33">
                <c:v>2005 X</c:v>
              </c:pt>
              <c:pt idx="34">
                <c:v>2005 XI</c:v>
              </c:pt>
              <c:pt idx="35">
                <c:v>2005 XII</c:v>
              </c:pt>
            </c:strLit>
          </c:cat>
          <c:val>
            <c:numLit>
              <c:formatCode>General</c:formatCode>
              <c:ptCount val="37"/>
              <c:pt idx="0">
                <c:v>141</c:v>
              </c:pt>
              <c:pt idx="1">
                <c:v>155</c:v>
              </c:pt>
              <c:pt idx="2">
                <c:v>158</c:v>
              </c:pt>
              <c:pt idx="3">
                <c:v>133</c:v>
              </c:pt>
              <c:pt idx="4">
                <c:v>144</c:v>
              </c:pt>
              <c:pt idx="5">
                <c:v>131</c:v>
              </c:pt>
              <c:pt idx="6">
                <c:v>203</c:v>
              </c:pt>
              <c:pt idx="7">
                <c:v>155</c:v>
              </c:pt>
              <c:pt idx="8">
                <c:v>347</c:v>
              </c:pt>
              <c:pt idx="9">
                <c:v>575</c:v>
              </c:pt>
              <c:pt idx="10">
                <c:v>426</c:v>
              </c:pt>
              <c:pt idx="11">
                <c:v>432</c:v>
              </c:pt>
              <c:pt idx="12">
                <c:v>379</c:v>
              </c:pt>
              <c:pt idx="13">
                <c:v>447</c:v>
              </c:pt>
              <c:pt idx="14">
                <c:v>600</c:v>
              </c:pt>
              <c:pt idx="15">
                <c:v>511</c:v>
              </c:pt>
              <c:pt idx="16">
                <c:v>388</c:v>
              </c:pt>
              <c:pt idx="17">
                <c:v>410</c:v>
              </c:pt>
              <c:pt idx="18">
                <c:v>422</c:v>
              </c:pt>
              <c:pt idx="19">
                <c:v>404</c:v>
              </c:pt>
              <c:pt idx="20">
                <c:v>368</c:v>
              </c:pt>
              <c:pt idx="21">
                <c:v>368</c:v>
              </c:pt>
              <c:pt idx="22">
                <c:v>350</c:v>
              </c:pt>
              <c:pt idx="23">
                <c:v>447</c:v>
              </c:pt>
              <c:pt idx="24">
                <c:v>323</c:v>
              </c:pt>
              <c:pt idx="25">
                <c:v>339</c:v>
              </c:pt>
              <c:pt idx="26">
                <c:v>351</c:v>
              </c:pt>
              <c:pt idx="27">
                <c:v>366</c:v>
              </c:pt>
              <c:pt idx="28">
                <c:v>328</c:v>
              </c:pt>
              <c:pt idx="29">
                <c:v>355</c:v>
              </c:pt>
              <c:pt idx="30">
                <c:v>340</c:v>
              </c:pt>
              <c:pt idx="31">
                <c:v>308</c:v>
              </c:pt>
              <c:pt idx="32">
                <c:v>452</c:v>
              </c:pt>
              <c:pt idx="33">
                <c:v>336</c:v>
              </c:pt>
              <c:pt idx="34">
                <c:v>316</c:v>
              </c:pt>
              <c:pt idx="35">
                <c:v>250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56808"/>
        <c:axId val="239357984"/>
      </c:lineChart>
      <c:catAx>
        <c:axId val="239356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39357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57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393568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2013-2015</a:t>
            </a:r>
          </a:p>
        </c:rich>
      </c:tx>
      <c:layout>
        <c:manualLayout>
          <c:xMode val="edge"/>
          <c:yMode val="edge"/>
          <c:x val="0.47688147677192522"/>
          <c:y val="0.89873535719539477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2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289898545290533"/>
          <c:y val="0.33044471321962493"/>
          <c:w val="0.7112849324770194"/>
          <c:h val="0.42932062959214745"/>
        </c:manualLayout>
      </c:layout>
      <c:pie3DChart>
        <c:varyColors val="1"/>
        <c:ser>
          <c:idx val="0"/>
          <c:order val="0"/>
          <c:explosion val="22"/>
          <c:dPt>
            <c:idx val="0"/>
            <c:bubble3D val="0"/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3333351560225619E-3"/>
                  <c:y val="-6.2695924764890276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1409451314403175E-2"/>
                  <c:y val="-1.4656694558948156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162516877190918E-2"/>
                  <c:y val="1.2374628719999342E-3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944445963352136E-2"/>
                  <c:y val="1.2539184952978056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nsuch_dec_najliczniejsze_wykres!$D$5:$D$10</c:f>
              <c:strCache>
                <c:ptCount val="6"/>
                <c:pt idx="0">
                  <c:v>SYRIA</c:v>
                </c:pt>
                <c:pt idx="1">
                  <c:v>BEZ OBYWATELSTWA</c:v>
                </c:pt>
                <c:pt idx="2">
                  <c:v>ROSJA</c:v>
                </c:pt>
                <c:pt idx="3">
                  <c:v>AFGANISTAN</c:v>
                </c:pt>
                <c:pt idx="4">
                  <c:v>BIAŁORUŚ</c:v>
                </c:pt>
                <c:pt idx="5">
                  <c:v>POZOSTAŁE</c:v>
                </c:pt>
              </c:strCache>
            </c:strRef>
          </c:cat>
          <c:val>
            <c:numRef>
              <c:f>nsuch_dec_najliczniejsze_wykres!$E$5:$E$10</c:f>
              <c:numCache>
                <c:formatCode>General</c:formatCode>
                <c:ptCount val="6"/>
                <c:pt idx="0">
                  <c:v>388</c:v>
                </c:pt>
                <c:pt idx="1">
                  <c:v>67</c:v>
                </c:pt>
                <c:pt idx="2">
                  <c:v>60</c:v>
                </c:pt>
                <c:pt idx="3">
                  <c:v>56</c:v>
                </c:pt>
                <c:pt idx="4">
                  <c:v>49</c:v>
                </c:pt>
                <c:pt idx="5">
                  <c:v>198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2015</a:t>
            </a:r>
          </a:p>
        </c:rich>
      </c:tx>
      <c:layout>
        <c:manualLayout>
          <c:xMode val="edge"/>
          <c:yMode val="edge"/>
          <c:x val="0.51541896469989712"/>
          <c:y val="0.8949043980778367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624399647139541E-2"/>
          <c:y val="0.30105087825560262"/>
          <c:w val="0.8522187734831902"/>
          <c:h val="0.48943737802005516"/>
        </c:manualLayout>
      </c:layout>
      <c:pie3DChart>
        <c:varyColors val="1"/>
        <c:ser>
          <c:idx val="0"/>
          <c:order val="0"/>
          <c:explosion val="2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596127247579529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504851831280426E-2"/>
                  <c:y val="6.06780402449693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nsuch_dec_najliczniejsze_wykres!$A$28:$A$33</c:f>
              <c:strCache>
                <c:ptCount val="6"/>
                <c:pt idx="0">
                  <c:v>ROSJA</c:v>
                </c:pt>
                <c:pt idx="1">
                  <c:v>IRAK</c:v>
                </c:pt>
                <c:pt idx="2">
                  <c:v>ERYTREA</c:v>
                </c:pt>
                <c:pt idx="3">
                  <c:v>AFGANISTAN</c:v>
                </c:pt>
                <c:pt idx="4">
                  <c:v>UKRAINA</c:v>
                </c:pt>
                <c:pt idx="5">
                  <c:v>POZOSTAŁE</c:v>
                </c:pt>
              </c:strCache>
            </c:strRef>
          </c:cat>
          <c:val>
            <c:numRef>
              <c:f>nsuch_dec_najliczniejsze_wykres!$B$28:$B$33</c:f>
              <c:numCache>
                <c:formatCode>General</c:formatCode>
                <c:ptCount val="6"/>
                <c:pt idx="0">
                  <c:v>104</c:v>
                </c:pt>
                <c:pt idx="1">
                  <c:v>24</c:v>
                </c:pt>
                <c:pt idx="2">
                  <c:v>9</c:v>
                </c:pt>
                <c:pt idx="3">
                  <c:v>7</c:v>
                </c:pt>
                <c:pt idx="4">
                  <c:v>6</c:v>
                </c:pt>
                <c:pt idx="5" formatCode="#,##0">
                  <c:v>17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000"/>
              <a:t>2013-2015</a:t>
            </a:r>
          </a:p>
        </c:rich>
      </c:tx>
      <c:layout>
        <c:manualLayout>
          <c:xMode val="edge"/>
          <c:yMode val="edge"/>
          <c:x val="0.47388370759127479"/>
          <c:y val="0.87858719646799122"/>
        </c:manualLayout>
      </c:layout>
      <c:overlay val="1"/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400904182131419"/>
          <c:y val="0.33096536523439019"/>
          <c:w val="0.80375445331446349"/>
          <c:h val="0.46107941805287583"/>
        </c:manualLayout>
      </c:layout>
      <c:pie3D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1089888516410697E-2"/>
                  <c:y val="-1.62450366781075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0581117954315118E-2"/>
                  <c:y val="-2.47920452251162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nsuch_dec_najliczniejsze_wykres!$D$28:$D$33</c:f>
              <c:strCache>
                <c:ptCount val="6"/>
                <c:pt idx="0">
                  <c:v>ROSJA</c:v>
                </c:pt>
                <c:pt idx="1">
                  <c:v>SYRIA</c:v>
                </c:pt>
                <c:pt idx="2">
                  <c:v>IRAK</c:v>
                </c:pt>
                <c:pt idx="3">
                  <c:v>SOMALIA</c:v>
                </c:pt>
                <c:pt idx="4">
                  <c:v>KAZACHSTAN</c:v>
                </c:pt>
                <c:pt idx="5">
                  <c:v>POZOSTAŁE</c:v>
                </c:pt>
              </c:strCache>
            </c:strRef>
          </c:cat>
          <c:val>
            <c:numRef>
              <c:f>nsuch_dec_najliczniejsze_wykres!$E$28:$E$33</c:f>
              <c:numCache>
                <c:formatCode>General</c:formatCode>
                <c:ptCount val="6"/>
                <c:pt idx="0">
                  <c:v>299</c:v>
                </c:pt>
                <c:pt idx="1">
                  <c:v>40</c:v>
                </c:pt>
                <c:pt idx="2">
                  <c:v>39</c:v>
                </c:pt>
                <c:pt idx="3">
                  <c:v>24</c:v>
                </c:pt>
                <c:pt idx="4">
                  <c:v>20</c:v>
                </c:pt>
                <c:pt idx="5">
                  <c:v>61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2015</a:t>
            </a:r>
          </a:p>
        </c:rich>
      </c:tx>
      <c:layout>
        <c:manualLayout>
          <c:xMode val="edge"/>
          <c:yMode val="edge"/>
          <c:x val="0.51541896469989712"/>
          <c:y val="0.8949043980778367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76947173773696"/>
          <c:y val="0.33096536523439019"/>
          <c:w val="0.81374184258096138"/>
          <c:h val="0.46700956735246801"/>
        </c:manualLayout>
      </c:layout>
      <c:pie3DChart>
        <c:varyColors val="1"/>
        <c:ser>
          <c:idx val="0"/>
          <c:order val="0"/>
          <c:explosion val="2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3.0271862904296495E-2"/>
                  <c:y val="0.147574295148590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nsuch_dec_najliczniejsze_wykres!$A$50:$A$55</c:f>
              <c:strCache>
                <c:ptCount val="6"/>
                <c:pt idx="0">
                  <c:v>ROSJA</c:v>
                </c:pt>
                <c:pt idx="1">
                  <c:v>ARMENIA</c:v>
                </c:pt>
                <c:pt idx="2">
                  <c:v>UKRAINA</c:v>
                </c:pt>
                <c:pt idx="3">
                  <c:v>GRUZJA</c:v>
                </c:pt>
                <c:pt idx="4">
                  <c:v>AFGANISTAN</c:v>
                </c:pt>
                <c:pt idx="5">
                  <c:v>POZOSTAŁE</c:v>
                </c:pt>
              </c:strCache>
            </c:strRef>
          </c:cat>
          <c:val>
            <c:numRef>
              <c:f>nsuch_dec_najliczniejsze_wykres!$B$50:$B$55</c:f>
              <c:numCache>
                <c:formatCode>General</c:formatCode>
                <c:ptCount val="6"/>
                <c:pt idx="0">
                  <c:v>91</c:v>
                </c:pt>
                <c:pt idx="1">
                  <c:v>10</c:v>
                </c:pt>
                <c:pt idx="2">
                  <c:v>6</c:v>
                </c:pt>
                <c:pt idx="3">
                  <c:v>6</c:v>
                </c:pt>
                <c:pt idx="4">
                  <c:v>2</c:v>
                </c:pt>
                <c:pt idx="5" formatCode="#,##0">
                  <c:v>7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000"/>
              <a:t>2013-2015</a:t>
            </a:r>
          </a:p>
        </c:rich>
      </c:tx>
      <c:layout>
        <c:manualLayout>
          <c:xMode val="edge"/>
          <c:yMode val="edge"/>
          <c:x val="0.52689085167647542"/>
          <c:y val="0.89196499267023055"/>
        </c:manualLayout>
      </c:layout>
      <c:overlay val="1"/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951931008623923"/>
          <c:y val="0.32257954821953089"/>
          <c:w val="0.80375445331446349"/>
          <c:h val="0.46107941805287583"/>
        </c:manualLayout>
      </c:layout>
      <c:pie3DChart>
        <c:varyColors val="1"/>
        <c:ser>
          <c:idx val="0"/>
          <c:order val="0"/>
          <c:explosion val="2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explosion val="27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6"/>
            <c:bubble3D val="0"/>
            <c:spPr>
              <a:solidFill>
                <a:srgbClr val="00B050"/>
              </a:solidFill>
            </c:spPr>
          </c:dPt>
          <c:dLbls>
            <c:dLbl>
              <c:idx val="0"/>
              <c:layout>
                <c:manualLayout>
                  <c:x val="-8.1632653061224497E-3"/>
                  <c:y val="0.144578313253012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1178638384487706E-2"/>
                  <c:y val="4.75206372074153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0580963093898978E-2"/>
                  <c:y val="4.75203060185300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0884353741496598E-2"/>
                  <c:y val="2.52365930599369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1410895066688091E-3"/>
                  <c:y val="-4.51946976659463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9.5197386041030591E-3"/>
                  <c:y val="-0.125500385007079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nsuch_dec_najliczniejsze_wykres!$D$50:$D$55</c:f>
              <c:strCache>
                <c:ptCount val="6"/>
                <c:pt idx="0">
                  <c:v>ROSJA</c:v>
                </c:pt>
                <c:pt idx="1">
                  <c:v>GRUZJA</c:v>
                </c:pt>
                <c:pt idx="2">
                  <c:v>ARMENIA</c:v>
                </c:pt>
                <c:pt idx="3">
                  <c:v>UKRAINA</c:v>
                </c:pt>
                <c:pt idx="4">
                  <c:v>AFGANISTAN</c:v>
                </c:pt>
                <c:pt idx="5">
                  <c:v>POZOSTAŁE</c:v>
                </c:pt>
              </c:strCache>
            </c:strRef>
          </c:cat>
          <c:val>
            <c:numRef>
              <c:f>nsuch_dec_najliczniejsze_wykres!$E$50:$E$55</c:f>
              <c:numCache>
                <c:formatCode>General</c:formatCode>
                <c:ptCount val="6"/>
                <c:pt idx="0">
                  <c:v>575</c:v>
                </c:pt>
                <c:pt idx="1">
                  <c:v>115</c:v>
                </c:pt>
                <c:pt idx="2">
                  <c:v>45</c:v>
                </c:pt>
                <c:pt idx="3">
                  <c:v>25</c:v>
                </c:pt>
                <c:pt idx="4">
                  <c:v>9</c:v>
                </c:pt>
                <c:pt idx="5" formatCode="#,##0">
                  <c:v>58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2015</a:t>
            </a:r>
          </a:p>
        </c:rich>
      </c:tx>
      <c:layout>
        <c:manualLayout>
          <c:xMode val="edge"/>
          <c:yMode val="edge"/>
          <c:x val="0.51541896469989712"/>
          <c:y val="0.8949043980778367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816188639070717E-2"/>
          <c:y val="0.3038335469694195"/>
          <c:w val="0.87098356681318445"/>
          <c:h val="0.49729872428737115"/>
        </c:manualLayout>
      </c:layout>
      <c:pie3DChart>
        <c:varyColors val="1"/>
        <c:ser>
          <c:idx val="0"/>
          <c:order val="0"/>
          <c:explosion val="29"/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1.3386880856760375E-2"/>
                  <c:y val="0.135658914728682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3007144085200554E-2"/>
                  <c:y val="3.97350993377483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787306707143534E-2"/>
                  <c:y val="7.95251174998474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1162089329077941E-3"/>
                  <c:y val="-7.06401766004415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nsuch_dec_najliczniejsze_wykres!$A$71:$A$76</c:f>
              <c:strCache>
                <c:ptCount val="6"/>
                <c:pt idx="0">
                  <c:v>UKRAINA</c:v>
                </c:pt>
                <c:pt idx="1">
                  <c:v>ROSJA</c:v>
                </c:pt>
                <c:pt idx="2">
                  <c:v>GRUZJA</c:v>
                </c:pt>
                <c:pt idx="3">
                  <c:v>KIRGISTAN</c:v>
                </c:pt>
                <c:pt idx="4">
                  <c:v>ARMENIA</c:v>
                </c:pt>
                <c:pt idx="5">
                  <c:v>POZOSTAŁE</c:v>
                </c:pt>
              </c:strCache>
            </c:strRef>
          </c:cat>
          <c:val>
            <c:numRef>
              <c:f>nsuch_dec_najliczniejsze_wykres!$B$71:$B$76</c:f>
              <c:numCache>
                <c:formatCode>General</c:formatCode>
                <c:ptCount val="6"/>
                <c:pt idx="0">
                  <c:v>1775</c:v>
                </c:pt>
                <c:pt idx="1">
                  <c:v>670</c:v>
                </c:pt>
                <c:pt idx="2">
                  <c:v>121</c:v>
                </c:pt>
                <c:pt idx="3">
                  <c:v>90</c:v>
                </c:pt>
                <c:pt idx="4">
                  <c:v>43</c:v>
                </c:pt>
                <c:pt idx="5" formatCode="#,##0">
                  <c:v>178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000"/>
              <a:t>2013-2015</a:t>
            </a:r>
          </a:p>
        </c:rich>
      </c:tx>
      <c:layout>
        <c:manualLayout>
          <c:xMode val="edge"/>
          <c:yMode val="edge"/>
          <c:x val="0.53300706060938319"/>
          <c:y val="0.87858706624882588"/>
        </c:manualLayout>
      </c:layout>
      <c:overlay val="1"/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771010766511315E-2"/>
          <c:y val="0.27593884097821103"/>
          <c:w val="0.89899255450211579"/>
          <c:h val="0.51610582010582007"/>
        </c:manualLayout>
      </c:layout>
      <c:pie3DChart>
        <c:varyColors val="1"/>
        <c:ser>
          <c:idx val="0"/>
          <c:order val="0"/>
          <c:explosion val="2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6"/>
            <c:bubble3D val="0"/>
            <c:spPr>
              <a:solidFill>
                <a:srgbClr val="00B050"/>
              </a:solidFill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4852198841323548E-2"/>
                  <c:y val="2.64900662251655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0581044664538783E-2"/>
                  <c:y val="2.64900662251655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489795918367346E-2"/>
                  <c:y val="-1.26984126984126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348626798723233E-2"/>
                  <c:y val="-6.62251655629139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0774726219385046E-3"/>
                  <c:y val="-0.163355408388520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nsuch_dec_najliczniejsze_wykres!$D$70:$D$75</c:f>
              <c:strCache>
                <c:ptCount val="6"/>
                <c:pt idx="0">
                  <c:v>ROSJA</c:v>
                </c:pt>
                <c:pt idx="1">
                  <c:v>UKRAINA</c:v>
                </c:pt>
                <c:pt idx="2">
                  <c:v>GRUZJA</c:v>
                </c:pt>
                <c:pt idx="3">
                  <c:v>ARMENIA</c:v>
                </c:pt>
                <c:pt idx="4">
                  <c:v>KIRGISTAN</c:v>
                </c:pt>
                <c:pt idx="5">
                  <c:v>POZOSTAŁE</c:v>
                </c:pt>
              </c:strCache>
            </c:strRef>
          </c:cat>
          <c:val>
            <c:numRef>
              <c:f>nsuch_dec_najliczniejsze_wykres!$E$70:$E$75</c:f>
              <c:numCache>
                <c:formatCode>#,##0</c:formatCode>
                <c:ptCount val="6"/>
                <c:pt idx="0">
                  <c:v>3252</c:v>
                </c:pt>
                <c:pt idx="1">
                  <c:v>2459</c:v>
                </c:pt>
                <c:pt idx="2">
                  <c:v>644</c:v>
                </c:pt>
                <c:pt idx="3">
                  <c:v>160</c:v>
                </c:pt>
                <c:pt idx="4">
                  <c:v>118</c:v>
                </c:pt>
                <c:pt idx="5">
                  <c:v>520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2015</a:t>
            </a:r>
          </a:p>
        </c:rich>
      </c:tx>
      <c:layout>
        <c:manualLayout>
          <c:xMode val="edge"/>
          <c:yMode val="edge"/>
          <c:x val="0.51541896469989712"/>
          <c:y val="0.8949043980778367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6847034120734906E-2"/>
          <c:y val="0.27779559763618505"/>
          <c:w val="0.88110404199475068"/>
          <c:h val="0.5056689692929488"/>
        </c:manualLayout>
      </c:layout>
      <c:pie3DChart>
        <c:varyColors val="1"/>
        <c:ser>
          <c:idx val="0"/>
          <c:order val="0"/>
          <c:explosion val="2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300724409448819E-2"/>
                  <c:y val="8.88147110445550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4464671916010473E-2"/>
                  <c:y val="5.23932821280775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1162089329077941E-3"/>
                  <c:y val="-7.06401766004415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nsuch_dec_najliczniejsze_wykres!$A$86:$A$91</c:f>
              <c:strCache>
                <c:ptCount val="6"/>
                <c:pt idx="0">
                  <c:v>ROSJA</c:v>
                </c:pt>
                <c:pt idx="1">
                  <c:v>UKRAINA</c:v>
                </c:pt>
                <c:pt idx="2">
                  <c:v>TADŻYKISTAN</c:v>
                </c:pt>
                <c:pt idx="3">
                  <c:v>GRUZJA</c:v>
                </c:pt>
                <c:pt idx="4">
                  <c:v>ARMENIA</c:v>
                </c:pt>
                <c:pt idx="5">
                  <c:v>POZOSTAŁE</c:v>
                </c:pt>
              </c:strCache>
            </c:strRef>
          </c:cat>
          <c:val>
            <c:numRef>
              <c:f>nsuch_dec_najliczniejsze_wykres!$B$86:$B$91</c:f>
              <c:numCache>
                <c:formatCode>General</c:formatCode>
                <c:ptCount val="6"/>
                <c:pt idx="0">
                  <c:v>6566</c:v>
                </c:pt>
                <c:pt idx="1">
                  <c:v>764</c:v>
                </c:pt>
                <c:pt idx="2">
                  <c:v>498</c:v>
                </c:pt>
                <c:pt idx="3">
                  <c:v>348</c:v>
                </c:pt>
                <c:pt idx="4">
                  <c:v>146</c:v>
                </c:pt>
                <c:pt idx="5" formatCode="#,##0">
                  <c:v>548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000"/>
              <a:t>2013-2015</a:t>
            </a:r>
          </a:p>
        </c:rich>
      </c:tx>
      <c:layout>
        <c:manualLayout>
          <c:xMode val="edge"/>
          <c:yMode val="edge"/>
          <c:x val="0.53300706060938319"/>
          <c:y val="0.87858706624882588"/>
        </c:manualLayout>
      </c:layout>
      <c:overlay val="1"/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48276024942653E-2"/>
          <c:y val="0.28248055356716772"/>
          <c:w val="0.88828062804923602"/>
          <c:h val="0.50956430446194223"/>
        </c:manualLayout>
      </c:layout>
      <c:pie3DChart>
        <c:varyColors val="1"/>
        <c:ser>
          <c:idx val="0"/>
          <c:order val="0"/>
          <c:explosion val="2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6"/>
            <c:bubble3D val="0"/>
            <c:spPr>
              <a:solidFill>
                <a:srgbClr val="00B050"/>
              </a:solidFill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575877832177261E-2"/>
                  <c:y val="7.09345422731249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5646912526375543E-2"/>
                  <c:y val="5.07325220711046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1294039749886426E-2"/>
                  <c:y val="-8.54160502664439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3376017986467206E-2"/>
                  <c:y val="-0.203896285691561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0774726219385046E-3"/>
                  <c:y val="-0.163355408388520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nsuch_dec_najliczniejsze_wykres!$D$85:$D$90</c:f>
              <c:strCache>
                <c:ptCount val="6"/>
                <c:pt idx="0">
                  <c:v>ROSJA</c:v>
                </c:pt>
                <c:pt idx="1">
                  <c:v>GRUZJA</c:v>
                </c:pt>
                <c:pt idx="2">
                  <c:v>UKRAINA</c:v>
                </c:pt>
                <c:pt idx="3">
                  <c:v>TADŻYKISTAN</c:v>
                </c:pt>
                <c:pt idx="4">
                  <c:v>ARMENIA</c:v>
                </c:pt>
                <c:pt idx="5">
                  <c:v>POZOSTAŁE</c:v>
                </c:pt>
              </c:strCache>
            </c:strRef>
          </c:cat>
          <c:val>
            <c:numRef>
              <c:f>nsuch_dec_najliczniejsze_wykres!$E$85:$E$90</c:f>
              <c:numCache>
                <c:formatCode>General</c:formatCode>
                <c:ptCount val="6"/>
                <c:pt idx="0" formatCode="#,##0">
                  <c:v>22782</c:v>
                </c:pt>
                <c:pt idx="1">
                  <c:v>5106</c:v>
                </c:pt>
                <c:pt idx="2">
                  <c:v>626</c:v>
                </c:pt>
                <c:pt idx="3">
                  <c:v>427</c:v>
                </c:pt>
                <c:pt idx="4">
                  <c:v>240</c:v>
                </c:pt>
                <c:pt idx="5" formatCode="#,##0">
                  <c:v>1349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b="1"/>
              <a:t>Wykres 29: </a:t>
            </a:r>
            <a:r>
              <a:rPr lang="pl-PL" b="0"/>
              <a:t>Liczba cudzoziemców, posiadających ważne dokumenty</a:t>
            </a:r>
            <a:r>
              <a:rPr lang="pl-PL" b="0" baseline="0"/>
              <a:t> uprawniające do pobytu na terytorium RP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b="0"/>
              <a:t> (stan na dzień 1.01.2016 r.) - najliczniejsze obywatelstwa</a:t>
            </a:r>
          </a:p>
        </c:rich>
      </c:tx>
      <c:layout>
        <c:manualLayout>
          <c:xMode val="edge"/>
          <c:yMode val="edge"/>
          <c:x val="0.19260918253079506"/>
          <c:y val="2.805280528052805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6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750279955207166"/>
          <c:y val="0.10066022821947875"/>
          <c:w val="0.8514371033967898"/>
          <c:h val="0.76732796921405932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'ważne dok. wykres'!$C$2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'ważne dok. wykres'!$B$3:$B$13</c:f>
              <c:strCache>
                <c:ptCount val="11"/>
                <c:pt idx="0">
                  <c:v>POZOSTAŁE</c:v>
                </c:pt>
                <c:pt idx="1">
                  <c:v>UKRAINA</c:v>
                </c:pt>
                <c:pt idx="2">
                  <c:v>NIEMCY</c:v>
                </c:pt>
                <c:pt idx="3">
                  <c:v>BIAŁORUŚ</c:v>
                </c:pt>
                <c:pt idx="4">
                  <c:v>ROSJA</c:v>
                </c:pt>
                <c:pt idx="5">
                  <c:v>WIETNAM</c:v>
                </c:pt>
                <c:pt idx="6">
                  <c:v>WŁOCHY</c:v>
                </c:pt>
                <c:pt idx="7">
                  <c:v>CHINY</c:v>
                </c:pt>
                <c:pt idx="8">
                  <c:v>FRANCJA</c:v>
                </c:pt>
                <c:pt idx="9">
                  <c:v>WIELKA BRYTANIA</c:v>
                </c:pt>
                <c:pt idx="10">
                  <c:v>BUŁGARIA</c:v>
                </c:pt>
              </c:strCache>
            </c:strRef>
          </c:cat>
          <c:val>
            <c:numRef>
              <c:f>'ważne dok. wykres'!$C$3:$C$13</c:f>
              <c:numCache>
                <c:formatCode>#,##0</c:formatCode>
                <c:ptCount val="11"/>
                <c:pt idx="0">
                  <c:v>11579</c:v>
                </c:pt>
                <c:pt idx="1">
                  <c:v>20252</c:v>
                </c:pt>
                <c:pt idx="2">
                  <c:v>551</c:v>
                </c:pt>
                <c:pt idx="3">
                  <c:v>7991</c:v>
                </c:pt>
                <c:pt idx="4">
                  <c:v>3539</c:v>
                </c:pt>
                <c:pt idx="5">
                  <c:v>2368</c:v>
                </c:pt>
                <c:pt idx="6">
                  <c:v>204</c:v>
                </c:pt>
                <c:pt idx="7">
                  <c:v>533</c:v>
                </c:pt>
                <c:pt idx="8">
                  <c:v>190</c:v>
                </c:pt>
                <c:pt idx="9">
                  <c:v>193</c:v>
                </c:pt>
                <c:pt idx="10">
                  <c:v>589</c:v>
                </c:pt>
              </c:numCache>
            </c:numRef>
          </c:val>
        </c:ser>
        <c:ser>
          <c:idx val="1"/>
          <c:order val="1"/>
          <c:tx>
            <c:strRef>
              <c:f>'ważne dok. wykres'!$D$2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'ważne dok. wykres'!$B$3:$B$13</c:f>
              <c:strCache>
                <c:ptCount val="11"/>
                <c:pt idx="0">
                  <c:v>POZOSTAŁE</c:v>
                </c:pt>
                <c:pt idx="1">
                  <c:v>UKRAINA</c:v>
                </c:pt>
                <c:pt idx="2">
                  <c:v>NIEMCY</c:v>
                </c:pt>
                <c:pt idx="3">
                  <c:v>BIAŁORUŚ</c:v>
                </c:pt>
                <c:pt idx="4">
                  <c:v>ROSJA</c:v>
                </c:pt>
                <c:pt idx="5">
                  <c:v>WIETNAM</c:v>
                </c:pt>
                <c:pt idx="6">
                  <c:v>WŁOCHY</c:v>
                </c:pt>
                <c:pt idx="7">
                  <c:v>CHINY</c:v>
                </c:pt>
                <c:pt idx="8">
                  <c:v>FRANCJA</c:v>
                </c:pt>
                <c:pt idx="9">
                  <c:v>WIELKA BRYTANIA</c:v>
                </c:pt>
                <c:pt idx="10">
                  <c:v>BUŁGARIA</c:v>
                </c:pt>
              </c:strCache>
            </c:strRef>
          </c:cat>
          <c:val>
            <c:numRef>
              <c:f>'ważne dok. wykres'!$D$3:$D$13</c:f>
              <c:numCache>
                <c:formatCode>#,##0</c:formatCode>
                <c:ptCount val="11"/>
                <c:pt idx="0">
                  <c:v>3138</c:v>
                </c:pt>
                <c:pt idx="1">
                  <c:v>2796</c:v>
                </c:pt>
                <c:pt idx="2">
                  <c:v>0</c:v>
                </c:pt>
                <c:pt idx="3">
                  <c:v>523</c:v>
                </c:pt>
                <c:pt idx="4">
                  <c:v>476</c:v>
                </c:pt>
                <c:pt idx="5">
                  <c:v>1894</c:v>
                </c:pt>
                <c:pt idx="6">
                  <c:v>0</c:v>
                </c:pt>
                <c:pt idx="7">
                  <c:v>637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</c:numCache>
            </c:numRef>
          </c:val>
        </c:ser>
        <c:ser>
          <c:idx val="2"/>
          <c:order val="2"/>
          <c:tx>
            <c:strRef>
              <c:f>'ważne dok. wykres'!$E$2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'ważne dok. wykres'!$B$3:$B$13</c:f>
              <c:strCache>
                <c:ptCount val="11"/>
                <c:pt idx="0">
                  <c:v>POZOSTAŁE</c:v>
                </c:pt>
                <c:pt idx="1">
                  <c:v>UKRAINA</c:v>
                </c:pt>
                <c:pt idx="2">
                  <c:v>NIEMCY</c:v>
                </c:pt>
                <c:pt idx="3">
                  <c:v>BIAŁORUŚ</c:v>
                </c:pt>
                <c:pt idx="4">
                  <c:v>ROSJA</c:v>
                </c:pt>
                <c:pt idx="5">
                  <c:v>WIETNAM</c:v>
                </c:pt>
                <c:pt idx="6">
                  <c:v>WŁOCHY</c:v>
                </c:pt>
                <c:pt idx="7">
                  <c:v>CHINY</c:v>
                </c:pt>
                <c:pt idx="8">
                  <c:v>FRANCJA</c:v>
                </c:pt>
                <c:pt idx="9">
                  <c:v>WIELKA BRYTANIA</c:v>
                </c:pt>
                <c:pt idx="10">
                  <c:v>BUŁGARIA</c:v>
                </c:pt>
              </c:strCache>
            </c:strRef>
          </c:cat>
          <c:val>
            <c:numRef>
              <c:f>'ważne dok. wykres'!$E$3:$E$13</c:f>
              <c:numCache>
                <c:formatCode>#,##0</c:formatCode>
                <c:ptCount val="11"/>
                <c:pt idx="0">
                  <c:v>20919</c:v>
                </c:pt>
                <c:pt idx="1">
                  <c:v>42451</c:v>
                </c:pt>
                <c:pt idx="2">
                  <c:v>0</c:v>
                </c:pt>
                <c:pt idx="3">
                  <c:v>2439</c:v>
                </c:pt>
                <c:pt idx="4">
                  <c:v>2850</c:v>
                </c:pt>
                <c:pt idx="5">
                  <c:v>4517</c:v>
                </c:pt>
                <c:pt idx="6">
                  <c:v>0</c:v>
                </c:pt>
                <c:pt idx="7">
                  <c:v>4447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'ważne dok. wykres'!$F$2</c:f>
              <c:strCache>
                <c:ptCount val="1"/>
                <c:pt idx="0">
                  <c:v>PRAWO POBYTU OBYWATELA UE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'ważne dok. wykres'!$B$3:$B$13</c:f>
              <c:strCache>
                <c:ptCount val="11"/>
                <c:pt idx="0">
                  <c:v>POZOSTAŁE</c:v>
                </c:pt>
                <c:pt idx="1">
                  <c:v>UKRAINA</c:v>
                </c:pt>
                <c:pt idx="2">
                  <c:v>NIEMCY</c:v>
                </c:pt>
                <c:pt idx="3">
                  <c:v>BIAŁORUŚ</c:v>
                </c:pt>
                <c:pt idx="4">
                  <c:v>ROSJA</c:v>
                </c:pt>
                <c:pt idx="5">
                  <c:v>WIETNAM</c:v>
                </c:pt>
                <c:pt idx="6">
                  <c:v>WŁOCHY</c:v>
                </c:pt>
                <c:pt idx="7">
                  <c:v>CHINY</c:v>
                </c:pt>
                <c:pt idx="8">
                  <c:v>FRANCJA</c:v>
                </c:pt>
                <c:pt idx="9">
                  <c:v>WIELKA BRYTANIA</c:v>
                </c:pt>
                <c:pt idx="10">
                  <c:v>BUŁGARIA</c:v>
                </c:pt>
              </c:strCache>
            </c:strRef>
          </c:cat>
          <c:val>
            <c:numRef>
              <c:f>'ważne dok. wykres'!$F$3:$F$13</c:f>
              <c:numCache>
                <c:formatCode>General</c:formatCode>
                <c:ptCount val="11"/>
                <c:pt idx="0">
                  <c:v>25603</c:v>
                </c:pt>
                <c:pt idx="1">
                  <c:v>0</c:v>
                </c:pt>
                <c:pt idx="2">
                  <c:v>19670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5484</c:v>
                </c:pt>
                <c:pt idx="7">
                  <c:v>0</c:v>
                </c:pt>
                <c:pt idx="8">
                  <c:v>4656</c:v>
                </c:pt>
                <c:pt idx="9">
                  <c:v>4174</c:v>
                </c:pt>
                <c:pt idx="10">
                  <c:v>3873</c:v>
                </c:pt>
              </c:numCache>
            </c:numRef>
          </c:val>
        </c:ser>
        <c:ser>
          <c:idx val="4"/>
          <c:order val="4"/>
          <c:tx>
            <c:strRef>
              <c:f>'ważne dok. wykres'!$G$2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'ważne dok. wykres'!$B$3:$B$13</c:f>
              <c:strCache>
                <c:ptCount val="11"/>
                <c:pt idx="0">
                  <c:v>POZOSTAŁE</c:v>
                </c:pt>
                <c:pt idx="1">
                  <c:v>UKRAINA</c:v>
                </c:pt>
                <c:pt idx="2">
                  <c:v>NIEMCY</c:v>
                </c:pt>
                <c:pt idx="3">
                  <c:v>BIAŁORUŚ</c:v>
                </c:pt>
                <c:pt idx="4">
                  <c:v>ROSJA</c:v>
                </c:pt>
                <c:pt idx="5">
                  <c:v>WIETNAM</c:v>
                </c:pt>
                <c:pt idx="6">
                  <c:v>WŁOCHY</c:v>
                </c:pt>
                <c:pt idx="7">
                  <c:v>CHINY</c:v>
                </c:pt>
                <c:pt idx="8">
                  <c:v>FRANCJA</c:v>
                </c:pt>
                <c:pt idx="9">
                  <c:v>WIELKA BRYTANIA</c:v>
                </c:pt>
                <c:pt idx="10">
                  <c:v>BUŁGARIA</c:v>
                </c:pt>
              </c:strCache>
            </c:strRef>
          </c:cat>
          <c:val>
            <c:numRef>
              <c:f>'ważne dok. wykres'!$G$3:$G$13</c:f>
              <c:numCache>
                <c:formatCode>General</c:formatCode>
                <c:ptCount val="11"/>
                <c:pt idx="0">
                  <c:v>3143</c:v>
                </c:pt>
                <c:pt idx="1">
                  <c:v>0</c:v>
                </c:pt>
                <c:pt idx="2">
                  <c:v>1789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738</c:v>
                </c:pt>
                <c:pt idx="7">
                  <c:v>0</c:v>
                </c:pt>
                <c:pt idx="8">
                  <c:v>451</c:v>
                </c:pt>
                <c:pt idx="9">
                  <c:v>562</c:v>
                </c:pt>
                <c:pt idx="10">
                  <c:v>415</c:v>
                </c:pt>
              </c:numCache>
            </c:numRef>
          </c:val>
        </c:ser>
        <c:ser>
          <c:idx val="5"/>
          <c:order val="5"/>
          <c:tx>
            <c:strRef>
              <c:f>'ważne dok. wykres'!$H$2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'ważne dok. wykres'!$B$3:$B$13</c:f>
              <c:strCache>
                <c:ptCount val="11"/>
                <c:pt idx="0">
                  <c:v>POZOSTAŁE</c:v>
                </c:pt>
                <c:pt idx="1">
                  <c:v>UKRAINA</c:v>
                </c:pt>
                <c:pt idx="2">
                  <c:v>NIEMCY</c:v>
                </c:pt>
                <c:pt idx="3">
                  <c:v>BIAŁORUŚ</c:v>
                </c:pt>
                <c:pt idx="4">
                  <c:v>ROSJA</c:v>
                </c:pt>
                <c:pt idx="5">
                  <c:v>WIETNAM</c:v>
                </c:pt>
                <c:pt idx="6">
                  <c:v>WŁOCHY</c:v>
                </c:pt>
                <c:pt idx="7">
                  <c:v>CHINY</c:v>
                </c:pt>
                <c:pt idx="8">
                  <c:v>FRANCJA</c:v>
                </c:pt>
                <c:pt idx="9">
                  <c:v>WIELKA BRYTANIA</c:v>
                </c:pt>
                <c:pt idx="10">
                  <c:v>BUŁGARIA</c:v>
                </c:pt>
              </c:strCache>
            </c:strRef>
          </c:cat>
          <c:val>
            <c:numRef>
              <c:f>'ważne dok. wykres'!$H$3:$H$13</c:f>
              <c:numCache>
                <c:formatCode>General</c:formatCode>
                <c:ptCount val="11"/>
                <c:pt idx="0">
                  <c:v>362</c:v>
                </c:pt>
                <c:pt idx="1">
                  <c:v>102</c:v>
                </c:pt>
                <c:pt idx="2">
                  <c:v>0</c:v>
                </c:pt>
                <c:pt idx="3">
                  <c:v>25</c:v>
                </c:pt>
                <c:pt idx="4">
                  <c:v>60</c:v>
                </c:pt>
                <c:pt idx="5">
                  <c:v>6</c:v>
                </c:pt>
                <c:pt idx="6">
                  <c:v>0</c:v>
                </c:pt>
                <c:pt idx="7">
                  <c:v>41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'ważne dok. wykres'!$I$2</c:f>
              <c:strCache>
                <c:ptCount val="1"/>
                <c:pt idx="0">
                  <c:v>PRAWO STAŁEGO POBYTU CZŁONKA RODZINY OB. UE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'ważne dok. wykres'!$B$3:$B$13</c:f>
              <c:strCache>
                <c:ptCount val="11"/>
                <c:pt idx="0">
                  <c:v>POZOSTAŁE</c:v>
                </c:pt>
                <c:pt idx="1">
                  <c:v>UKRAINA</c:v>
                </c:pt>
                <c:pt idx="2">
                  <c:v>NIEMCY</c:v>
                </c:pt>
                <c:pt idx="3">
                  <c:v>BIAŁORUŚ</c:v>
                </c:pt>
                <c:pt idx="4">
                  <c:v>ROSJA</c:v>
                </c:pt>
                <c:pt idx="5">
                  <c:v>WIETNAM</c:v>
                </c:pt>
                <c:pt idx="6">
                  <c:v>WŁOCHY</c:v>
                </c:pt>
                <c:pt idx="7">
                  <c:v>CHINY</c:v>
                </c:pt>
                <c:pt idx="8">
                  <c:v>FRANCJA</c:v>
                </c:pt>
                <c:pt idx="9">
                  <c:v>WIELKA BRYTANIA</c:v>
                </c:pt>
                <c:pt idx="10">
                  <c:v>BUŁGARIA</c:v>
                </c:pt>
              </c:strCache>
            </c:strRef>
          </c:cat>
          <c:val>
            <c:numRef>
              <c:f>'ważne dok. wykres'!$I$3:$I$13</c:f>
              <c:numCache>
                <c:formatCode>General</c:formatCode>
                <c:ptCount val="11"/>
                <c:pt idx="0">
                  <c:v>29</c:v>
                </c:pt>
                <c:pt idx="1">
                  <c:v>23</c:v>
                </c:pt>
                <c:pt idx="2">
                  <c:v>0</c:v>
                </c:pt>
                <c:pt idx="3">
                  <c:v>17</c:v>
                </c:pt>
                <c:pt idx="4">
                  <c:v>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7"/>
          <c:order val="7"/>
          <c:tx>
            <c:strRef>
              <c:f>'ważne dok. wykres'!$K$2</c:f>
              <c:strCache>
                <c:ptCount val="1"/>
                <c:pt idx="0">
                  <c:v>STATUS UCHODŹCY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'ważne dok. wykres'!$B$3:$B$13</c:f>
              <c:strCache>
                <c:ptCount val="11"/>
                <c:pt idx="0">
                  <c:v>POZOSTAŁE</c:v>
                </c:pt>
                <c:pt idx="1">
                  <c:v>UKRAINA</c:v>
                </c:pt>
                <c:pt idx="2">
                  <c:v>NIEMCY</c:v>
                </c:pt>
                <c:pt idx="3">
                  <c:v>BIAŁORUŚ</c:v>
                </c:pt>
                <c:pt idx="4">
                  <c:v>ROSJA</c:v>
                </c:pt>
                <c:pt idx="5">
                  <c:v>WIETNAM</c:v>
                </c:pt>
                <c:pt idx="6">
                  <c:v>WŁOCHY</c:v>
                </c:pt>
                <c:pt idx="7">
                  <c:v>CHINY</c:v>
                </c:pt>
                <c:pt idx="8">
                  <c:v>FRANCJA</c:v>
                </c:pt>
                <c:pt idx="9">
                  <c:v>WIELKA BRYTANIA</c:v>
                </c:pt>
                <c:pt idx="10">
                  <c:v>BUŁGARIA</c:v>
                </c:pt>
              </c:strCache>
            </c:strRef>
          </c:cat>
          <c:val>
            <c:numRef>
              <c:f>'ważne dok. wykres'!$K$3:$K$13</c:f>
              <c:numCache>
                <c:formatCode>General</c:formatCode>
                <c:ptCount val="11"/>
                <c:pt idx="0">
                  <c:v>700</c:v>
                </c:pt>
                <c:pt idx="1">
                  <c:v>2</c:v>
                </c:pt>
                <c:pt idx="2">
                  <c:v>0</c:v>
                </c:pt>
                <c:pt idx="3">
                  <c:v>135</c:v>
                </c:pt>
                <c:pt idx="4">
                  <c:v>509</c:v>
                </c:pt>
                <c:pt idx="5">
                  <c:v>4</c:v>
                </c:pt>
                <c:pt idx="6">
                  <c:v>0</c:v>
                </c:pt>
                <c:pt idx="7">
                  <c:v>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8"/>
          <c:order val="8"/>
          <c:tx>
            <c:strRef>
              <c:f>'ważne dok. wykres'!$L$2</c:f>
              <c:strCache>
                <c:ptCount val="1"/>
                <c:pt idx="0">
                  <c:v>OCHRONA UZUPEŁNIAJACA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'ważne dok. wykres'!$B$3:$B$13</c:f>
              <c:strCache>
                <c:ptCount val="11"/>
                <c:pt idx="0">
                  <c:v>POZOSTAŁE</c:v>
                </c:pt>
                <c:pt idx="1">
                  <c:v>UKRAINA</c:v>
                </c:pt>
                <c:pt idx="2">
                  <c:v>NIEMCY</c:v>
                </c:pt>
                <c:pt idx="3">
                  <c:v>BIAŁORUŚ</c:v>
                </c:pt>
                <c:pt idx="4">
                  <c:v>ROSJA</c:v>
                </c:pt>
                <c:pt idx="5">
                  <c:v>WIETNAM</c:v>
                </c:pt>
                <c:pt idx="6">
                  <c:v>WŁOCHY</c:v>
                </c:pt>
                <c:pt idx="7">
                  <c:v>CHINY</c:v>
                </c:pt>
                <c:pt idx="8">
                  <c:v>FRANCJA</c:v>
                </c:pt>
                <c:pt idx="9">
                  <c:v>WIELKA BRYTANIA</c:v>
                </c:pt>
                <c:pt idx="10">
                  <c:v>BUŁGARIA</c:v>
                </c:pt>
              </c:strCache>
            </c:strRef>
          </c:cat>
          <c:val>
            <c:numRef>
              <c:f>'ważne dok. wykres'!$L$3:$L$13</c:f>
              <c:numCache>
                <c:formatCode>General</c:formatCode>
                <c:ptCount val="11"/>
                <c:pt idx="0">
                  <c:v>233</c:v>
                </c:pt>
                <c:pt idx="1">
                  <c:v>35</c:v>
                </c:pt>
                <c:pt idx="2">
                  <c:v>0</c:v>
                </c:pt>
                <c:pt idx="3">
                  <c:v>0</c:v>
                </c:pt>
                <c:pt idx="4">
                  <c:v>1785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</c:numCache>
            </c:numRef>
          </c:val>
        </c:ser>
        <c:ser>
          <c:idx val="9"/>
          <c:order val="9"/>
          <c:tx>
            <c:strRef>
              <c:f>'ważne dok. wykres'!$M$2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'ważne dok. wykres'!$B$3:$B$13</c:f>
              <c:strCache>
                <c:ptCount val="11"/>
                <c:pt idx="0">
                  <c:v>POZOSTAŁE</c:v>
                </c:pt>
                <c:pt idx="1">
                  <c:v>UKRAINA</c:v>
                </c:pt>
                <c:pt idx="2">
                  <c:v>NIEMCY</c:v>
                </c:pt>
                <c:pt idx="3">
                  <c:v>BIAŁORUŚ</c:v>
                </c:pt>
                <c:pt idx="4">
                  <c:v>ROSJA</c:v>
                </c:pt>
                <c:pt idx="5">
                  <c:v>WIETNAM</c:v>
                </c:pt>
                <c:pt idx="6">
                  <c:v>WŁOCHY</c:v>
                </c:pt>
                <c:pt idx="7">
                  <c:v>CHINY</c:v>
                </c:pt>
                <c:pt idx="8">
                  <c:v>FRANCJA</c:v>
                </c:pt>
                <c:pt idx="9">
                  <c:v>WIELKA BRYTANIA</c:v>
                </c:pt>
                <c:pt idx="10">
                  <c:v>BUŁGARIA</c:v>
                </c:pt>
              </c:strCache>
            </c:strRef>
          </c:cat>
          <c:val>
            <c:numRef>
              <c:f>'ważne dok. wykres'!$M$3:$M$13</c:f>
              <c:numCache>
                <c:formatCode>General</c:formatCode>
                <c:ptCount val="11"/>
                <c:pt idx="0">
                  <c:v>921</c:v>
                </c:pt>
                <c:pt idx="1">
                  <c:v>3</c:v>
                </c:pt>
                <c:pt idx="2">
                  <c:v>0</c:v>
                </c:pt>
                <c:pt idx="3">
                  <c:v>39</c:v>
                </c:pt>
                <c:pt idx="4">
                  <c:v>735</c:v>
                </c:pt>
                <c:pt idx="5">
                  <c:v>97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'ważne dok. wykres'!$N$2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'ważne dok. wykres'!$B$3:$B$13</c:f>
              <c:strCache>
                <c:ptCount val="11"/>
                <c:pt idx="0">
                  <c:v>POZOSTAŁE</c:v>
                </c:pt>
                <c:pt idx="1">
                  <c:v>UKRAINA</c:v>
                </c:pt>
                <c:pt idx="2">
                  <c:v>NIEMCY</c:v>
                </c:pt>
                <c:pt idx="3">
                  <c:v>BIAŁORUŚ</c:v>
                </c:pt>
                <c:pt idx="4">
                  <c:v>ROSJA</c:v>
                </c:pt>
                <c:pt idx="5">
                  <c:v>WIETNAM</c:v>
                </c:pt>
                <c:pt idx="6">
                  <c:v>WŁOCHY</c:v>
                </c:pt>
                <c:pt idx="7">
                  <c:v>CHINY</c:v>
                </c:pt>
                <c:pt idx="8">
                  <c:v>FRANCJA</c:v>
                </c:pt>
                <c:pt idx="9">
                  <c:v>WIELKA BRYTANIA</c:v>
                </c:pt>
                <c:pt idx="10">
                  <c:v>BUŁGARIA</c:v>
                </c:pt>
              </c:strCache>
            </c:strRef>
          </c:cat>
          <c:val>
            <c:numRef>
              <c:f>'ważne dok. wykres'!$N$3:$N$13</c:f>
              <c:numCache>
                <c:formatCode>General</c:formatCode>
                <c:ptCount val="11"/>
                <c:pt idx="0">
                  <c:v>-119</c:v>
                </c:pt>
                <c:pt idx="1">
                  <c:v>202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242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84149808"/>
        <c:axId val="284156472"/>
        <c:axId val="0"/>
      </c:bar3DChart>
      <c:catAx>
        <c:axId val="284149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4156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5647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4149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1198208286674132E-3"/>
          <c:y val="0.8757669476331128"/>
          <c:w val="0.99855369702527386"/>
          <c:h val="0.12423305236688717"/>
        </c:manualLayout>
      </c:layout>
      <c:overlay val="0"/>
      <c:spPr>
        <a:solidFill>
          <a:srgbClr val="FFFFFF"/>
        </a:solidFill>
        <a:ln w="25400">
          <a:noFill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4"/>
          <c:order val="0"/>
          <c:tx>
            <c:v>osiedlenie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Lit>
              <c:ptCount val="36"/>
              <c:pt idx="0">
                <c:v>I
2003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  <c:pt idx="12">
                <c:v>I
2004</c:v>
              </c:pt>
              <c:pt idx="13">
                <c:v>II</c:v>
              </c:pt>
              <c:pt idx="14">
                <c:v>III</c:v>
              </c:pt>
              <c:pt idx="15">
                <c:v>IV</c:v>
              </c:pt>
              <c:pt idx="16">
                <c:v>V</c:v>
              </c:pt>
              <c:pt idx="17">
                <c:v>VI</c:v>
              </c:pt>
              <c:pt idx="18">
                <c:v>VII</c:v>
              </c:pt>
              <c:pt idx="19">
                <c:v>VIII</c:v>
              </c:pt>
              <c:pt idx="20">
                <c:v>IX</c:v>
              </c:pt>
              <c:pt idx="21">
                <c:v>X</c:v>
              </c:pt>
              <c:pt idx="22">
                <c:v>XI</c:v>
              </c:pt>
              <c:pt idx="23">
                <c:v>XII</c:v>
              </c:pt>
              <c:pt idx="24">
                <c:v>I
2005</c:v>
              </c:pt>
              <c:pt idx="25">
                <c:v>II</c:v>
              </c:pt>
              <c:pt idx="26">
                <c:v>III</c:v>
              </c:pt>
              <c:pt idx="27">
                <c:v>IV</c:v>
              </c:pt>
              <c:pt idx="28">
                <c:v>V</c:v>
              </c:pt>
              <c:pt idx="29">
                <c:v>VI</c:v>
              </c:pt>
              <c:pt idx="30">
                <c:v>VII</c:v>
              </c:pt>
              <c:pt idx="31">
                <c:v>VIII</c:v>
              </c:pt>
              <c:pt idx="32">
                <c:v>IX</c:v>
              </c:pt>
              <c:pt idx="33">
                <c:v>X</c:v>
              </c:pt>
              <c:pt idx="34">
                <c:v>XI</c:v>
              </c:pt>
              <c:pt idx="35">
                <c:v>XII</c:v>
              </c:pt>
            </c:strLit>
          </c:cat>
          <c:val>
            <c:numLit>
              <c:formatCode>General</c:formatCode>
              <c:ptCount val="37"/>
              <c:pt idx="0">
                <c:v>141</c:v>
              </c:pt>
              <c:pt idx="1">
                <c:v>155</c:v>
              </c:pt>
              <c:pt idx="2">
                <c:v>158</c:v>
              </c:pt>
              <c:pt idx="3">
                <c:v>133</c:v>
              </c:pt>
              <c:pt idx="4">
                <c:v>144</c:v>
              </c:pt>
              <c:pt idx="5">
                <c:v>131</c:v>
              </c:pt>
              <c:pt idx="6">
                <c:v>203</c:v>
              </c:pt>
              <c:pt idx="7">
                <c:v>155</c:v>
              </c:pt>
              <c:pt idx="8">
                <c:v>347</c:v>
              </c:pt>
              <c:pt idx="9">
                <c:v>575</c:v>
              </c:pt>
              <c:pt idx="10">
                <c:v>426</c:v>
              </c:pt>
              <c:pt idx="11">
                <c:v>432</c:v>
              </c:pt>
              <c:pt idx="12">
                <c:v>379</c:v>
              </c:pt>
              <c:pt idx="13">
                <c:v>447</c:v>
              </c:pt>
              <c:pt idx="14">
                <c:v>600</c:v>
              </c:pt>
              <c:pt idx="15">
                <c:v>511</c:v>
              </c:pt>
              <c:pt idx="16">
                <c:v>388</c:v>
              </c:pt>
              <c:pt idx="17">
                <c:v>410</c:v>
              </c:pt>
              <c:pt idx="18">
                <c:v>422</c:v>
              </c:pt>
              <c:pt idx="19">
                <c:v>404</c:v>
              </c:pt>
              <c:pt idx="20">
                <c:v>368</c:v>
              </c:pt>
              <c:pt idx="21">
                <c:v>368</c:v>
              </c:pt>
              <c:pt idx="22">
                <c:v>350</c:v>
              </c:pt>
              <c:pt idx="23">
                <c:v>447</c:v>
              </c:pt>
              <c:pt idx="24">
                <c:v>323</c:v>
              </c:pt>
              <c:pt idx="25">
                <c:v>339</c:v>
              </c:pt>
              <c:pt idx="26">
                <c:v>351</c:v>
              </c:pt>
              <c:pt idx="27">
                <c:v>366</c:v>
              </c:pt>
              <c:pt idx="28">
                <c:v>328</c:v>
              </c:pt>
              <c:pt idx="29">
                <c:v>355</c:v>
              </c:pt>
              <c:pt idx="30">
                <c:v>340</c:v>
              </c:pt>
              <c:pt idx="31">
                <c:v>308</c:v>
              </c:pt>
              <c:pt idx="32">
                <c:v>452</c:v>
              </c:pt>
              <c:pt idx="33">
                <c:v>336</c:v>
              </c:pt>
              <c:pt idx="34">
                <c:v>316</c:v>
              </c:pt>
              <c:pt idx="35">
                <c:v>250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0728"/>
        <c:axId val="239359160"/>
      </c:lineChart>
      <c:catAx>
        <c:axId val="239360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39359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59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39360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0"/>
          <a:lstStyle/>
          <a:p>
            <a:pPr>
              <a:defRPr sz="1050" baseline="0"/>
            </a:pPr>
            <a:r>
              <a:rPr lang="pl-PL" sz="1050" b="1" i="0" baseline="0">
                <a:effectLst/>
              </a:rPr>
              <a:t>Wykres 2: Liczba osób, które w latach 2013-2015 złożyły wniosek </a:t>
            </a:r>
            <a:endParaRPr lang="pl-PL" sz="1050" baseline="0">
              <a:effectLst/>
            </a:endParaRPr>
          </a:p>
          <a:p>
            <a:pPr>
              <a:defRPr sz="1050" baseline="0"/>
            </a:pPr>
            <a:r>
              <a:rPr lang="pl-PL" sz="1050" b="1" i="0" baseline="0">
                <a:effectLst/>
              </a:rPr>
              <a:t>o zezwolenie na osiedlenie się lub pobyt stały          </a:t>
            </a:r>
            <a:endParaRPr lang="pl-PL" sz="1050" baseline="0">
              <a:effectLst/>
            </a:endParaRPr>
          </a:p>
        </c:rich>
      </c:tx>
      <c:layout>
        <c:manualLayout>
          <c:xMode val="edge"/>
          <c:yMode val="edge"/>
          <c:x val="0.2766180130769525"/>
          <c:y val="1.5799664349007855E-2"/>
        </c:manualLayout>
      </c:layout>
      <c:overlay val="0"/>
    </c:title>
    <c:autoTitleDeleted val="0"/>
    <c:view3D>
      <c:rotX val="13"/>
      <c:hPercent val="100"/>
      <c:rotY val="110"/>
      <c:depthPercent val="100"/>
      <c:rAngAx val="0"/>
    </c:view3D>
    <c:floor>
      <c:thickness val="0"/>
      <c:spPr>
        <a:solidFill>
          <a:schemeClr val="bg1">
            <a:lumMod val="85000"/>
          </a:schemeClr>
        </a:solidFill>
        <a:ln>
          <a:solidFill>
            <a:schemeClr val="bg1"/>
          </a:solidFill>
        </a:ln>
      </c:spPr>
    </c:floor>
    <c:sideWall>
      <c:thickness val="0"/>
      <c:spPr>
        <a:solidFill>
          <a:schemeClr val="bg1">
            <a:lumMod val="95000"/>
          </a:schemeClr>
        </a:solidFill>
        <a:ln w="6350" cap="flat" cmpd="sng" algn="ctr">
          <a:solidFill>
            <a:schemeClr val="accent3"/>
          </a:solidFill>
          <a:prstDash val="solid"/>
          <a:miter lim="800000"/>
        </a:ln>
        <a:effectLst/>
        <a:scene3d>
          <a:camera prst="orthographicFront"/>
          <a:lightRig rig="threePt" dir="t"/>
        </a:scene3d>
        <a:sp3d>
          <a:bevelT prst="relaxedInset"/>
        </a:sp3d>
      </c:spPr>
    </c:sideWall>
    <c:backWall>
      <c:thickness val="0"/>
      <c:spPr>
        <a:solidFill>
          <a:schemeClr val="bg1">
            <a:lumMod val="85000"/>
          </a:schemeClr>
        </a:solidFill>
        <a:ln w="6350" cap="flat" cmpd="sng" algn="ctr">
          <a:solidFill>
            <a:schemeClr val="accent3"/>
          </a:solidFill>
          <a:prstDash val="solid"/>
          <a:miter lim="800000"/>
        </a:ln>
        <a:effectLst/>
        <a:scene3d>
          <a:camera prst="orthographicFront"/>
          <a:lightRig rig="threePt" dir="t"/>
        </a:scene3d>
        <a:sp3d>
          <a:bevelT prst="relaxedInset"/>
        </a:sp3d>
      </c:spPr>
    </c:backWall>
    <c:plotArea>
      <c:layout>
        <c:manualLayout>
          <c:layoutTarget val="inner"/>
          <c:xMode val="edge"/>
          <c:yMode val="edge"/>
          <c:x val="0.10343580883548967"/>
          <c:y val="0.12782650343889498"/>
          <c:w val="0.671244345383327"/>
          <c:h val="0.8037143897158840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'WN OSIED I POB.ST NAJLICZ. WYK.'!$A$27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invertIfNegative val="1"/>
          <c:dLbls>
            <c:dLbl>
              <c:idx val="2"/>
              <c:layout>
                <c:manualLayout>
                  <c:x val="-6.8143100511073255E-3"/>
                  <c:y val="2.0825140152919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'WN OSIED I POB.ST NAJLICZ. WYK.'!$B$7:$D$7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'WN OSIED I POB.ST NAJLICZ. WYK.'!$B$27:$D$27</c:f>
              <c:numCache>
                <c:formatCode>#,##0</c:formatCode>
                <c:ptCount val="3"/>
                <c:pt idx="0">
                  <c:v>1980</c:v>
                </c:pt>
                <c:pt idx="1">
                  <c:v>4639</c:v>
                </c:pt>
                <c:pt idx="2">
                  <c:v>8772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14:spPr>
              </c14:invertSolidFillFmt>
            </c:ext>
          </c:extLst>
        </c:ser>
        <c:ser>
          <c:idx val="1"/>
          <c:order val="1"/>
          <c:tx>
            <c:strRef>
              <c:f>'WN OSIED I POB.ST NAJLICZ. WYK.'!$A$28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'WN OSIED I POB.ST NAJLICZ. WYK.'!$B$7:$D$7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'WN OSIED I POB.ST NAJLICZ. WYK.'!$B$28:$D$28</c:f>
              <c:numCache>
                <c:formatCode>#,##0</c:formatCode>
                <c:ptCount val="3"/>
                <c:pt idx="0">
                  <c:v>758</c:v>
                </c:pt>
                <c:pt idx="1">
                  <c:v>1424</c:v>
                </c:pt>
                <c:pt idx="2">
                  <c:v>1691</c:v>
                </c:pt>
              </c:numCache>
            </c:numRef>
          </c:val>
          <c:extLst/>
        </c:ser>
        <c:ser>
          <c:idx val="2"/>
          <c:order val="2"/>
          <c:tx>
            <c:strRef>
              <c:f>'WN OSIED I POB.ST NAJLICZ. WYK.'!$A$29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6.2738887665633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'WN OSIED I POB.ST NAJLICZ. WYK.'!$B$7:$D$7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'WN OSIED I POB.ST NAJLICZ. WYK.'!$B$29:$D$29</c:f>
              <c:numCache>
                <c:formatCode>#,##0</c:formatCode>
                <c:ptCount val="3"/>
                <c:pt idx="0">
                  <c:v>259</c:v>
                </c:pt>
                <c:pt idx="1">
                  <c:v>513</c:v>
                </c:pt>
                <c:pt idx="2">
                  <c:v>457</c:v>
                </c:pt>
              </c:numCache>
            </c:numRef>
          </c:val>
          <c:extLst/>
        </c:ser>
        <c:ser>
          <c:idx val="3"/>
          <c:order val="3"/>
          <c:tx>
            <c:strRef>
              <c:f>'WN OSIED I POB.ST NAJLICZ. WYK.'!$A$30</c:f>
              <c:strCache>
                <c:ptCount val="1"/>
                <c:pt idx="0">
                  <c:v>WIETNAM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4.5428733674048836E-3"/>
                  <c:y val="5.8257538546659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8143100511073255E-3"/>
                  <c:y val="2.2977891189462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8143100511072422E-3"/>
                  <c:y val="6.4322080196466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'WN OSIED I POB.ST NAJLICZ. WYK.'!$B$7:$D$7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'WN OSIED I POB.ST NAJLICZ. WYK.'!$B$30:$D$30</c:f>
              <c:numCache>
                <c:formatCode>#,##0</c:formatCode>
                <c:ptCount val="3"/>
                <c:pt idx="0">
                  <c:v>55</c:v>
                </c:pt>
                <c:pt idx="1">
                  <c:v>412</c:v>
                </c:pt>
                <c:pt idx="2">
                  <c:v>236</c:v>
                </c:pt>
              </c:numCache>
            </c:numRef>
          </c:val>
          <c:extLst/>
        </c:ser>
        <c:ser>
          <c:idx val="4"/>
          <c:order val="4"/>
          <c:tx>
            <c:strRef>
              <c:f>'WN OSIED I POB.ST NAJLICZ. WYK.'!$A$31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4.5428733674049669E-3"/>
                  <c:y val="6.300260806184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6.7220236784607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7.1701585903581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'WN OSIED I POB.ST NAJLICZ. WYK.'!$B$7:$D$7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'WN OSIED I POB.ST NAJLICZ. WYK.'!$B$31:$D$31</c:f>
              <c:numCache>
                <c:formatCode>#,##0</c:formatCode>
                <c:ptCount val="3"/>
                <c:pt idx="0">
                  <c:v>91</c:v>
                </c:pt>
                <c:pt idx="1">
                  <c:v>126</c:v>
                </c:pt>
                <c:pt idx="2">
                  <c:v>103</c:v>
                </c:pt>
              </c:numCache>
            </c:numRef>
          </c:val>
          <c:extLst/>
        </c:ser>
        <c:ser>
          <c:idx val="5"/>
          <c:order val="5"/>
          <c:tx>
            <c:strRef>
              <c:f>'WN OSIED I POB.ST NAJLICZ. WYK.'!$A$32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6.8143100511074087E-3"/>
                  <c:y val="5.6368352455385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4.4813491189738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'WN OSIED I POB.ST NAJLICZ. WYK.'!$B$7:$D$7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'WN OSIED I POB.ST NAJLICZ. WYK.'!$B$32:$D$32</c:f>
              <c:numCache>
                <c:formatCode>#,##0</c:formatCode>
                <c:ptCount val="3"/>
                <c:pt idx="0">
                  <c:v>1259</c:v>
                </c:pt>
                <c:pt idx="1">
                  <c:v>1438</c:v>
                </c:pt>
                <c:pt idx="2">
                  <c:v>1336</c:v>
                </c:pt>
              </c:numCache>
            </c:numRef>
          </c:val>
          <c:extLst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39361120"/>
        <c:axId val="239361512"/>
        <c:axId val="239345984"/>
      </c:bar3DChart>
      <c:catAx>
        <c:axId val="2393611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crossAx val="239361512"/>
        <c:crosses val="autoZero"/>
        <c:auto val="1"/>
        <c:lblAlgn val="ctr"/>
        <c:lblOffset val="100"/>
        <c:tickLblSkip val="1"/>
        <c:noMultiLvlLbl val="0"/>
      </c:catAx>
      <c:valAx>
        <c:axId val="23936151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low"/>
        <c:crossAx val="239361120"/>
        <c:crosses val="autoZero"/>
        <c:crossBetween val="between"/>
      </c:valAx>
      <c:serAx>
        <c:axId val="239345984"/>
        <c:scaling>
          <c:orientation val="minMax"/>
        </c:scaling>
        <c:delete val="1"/>
        <c:axPos val="b"/>
        <c:majorTickMark val="none"/>
        <c:minorTickMark val="none"/>
        <c:tickLblPos val="nextTo"/>
        <c:crossAx val="239361512"/>
        <c:crosses val="autoZero"/>
      </c:serAx>
    </c:plotArea>
    <c:legend>
      <c:legendPos val="r"/>
      <c:legendEntry>
        <c:idx val="0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ayout>
        <c:manualLayout>
          <c:xMode val="edge"/>
          <c:yMode val="edge"/>
          <c:x val="0.82019985140832374"/>
          <c:y val="0.25961466495520175"/>
          <c:w val="0.14406780704183866"/>
          <c:h val="0.3519788493591585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aseline="0"/>
            </a:pPr>
            <a:r>
              <a:rPr lang="pl-PL" sz="1000" b="1" i="0" baseline="0">
                <a:effectLst/>
              </a:rPr>
              <a:t>Wykres 3: Liczba osób, które otrzymały zezwolenie na osiedlenie się  </a:t>
            </a:r>
            <a:r>
              <a:rPr lang="pl-PL" sz="1000" b="1" i="0" u="none" strike="noStrike" baseline="0">
                <a:effectLst/>
              </a:rPr>
              <a:t>lub pobyt stały  </a:t>
            </a:r>
            <a:r>
              <a:rPr lang="pl-PL" sz="1000" b="1" i="0" baseline="0">
                <a:effectLst/>
              </a:rPr>
              <a:t>w 2015 r. </a:t>
            </a:r>
            <a:endParaRPr lang="pl-PL" sz="1000" baseline="0">
              <a:effectLst/>
            </a:endParaRPr>
          </a:p>
        </c:rich>
      </c:tx>
      <c:layout/>
      <c:overlay val="0"/>
    </c:title>
    <c:autoTitleDeleted val="0"/>
    <c:view3D>
      <c:rotX val="20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028307929398732"/>
          <c:y val="0.35360721235522202"/>
          <c:w val="0.58477247224830842"/>
          <c:h val="0.4748748429854063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FFC00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rgbClr val="C0000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rgbClr val="0070C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rgbClr val="00206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5"/>
            <c:bubble3D val="0"/>
            <c:spPr>
              <a:solidFill>
                <a:srgbClr val="00B05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DEC_POBST_OSIED_NAJLICZ_WYKR!$B$6:$B$11</c:f>
              <c:strCache>
                <c:ptCount val="6"/>
                <c:pt idx="0">
                  <c:v>UKRAINA</c:v>
                </c:pt>
                <c:pt idx="1">
                  <c:v>BIAŁORUŚ</c:v>
                </c:pt>
                <c:pt idx="2">
                  <c:v>ROSJA</c:v>
                </c:pt>
                <c:pt idx="3">
                  <c:v>WIETNAM</c:v>
                </c:pt>
                <c:pt idx="4">
                  <c:v>TUNEZJA</c:v>
                </c:pt>
                <c:pt idx="5">
                  <c:v>POZOSTAŁE</c:v>
                </c:pt>
              </c:strCache>
            </c:strRef>
          </c:cat>
          <c:val>
            <c:numRef>
              <c:f>DEC_POBST_OSIED_NAJLICZ_WYKR!$C$6:$C$11</c:f>
              <c:numCache>
                <c:formatCode>#,##0</c:formatCode>
                <c:ptCount val="6"/>
                <c:pt idx="0">
                  <c:v>6729</c:v>
                </c:pt>
                <c:pt idx="1">
                  <c:v>1389</c:v>
                </c:pt>
                <c:pt idx="2">
                  <c:v>351</c:v>
                </c:pt>
                <c:pt idx="3">
                  <c:v>206</c:v>
                </c:pt>
                <c:pt idx="4">
                  <c:v>91</c:v>
                </c:pt>
                <c:pt idx="5">
                  <c:v>1111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aseline="0"/>
            </a:pPr>
            <a:r>
              <a:rPr lang="pl-PL" sz="1000" baseline="0"/>
              <a:t>Wykres 4: Liczba osób, które otrzymały zezwolenie na osiedlenie się  </a:t>
            </a:r>
            <a:r>
              <a:rPr lang="pl-PL" sz="1000" b="1" i="0" u="none" strike="noStrike" baseline="0">
                <a:effectLst/>
              </a:rPr>
              <a:t>lub pobyt stały  </a:t>
            </a:r>
            <a:r>
              <a:rPr lang="pl-PL" sz="1000" baseline="0"/>
              <a:t>w latach 2013-2015 (łącznie)</a:t>
            </a:r>
          </a:p>
        </c:rich>
      </c:tx>
      <c:layout>
        <c:manualLayout>
          <c:xMode val="edge"/>
          <c:yMode val="edge"/>
          <c:x val="9.5850622406639011E-2"/>
          <c:y val="3.2263379503717368E-2"/>
        </c:manualLayout>
      </c:layout>
      <c:overlay val="0"/>
    </c:title>
    <c:autoTitleDeleted val="0"/>
    <c:view3D>
      <c:rotX val="20"/>
      <c:rotY val="24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43772042205877"/>
          <c:y val="0.21942556787338319"/>
          <c:w val="0.50528034087146789"/>
          <c:h val="0.7215552756748278"/>
        </c:manualLayout>
      </c:layout>
      <c:pie3D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rgbClr val="FFC00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rgbClr val="C0000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rgbClr val="0070C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rgbClr val="92D05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5"/>
            <c:bubble3D val="0"/>
            <c:spPr>
              <a:solidFill>
                <a:srgbClr val="00B05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DEC_POBST_OSIED_NAJLICZ_WYKR!$J$6:$J$11</c:f>
              <c:strCache>
                <c:ptCount val="6"/>
                <c:pt idx="0">
                  <c:v>UKRAINA</c:v>
                </c:pt>
                <c:pt idx="1">
                  <c:v>BIAŁORUŚ</c:v>
                </c:pt>
                <c:pt idx="2">
                  <c:v>ROSJA</c:v>
                </c:pt>
                <c:pt idx="3">
                  <c:v>WIETNAM</c:v>
                </c:pt>
                <c:pt idx="4">
                  <c:v>TURCJA</c:v>
                </c:pt>
                <c:pt idx="5">
                  <c:v>POZOSTAŁE</c:v>
                </c:pt>
              </c:strCache>
            </c:strRef>
          </c:cat>
          <c:val>
            <c:numRef>
              <c:f>DEC_POBST_OSIED_NAJLICZ_WYKR!$K$6:$K$11</c:f>
              <c:numCache>
                <c:formatCode>#,##0</c:formatCode>
                <c:ptCount val="6"/>
                <c:pt idx="0">
                  <c:v>11907</c:v>
                </c:pt>
                <c:pt idx="1">
                  <c:v>3165</c:v>
                </c:pt>
                <c:pt idx="2">
                  <c:v>949</c:v>
                </c:pt>
                <c:pt idx="3">
                  <c:v>598</c:v>
                </c:pt>
                <c:pt idx="4">
                  <c:v>262</c:v>
                </c:pt>
                <c:pt idx="5">
                  <c:v>3318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l-PL" sz="1000"/>
              <a:t>Wykres 5: Liczba osób, którym odmówiono zezwolenia na osiedlenie się lub pobyt stały  w 2015 r.</a:t>
            </a:r>
          </a:p>
        </c:rich>
      </c:tx>
      <c:layout/>
      <c:overlay val="0"/>
    </c:title>
    <c:autoTitleDeleted val="0"/>
    <c:view3D>
      <c:rotX val="20"/>
      <c:rotY val="23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35090285845417"/>
          <c:y val="0.36475442594082169"/>
          <c:w val="0.5984829491941922"/>
          <c:h val="0.4816809059698499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FFC00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rgbClr val="C0000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rgbClr val="0070C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dPt>
          <c:dPt>
            <c:idx val="5"/>
            <c:bubble3D val="0"/>
            <c:spPr>
              <a:solidFill>
                <a:srgbClr val="002060"/>
              </a:solidFill>
            </c:spPr>
          </c:dPt>
          <c:dPt>
            <c:idx val="6"/>
            <c:bubble3D val="0"/>
            <c:spPr>
              <a:solidFill>
                <a:srgbClr val="92D050"/>
              </a:solidFill>
            </c:spPr>
          </c:dPt>
          <c:dPt>
            <c:idx val="7"/>
            <c:bubble3D val="0"/>
            <c:spPr>
              <a:solidFill>
                <a:srgbClr val="00B050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DEC_POBST_OSIED_NAJLICZ_WYKR!$C$27:$C$34</c:f>
              <c:strCache>
                <c:ptCount val="8"/>
                <c:pt idx="0">
                  <c:v>UKRAINA</c:v>
                </c:pt>
                <c:pt idx="1">
                  <c:v>BIAŁORUŚ</c:v>
                </c:pt>
                <c:pt idx="2">
                  <c:v>ROSJA</c:v>
                </c:pt>
                <c:pt idx="3">
                  <c:v>WIETNAM</c:v>
                </c:pt>
                <c:pt idx="4">
                  <c:v>EGIPT</c:v>
                </c:pt>
                <c:pt idx="5">
                  <c:v>TUNEZJA</c:v>
                </c:pt>
                <c:pt idx="6">
                  <c:v>TURCJA</c:v>
                </c:pt>
                <c:pt idx="7">
                  <c:v>POZOSTAŁE</c:v>
                </c:pt>
              </c:strCache>
            </c:strRef>
          </c:cat>
          <c:val>
            <c:numRef>
              <c:f>DEC_POBST_OSIED_NAJLICZ_WYKR!$D$27:$D$34</c:f>
              <c:numCache>
                <c:formatCode>General</c:formatCode>
                <c:ptCount val="8"/>
                <c:pt idx="0" formatCode="#,##0">
                  <c:v>327</c:v>
                </c:pt>
                <c:pt idx="1">
                  <c:v>112</c:v>
                </c:pt>
                <c:pt idx="2">
                  <c:v>44</c:v>
                </c:pt>
                <c:pt idx="3">
                  <c:v>20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 formatCode="#,##0">
                  <c:v>57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10" Type="http://schemas.openxmlformats.org/officeDocument/2006/relationships/chart" Target="../charts/chart48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101</xdr:row>
      <xdr:rowOff>104775</xdr:rowOff>
    </xdr:from>
    <xdr:to>
      <xdr:col>10</xdr:col>
      <xdr:colOff>381000</xdr:colOff>
      <xdr:row>111</xdr:row>
      <xdr:rowOff>47625</xdr:rowOff>
    </xdr:to>
    <xdr:sp macro="" textlink="">
      <xdr:nvSpPr>
        <xdr:cNvPr id="2" name="Prostokąt 1"/>
        <xdr:cNvSpPr/>
      </xdr:nvSpPr>
      <xdr:spPr>
        <a:xfrm>
          <a:off x="38100" y="16792575"/>
          <a:ext cx="6457950" cy="146685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76200</xdr:colOff>
      <xdr:row>101</xdr:row>
      <xdr:rowOff>19050</xdr:rowOff>
    </xdr:from>
    <xdr:to>
      <xdr:col>10</xdr:col>
      <xdr:colOff>333375</xdr:colOff>
      <xdr:row>108</xdr:row>
      <xdr:rowOff>142875</xdr:rowOff>
    </xdr:to>
    <xdr:sp macro="" textlink="">
      <xdr:nvSpPr>
        <xdr:cNvPr id="5" name="pole tekstowe 4"/>
        <xdr:cNvSpPr txBox="1"/>
      </xdr:nvSpPr>
      <xdr:spPr>
        <a:xfrm>
          <a:off x="76200" y="16706850"/>
          <a:ext cx="5305425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l-P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pl-PL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 UWAGI:</a:t>
          </a:r>
          <a:r>
            <a:rPr lang="pl-PL" sz="800"/>
            <a:t> </a:t>
          </a:r>
        </a:p>
        <a:p>
          <a:pPr algn="l"/>
          <a:endParaRPr lang="pl-PL" sz="800"/>
        </a:p>
        <a:p>
          <a:pPr algn="l"/>
          <a:r>
            <a:rPr lang="pl-PL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1) Dane dotyczą liczby wiz wydanych cudzoziemcom przez wojewodów i komendantów placówek Straży Granicznej. </a:t>
          </a:r>
          <a:r>
            <a:rPr lang="pl-PL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 uwzględniają liczby wiz wydanych przez polskie przedstawicielstwa dyplomatyczne lub urzędy konsularne poza granicami kraju.</a:t>
          </a:r>
          <a:r>
            <a:rPr lang="pl-PL" sz="800"/>
            <a:t> </a:t>
          </a:r>
        </a:p>
        <a:p>
          <a:pPr algn="l"/>
          <a:endParaRPr lang="pl-PL" sz="800"/>
        </a:p>
        <a:p>
          <a:pPr algn="l"/>
          <a:r>
            <a:rPr lang="pl-PL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2) Dane dotyczą wyłącznie pozytywnych decyzji wizowych i nie wskazują ogólnej liczby </a:t>
          </a:r>
          <a:r>
            <a:rPr lang="pl-PL" sz="800"/>
            <a:t>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66675</xdr:rowOff>
    </xdr:from>
    <xdr:to>
      <xdr:col>10</xdr:col>
      <xdr:colOff>590550</xdr:colOff>
      <xdr:row>31</xdr:row>
      <xdr:rowOff>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21</xdr:row>
      <xdr:rowOff>47625</xdr:rowOff>
    </xdr:from>
    <xdr:to>
      <xdr:col>5</xdr:col>
      <xdr:colOff>600076</xdr:colOff>
      <xdr:row>50</xdr:row>
      <xdr:rowOff>28575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327930</xdr:colOff>
      <xdr:row>18</xdr:row>
      <xdr:rowOff>76200</xdr:rowOff>
    </xdr:from>
    <xdr:to>
      <xdr:col>14</xdr:col>
      <xdr:colOff>251729</xdr:colOff>
      <xdr:row>46</xdr:row>
      <xdr:rowOff>142875</xdr:rowOff>
    </xdr:to>
    <xdr:graphicFrame macro="">
      <xdr:nvGraphicFramePr>
        <xdr:cNvPr id="12" name="Wykres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40820</xdr:colOff>
      <xdr:row>18</xdr:row>
      <xdr:rowOff>152401</xdr:rowOff>
    </xdr:from>
    <xdr:to>
      <xdr:col>6</xdr:col>
      <xdr:colOff>416376</xdr:colOff>
      <xdr:row>46</xdr:row>
      <xdr:rowOff>219075</xdr:rowOff>
    </xdr:to>
    <xdr:graphicFrame macro="">
      <xdr:nvGraphicFramePr>
        <xdr:cNvPr id="14" name="Wykres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40820</xdr:colOff>
      <xdr:row>0</xdr:row>
      <xdr:rowOff>28575</xdr:rowOff>
    </xdr:from>
    <xdr:to>
      <xdr:col>7</xdr:col>
      <xdr:colOff>4078</xdr:colOff>
      <xdr:row>18</xdr:row>
      <xdr:rowOff>28575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299356</xdr:colOff>
      <xdr:row>0</xdr:row>
      <xdr:rowOff>85726</xdr:rowOff>
    </xdr:from>
    <xdr:to>
      <xdr:col>14</xdr:col>
      <xdr:colOff>299355</xdr:colOff>
      <xdr:row>18</xdr:row>
      <xdr:rowOff>85726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46</xdr:row>
      <xdr:rowOff>209550</xdr:rowOff>
    </xdr:from>
    <xdr:to>
      <xdr:col>6</xdr:col>
      <xdr:colOff>556531</xdr:colOff>
      <xdr:row>70</xdr:row>
      <xdr:rowOff>66675</xdr:rowOff>
    </xdr:to>
    <xdr:graphicFrame macro="">
      <xdr:nvGraphicFramePr>
        <xdr:cNvPr id="4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537480</xdr:colOff>
      <xdr:row>46</xdr:row>
      <xdr:rowOff>161926</xdr:rowOff>
    </xdr:from>
    <xdr:to>
      <xdr:col>14</xdr:col>
      <xdr:colOff>223154</xdr:colOff>
      <xdr:row>69</xdr:row>
      <xdr:rowOff>114301</xdr:rowOff>
    </xdr:to>
    <xdr:graphicFrame macro="">
      <xdr:nvGraphicFramePr>
        <xdr:cNvPr id="5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114300</xdr:colOff>
      <xdr:row>64</xdr:row>
      <xdr:rowOff>0</xdr:rowOff>
    </xdr:from>
    <xdr:to>
      <xdr:col>14</xdr:col>
      <xdr:colOff>552450</xdr:colOff>
      <xdr:row>64</xdr:row>
      <xdr:rowOff>0</xdr:rowOff>
    </xdr:to>
    <xdr:graphicFrame macro="">
      <xdr:nvGraphicFramePr>
        <xdr:cNvPr id="6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64</xdr:row>
      <xdr:rowOff>0</xdr:rowOff>
    </xdr:from>
    <xdr:to>
      <xdr:col>7</xdr:col>
      <xdr:colOff>104775</xdr:colOff>
      <xdr:row>64</xdr:row>
      <xdr:rowOff>0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590550</xdr:colOff>
      <xdr:row>0</xdr:row>
      <xdr:rowOff>0</xdr:rowOff>
    </xdr:from>
    <xdr:to>
      <xdr:col>9</xdr:col>
      <xdr:colOff>0</xdr:colOff>
      <xdr:row>2</xdr:row>
      <xdr:rowOff>104775</xdr:rowOff>
    </xdr:to>
    <xdr:sp macro="" textlink="">
      <xdr:nvSpPr>
        <xdr:cNvPr id="8" name="Rectangle 9" descr="iohjil;"/>
        <xdr:cNvSpPr>
          <a:spLocks noChangeArrowheads="1"/>
        </xdr:cNvSpPr>
      </xdr:nvSpPr>
      <xdr:spPr bwMode="auto">
        <a:xfrm>
          <a:off x="2771775" y="0"/>
          <a:ext cx="4600575" cy="428625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Wykres 11: Liczba osób, które otrzymały zezwolenie na pobyt rezydenta długoterminowego UE w 2015 r. oraz w latach 2013-2015 (łącznie)</a:t>
          </a: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l-PL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9" name="Rectangle 10"/>
        <xdr:cNvSpPr>
          <a:spLocks noChangeArrowheads="1"/>
        </xdr:cNvSpPr>
      </xdr:nvSpPr>
      <xdr:spPr bwMode="auto">
        <a:xfrm>
          <a:off x="2438400" y="11106150"/>
          <a:ext cx="4267200" cy="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Wykres 21: Liczba osób, którym wydano decyzje negatywne w sprawie </a:t>
          </a:r>
        </a:p>
        <a:p>
          <a:pPr algn="ctr" rtl="0"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o nadania statusu uchodźcy w RP w roku 2009 oraz w latach 2007 - 2009 (łącznie)</a:t>
          </a:r>
          <a:endParaRPr lang="pl-PL"/>
        </a:p>
      </xdr:txBody>
    </xdr:sp>
    <xdr:clientData/>
  </xdr:twoCellAnchor>
  <xdr:twoCellAnchor>
    <xdr:from>
      <xdr:col>1</xdr:col>
      <xdr:colOff>219075</xdr:colOff>
      <xdr:row>46</xdr:row>
      <xdr:rowOff>38100</xdr:rowOff>
    </xdr:from>
    <xdr:to>
      <xdr:col>9</xdr:col>
      <xdr:colOff>447675</xdr:colOff>
      <xdr:row>48</xdr:row>
      <xdr:rowOff>37500</xdr:rowOff>
    </xdr:to>
    <xdr:sp macro="" textlink="">
      <xdr:nvSpPr>
        <xdr:cNvPr id="10" name="Rectangle 11"/>
        <xdr:cNvSpPr>
          <a:spLocks noChangeArrowheads="1"/>
        </xdr:cNvSpPr>
      </xdr:nvSpPr>
      <xdr:spPr bwMode="auto">
        <a:xfrm>
          <a:off x="2400300" y="7467600"/>
          <a:ext cx="5419725" cy="466125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marL="0" indent="0" algn="ctr" rtl="0"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Wykres 13: Liczba osób, którym umorzono postępowanie w sprawie zezwolenia </a:t>
          </a:r>
          <a:br>
            <a:rPr lang="pl-PL" sz="8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</a:br>
          <a:r>
            <a:rPr lang="pl-PL" sz="8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na pobyt rezydenta długoterminowego UE w roku 2015 oraz w latach 2013-2015 (łącznie) </a:t>
          </a:r>
        </a:p>
      </xdr:txBody>
    </xdr:sp>
    <xdr:clientData/>
  </xdr:twoCellAnchor>
  <xdr:twoCellAnchor>
    <xdr:from>
      <xdr:col>3</xdr:col>
      <xdr:colOff>9525</xdr:colOff>
      <xdr:row>64</xdr:row>
      <xdr:rowOff>0</xdr:rowOff>
    </xdr:from>
    <xdr:to>
      <xdr:col>12</xdr:col>
      <xdr:colOff>0</xdr:colOff>
      <xdr:row>64</xdr:row>
      <xdr:rowOff>0</xdr:rowOff>
    </xdr:to>
    <xdr:sp macro="" textlink="">
      <xdr:nvSpPr>
        <xdr:cNvPr id="11" name="Rectangle 12"/>
        <xdr:cNvSpPr>
          <a:spLocks noChangeArrowheads="1"/>
        </xdr:cNvSpPr>
      </xdr:nvSpPr>
      <xdr:spPr bwMode="auto">
        <a:xfrm>
          <a:off x="1838325" y="11106150"/>
          <a:ext cx="5476875" cy="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l-P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Wykres 22: </a:t>
          </a: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Liczba osób, w stosunku do których zostały wydane decyzje o umorzeniu postępowania lub pozostawieniu wniosku bez rozpoznania w sprawie o nadanie statusu uchodźcy w RP w roku 2009 oraz w latach 2007 - 2009 </a:t>
          </a:r>
          <a:endParaRPr lang="pl-PL"/>
        </a:p>
      </xdr:txBody>
    </xdr:sp>
    <xdr:clientData/>
  </xdr:twoCellAnchor>
  <xdr:twoCellAnchor>
    <xdr:from>
      <xdr:col>1</xdr:col>
      <xdr:colOff>390524</xdr:colOff>
      <xdr:row>18</xdr:row>
      <xdr:rowOff>57150</xdr:rowOff>
    </xdr:from>
    <xdr:to>
      <xdr:col>10</xdr:col>
      <xdr:colOff>8924</xdr:colOff>
      <xdr:row>21</xdr:row>
      <xdr:rowOff>104775</xdr:rowOff>
    </xdr:to>
    <xdr:sp macro="" textlink="">
      <xdr:nvSpPr>
        <xdr:cNvPr id="15" name="Rectangle 22" descr="iohjil;"/>
        <xdr:cNvSpPr>
          <a:spLocks noChangeArrowheads="1"/>
        </xdr:cNvSpPr>
      </xdr:nvSpPr>
      <xdr:spPr bwMode="auto">
        <a:xfrm>
          <a:off x="2571749" y="2971800"/>
          <a:ext cx="5419125" cy="53340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Wykres 12: Liczba osób, którym odmówiono zezwolenia na pobyt rezydenta długoterminowego UE </a:t>
          </a:r>
          <a:b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 2015 r. oraz w latach 2013-2015 (łącznie)</a:t>
          </a: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l-PL"/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0.44903</cdr:x>
      <cdr:y>0.86238</cdr:y>
    </cdr:from>
    <cdr:to>
      <cdr:x>0.58211</cdr:x>
      <cdr:y>0.92757</cdr:y>
    </cdr:to>
    <cdr:sp macro="" textlink="">
      <cdr:nvSpPr>
        <cdr:cNvPr id="11980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55591" y="3967422"/>
          <a:ext cx="638864" cy="299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2013-2015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14</xdr:col>
      <xdr:colOff>590550</xdr:colOff>
      <xdr:row>26</xdr:row>
      <xdr:rowOff>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466725</xdr:colOff>
      <xdr:row>26</xdr:row>
      <xdr:rowOff>76200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29134</xdr:rowOff>
    </xdr:from>
    <xdr:to>
      <xdr:col>8</xdr:col>
      <xdr:colOff>582706</xdr:colOff>
      <xdr:row>50</xdr:row>
      <xdr:rowOff>9525</xdr:rowOff>
    </xdr:to>
    <xdr:graphicFrame macro="">
      <xdr:nvGraphicFramePr>
        <xdr:cNvPr id="6" name="Wykres 5" title="Wykres 2: Liczba osób, które w latach 2012-2014 złożyły wniosek 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7</xdr:col>
      <xdr:colOff>66675</xdr:colOff>
      <xdr:row>20</xdr:row>
      <xdr:rowOff>38100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0</xdr:row>
      <xdr:rowOff>0</xdr:rowOff>
    </xdr:from>
    <xdr:to>
      <xdr:col>14</xdr:col>
      <xdr:colOff>9525</xdr:colOff>
      <xdr:row>20</xdr:row>
      <xdr:rowOff>39262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21</xdr:row>
      <xdr:rowOff>0</xdr:rowOff>
    </xdr:from>
    <xdr:to>
      <xdr:col>7</xdr:col>
      <xdr:colOff>19049</xdr:colOff>
      <xdr:row>42</xdr:row>
      <xdr:rowOff>123825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600075</xdr:colOff>
      <xdr:row>20</xdr:row>
      <xdr:rowOff>0</xdr:rowOff>
    </xdr:from>
    <xdr:to>
      <xdr:col>13</xdr:col>
      <xdr:colOff>581025</xdr:colOff>
      <xdr:row>40</xdr:row>
      <xdr:rowOff>104775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39</xdr:row>
      <xdr:rowOff>123825</xdr:rowOff>
    </xdr:from>
    <xdr:to>
      <xdr:col>7</xdr:col>
      <xdr:colOff>47625</xdr:colOff>
      <xdr:row>64</xdr:row>
      <xdr:rowOff>133350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619125</xdr:colOff>
      <xdr:row>39</xdr:row>
      <xdr:rowOff>152399</xdr:rowOff>
    </xdr:from>
    <xdr:to>
      <xdr:col>13</xdr:col>
      <xdr:colOff>600074</xdr:colOff>
      <xdr:row>61</xdr:row>
      <xdr:rowOff>133350</xdr:rowOff>
    </xdr:to>
    <xdr:graphicFrame macro="">
      <xdr:nvGraphicFramePr>
        <xdr:cNvPr id="7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552450</xdr:colOff>
      <xdr:row>1</xdr:row>
      <xdr:rowOff>9524</xdr:rowOff>
    </xdr:from>
    <xdr:to>
      <xdr:col>11</xdr:col>
      <xdr:colOff>0</xdr:colOff>
      <xdr:row>4</xdr:row>
      <xdr:rowOff>76199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1181100" y="161924"/>
          <a:ext cx="5734050" cy="523875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Wykres 16: Liczba osób, które otrzymały zezwolenie na zamieszkanie na czas oznaczony lub pobyt czasowy w 2015 r. oraz w latach 2013-2015 (łącznie) - (najliczniej reprezentowane obywatelstwa)</a:t>
          </a:r>
        </a:p>
        <a:p>
          <a:pPr algn="ctr" rtl="0">
            <a:defRPr sz="1000"/>
          </a:pPr>
          <a:endParaRPr lang="pl-PL" sz="10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l-PL"/>
        </a:p>
      </xdr:txBody>
    </xdr:sp>
    <xdr:clientData/>
  </xdr:twoCellAnchor>
  <xdr:twoCellAnchor>
    <xdr:from>
      <xdr:col>1</xdr:col>
      <xdr:colOff>466725</xdr:colOff>
      <xdr:row>18</xdr:row>
      <xdr:rowOff>148590</xdr:rowOff>
    </xdr:from>
    <xdr:to>
      <xdr:col>10</xdr:col>
      <xdr:colOff>590550</xdr:colOff>
      <xdr:row>21</xdr:row>
      <xdr:rowOff>38213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1247775" y="3872865"/>
          <a:ext cx="5724525" cy="375398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Wykres 17: Liczba osób, którym odmówiono zezwolenia na zamieszkanie na czas oznaczony </a:t>
          </a:r>
        </a:p>
        <a:p>
          <a:pPr algn="ctr" rtl="0"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 2015 r. oraz w latach 2013-2015 (łącznie) - (najliczniej reprezentowane obywatelstwa)</a:t>
          </a:r>
        </a:p>
        <a:p>
          <a:pPr algn="ctr" rtl="0">
            <a:defRPr sz="1000"/>
          </a:pPr>
          <a:endParaRPr lang="pl-PL"/>
        </a:p>
      </xdr:txBody>
    </xdr:sp>
    <xdr:clientData/>
  </xdr:twoCellAnchor>
  <xdr:twoCellAnchor>
    <xdr:from>
      <xdr:col>1</xdr:col>
      <xdr:colOff>213632</xdr:colOff>
      <xdr:row>37</xdr:row>
      <xdr:rowOff>104776</xdr:rowOff>
    </xdr:from>
    <xdr:to>
      <xdr:col>11</xdr:col>
      <xdr:colOff>108857</xdr:colOff>
      <xdr:row>41</xdr:row>
      <xdr:rowOff>91169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839561" y="6432097"/>
          <a:ext cx="6154510" cy="462643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Wykres 18: Liczba osób, w stosunku do których umorzono postepowanie w sprawie o zezwolenie na zamieszkanie na czas oznaczony w 2015 r.oraz w latach 2013-2015 (łącznie)  </a:t>
          </a:r>
        </a:p>
        <a:p>
          <a:pPr algn="ctr" rtl="0">
            <a:lnSpc>
              <a:spcPts val="800"/>
            </a:lnSpc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- (najliczniej reprezentowane obywatelstwa) </a:t>
          </a:r>
        </a:p>
        <a:p>
          <a:pPr algn="ctr" rtl="0">
            <a:defRPr sz="1000"/>
          </a:pPr>
          <a:endParaRPr lang="pl-PL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19050</xdr:colOff>
      <xdr:row>37</xdr:row>
      <xdr:rowOff>28575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95809</xdr:rowOff>
    </xdr:from>
    <xdr:to>
      <xdr:col>5</xdr:col>
      <xdr:colOff>561415</xdr:colOff>
      <xdr:row>42</xdr:row>
      <xdr:rowOff>62752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47625</xdr:rowOff>
    </xdr:from>
    <xdr:to>
      <xdr:col>12</xdr:col>
      <xdr:colOff>542925</xdr:colOff>
      <xdr:row>37</xdr:row>
      <xdr:rowOff>133350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19</xdr:row>
      <xdr:rowOff>6803</xdr:rowOff>
    </xdr:from>
    <xdr:to>
      <xdr:col>5</xdr:col>
      <xdr:colOff>542926</xdr:colOff>
      <xdr:row>43</xdr:row>
      <xdr:rowOff>1360</xdr:rowOff>
    </xdr:to>
    <xdr:graphicFrame macro="">
      <xdr:nvGraphicFramePr>
        <xdr:cNvPr id="2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25</xdr:row>
      <xdr:rowOff>0</xdr:rowOff>
    </xdr:from>
    <xdr:to>
      <xdr:col>10</xdr:col>
      <xdr:colOff>0</xdr:colOff>
      <xdr:row>25</xdr:row>
      <xdr:rowOff>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10</xdr:col>
      <xdr:colOff>0</xdr:colOff>
      <xdr:row>25</xdr:row>
      <xdr:rowOff>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9525</xdr:rowOff>
    </xdr:from>
    <xdr:to>
      <xdr:col>5</xdr:col>
      <xdr:colOff>590550</xdr:colOff>
      <xdr:row>40</xdr:row>
      <xdr:rowOff>0</xdr:rowOff>
    </xdr:to>
    <xdr:graphicFrame macro="">
      <xdr:nvGraphicFramePr>
        <xdr:cNvPr id="2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19</xdr:row>
      <xdr:rowOff>9525</xdr:rowOff>
    </xdr:from>
    <xdr:to>
      <xdr:col>6</xdr:col>
      <xdr:colOff>533400</xdr:colOff>
      <xdr:row>44</xdr:row>
      <xdr:rowOff>57150</xdr:rowOff>
    </xdr:to>
    <xdr:graphicFrame macro="">
      <xdr:nvGraphicFramePr>
        <xdr:cNvPr id="2" name="Wykres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3</xdr:col>
      <xdr:colOff>1266825</xdr:colOff>
      <xdr:row>17</xdr:row>
      <xdr:rowOff>152400</xdr:rowOff>
    </xdr:to>
    <xdr:graphicFrame macro="">
      <xdr:nvGraphicFramePr>
        <xdr:cNvPr id="2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419100</xdr:colOff>
      <xdr:row>0</xdr:row>
      <xdr:rowOff>0</xdr:rowOff>
    </xdr:from>
    <xdr:to>
      <xdr:col>10</xdr:col>
      <xdr:colOff>28574</xdr:colOff>
      <xdr:row>17</xdr:row>
      <xdr:rowOff>152400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0</xdr:row>
      <xdr:rowOff>19050</xdr:rowOff>
    </xdr:from>
    <xdr:to>
      <xdr:col>7</xdr:col>
      <xdr:colOff>123825</xdr:colOff>
      <xdr:row>2</xdr:row>
      <xdr:rowOff>123825</xdr:rowOff>
    </xdr:to>
    <xdr:sp macro="" textlink="">
      <xdr:nvSpPr>
        <xdr:cNvPr id="9" name="Rectangle 13" descr="iohjil;"/>
        <xdr:cNvSpPr>
          <a:spLocks noChangeArrowheads="1"/>
        </xdr:cNvSpPr>
      </xdr:nvSpPr>
      <xdr:spPr bwMode="auto">
        <a:xfrm>
          <a:off x="2371725" y="19050"/>
          <a:ext cx="4286250" cy="41910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Wykres 24: Liczba osób, którym nadano statusu uchodźcy w RP w roku 2015 oraz </a:t>
          </a:r>
        </a:p>
        <a:p>
          <a:pPr algn="ctr" rtl="0"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 latach 2013-2015 (łącznie)</a:t>
          </a: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l-PL"/>
        </a:p>
      </xdr:txBody>
    </xdr:sp>
    <xdr:clientData/>
  </xdr:twoCellAnchor>
  <xdr:twoCellAnchor>
    <xdr:from>
      <xdr:col>0</xdr:col>
      <xdr:colOff>0</xdr:colOff>
      <xdr:row>17</xdr:row>
      <xdr:rowOff>123825</xdr:rowOff>
    </xdr:from>
    <xdr:to>
      <xdr:col>3</xdr:col>
      <xdr:colOff>1190625</xdr:colOff>
      <xdr:row>35</xdr:row>
      <xdr:rowOff>85725</xdr:rowOff>
    </xdr:to>
    <xdr:graphicFrame macro="">
      <xdr:nvGraphicFramePr>
        <xdr:cNvPr id="18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219075</xdr:colOff>
      <xdr:row>17</xdr:row>
      <xdr:rowOff>123825</xdr:rowOff>
    </xdr:from>
    <xdr:to>
      <xdr:col>10</xdr:col>
      <xdr:colOff>66675</xdr:colOff>
      <xdr:row>35</xdr:row>
      <xdr:rowOff>85725</xdr:rowOff>
    </xdr:to>
    <xdr:graphicFrame macro="">
      <xdr:nvGraphicFramePr>
        <xdr:cNvPr id="19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200025</xdr:colOff>
      <xdr:row>17</xdr:row>
      <xdr:rowOff>133350</xdr:rowOff>
    </xdr:from>
    <xdr:to>
      <xdr:col>7</xdr:col>
      <xdr:colOff>133350</xdr:colOff>
      <xdr:row>20</xdr:row>
      <xdr:rowOff>76200</xdr:rowOff>
    </xdr:to>
    <xdr:sp macro="" textlink="">
      <xdr:nvSpPr>
        <xdr:cNvPr id="20" name="Rectangle 35" descr="iohjil;"/>
        <xdr:cNvSpPr>
          <a:spLocks noChangeArrowheads="1"/>
        </xdr:cNvSpPr>
      </xdr:nvSpPr>
      <xdr:spPr bwMode="auto">
        <a:xfrm>
          <a:off x="2381250" y="3019425"/>
          <a:ext cx="4286250" cy="428625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Wykres 25: Liczba osób, którym odmówiono nadania statusu uchodźcy i udzielono ochrony uzupełniającej w RP w roku 2015 oraz w latach 2013-2015 (łącznie)</a:t>
          </a: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l-PL"/>
        </a:p>
      </xdr:txBody>
    </xdr:sp>
    <xdr:clientData/>
  </xdr:twoCellAnchor>
  <xdr:twoCellAnchor>
    <xdr:from>
      <xdr:col>0</xdr:col>
      <xdr:colOff>0</xdr:colOff>
      <xdr:row>35</xdr:row>
      <xdr:rowOff>152399</xdr:rowOff>
    </xdr:from>
    <xdr:to>
      <xdr:col>4</xdr:col>
      <xdr:colOff>190500</xdr:colOff>
      <xdr:row>57</xdr:row>
      <xdr:rowOff>85724</xdr:rowOff>
    </xdr:to>
    <xdr:graphicFrame macro="">
      <xdr:nvGraphicFramePr>
        <xdr:cNvPr id="21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285751</xdr:colOff>
      <xdr:row>35</xdr:row>
      <xdr:rowOff>76200</xdr:rowOff>
    </xdr:from>
    <xdr:to>
      <xdr:col>9</xdr:col>
      <xdr:colOff>600076</xdr:colOff>
      <xdr:row>59</xdr:row>
      <xdr:rowOff>114300</xdr:rowOff>
    </xdr:to>
    <xdr:graphicFrame macro="">
      <xdr:nvGraphicFramePr>
        <xdr:cNvPr id="22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9525</xdr:colOff>
      <xdr:row>39</xdr:row>
      <xdr:rowOff>142875</xdr:rowOff>
    </xdr:from>
    <xdr:to>
      <xdr:col>6</xdr:col>
      <xdr:colOff>552450</xdr:colOff>
      <xdr:row>42</xdr:row>
      <xdr:rowOff>123825</xdr:rowOff>
    </xdr:to>
    <xdr:sp macro="" textlink="">
      <xdr:nvSpPr>
        <xdr:cNvPr id="25" name="Rectangle 35" descr="iohjil;"/>
        <xdr:cNvSpPr>
          <a:spLocks noChangeArrowheads="1"/>
        </xdr:cNvSpPr>
      </xdr:nvSpPr>
      <xdr:spPr bwMode="auto">
        <a:xfrm>
          <a:off x="2190750" y="6200775"/>
          <a:ext cx="4286250" cy="466725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Wykres 26: Liczba osób, którym odmówiono nadania statusu uchodźcy i udzielono zgody na pobyt tolerowany w  roku 2015 oraz w latach 2013-2015 (łącznie)</a:t>
          </a: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l-PL"/>
        </a:p>
      </xdr:txBody>
    </xdr:sp>
    <xdr:clientData/>
  </xdr:twoCellAnchor>
  <xdr:twoCellAnchor>
    <xdr:from>
      <xdr:col>0</xdr:col>
      <xdr:colOff>9525</xdr:colOff>
      <xdr:row>57</xdr:row>
      <xdr:rowOff>76200</xdr:rowOff>
    </xdr:from>
    <xdr:to>
      <xdr:col>4</xdr:col>
      <xdr:colOff>47625</xdr:colOff>
      <xdr:row>77</xdr:row>
      <xdr:rowOff>85725</xdr:rowOff>
    </xdr:to>
    <xdr:graphicFrame macro="">
      <xdr:nvGraphicFramePr>
        <xdr:cNvPr id="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304801</xdr:colOff>
      <xdr:row>59</xdr:row>
      <xdr:rowOff>114300</xdr:rowOff>
    </xdr:from>
    <xdr:to>
      <xdr:col>10</xdr:col>
      <xdr:colOff>9526</xdr:colOff>
      <xdr:row>77</xdr:row>
      <xdr:rowOff>152400</xdr:rowOff>
    </xdr:to>
    <xdr:graphicFrame macro="">
      <xdr:nvGraphicFramePr>
        <xdr:cNvPr id="27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57150</xdr:colOff>
      <xdr:row>58</xdr:row>
      <xdr:rowOff>104772</xdr:rowOff>
    </xdr:from>
    <xdr:to>
      <xdr:col>6</xdr:col>
      <xdr:colOff>581025</xdr:colOff>
      <xdr:row>61</xdr:row>
      <xdr:rowOff>133349</xdr:rowOff>
    </xdr:to>
    <xdr:sp macro="" textlink="">
      <xdr:nvSpPr>
        <xdr:cNvPr id="29" name="Rectangle 15"/>
        <xdr:cNvSpPr>
          <a:spLocks noChangeArrowheads="1"/>
        </xdr:cNvSpPr>
      </xdr:nvSpPr>
      <xdr:spPr bwMode="auto">
        <a:xfrm rot="10800000" flipV="1">
          <a:off x="2238375" y="9277347"/>
          <a:ext cx="4267200" cy="485777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Wykres 27: Liczba osób, którym wydano decyzje negatywne w sprawie </a:t>
          </a:r>
        </a:p>
        <a:p>
          <a:pPr algn="ctr" rtl="0"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o nadania statusu uchodźcy w RP w roku 2015 oraz w latach 2013-2015 (łącznie)</a:t>
          </a:r>
          <a:endParaRPr lang="pl-PL"/>
        </a:p>
      </xdr:txBody>
    </xdr:sp>
    <xdr:clientData/>
  </xdr:twoCellAnchor>
  <xdr:twoCellAnchor>
    <xdr:from>
      <xdr:col>0</xdr:col>
      <xdr:colOff>0</xdr:colOff>
      <xdr:row>77</xdr:row>
      <xdr:rowOff>85725</xdr:rowOff>
    </xdr:from>
    <xdr:to>
      <xdr:col>4</xdr:col>
      <xdr:colOff>57150</xdr:colOff>
      <xdr:row>96</xdr:row>
      <xdr:rowOff>28575</xdr:rowOff>
    </xdr:to>
    <xdr:graphicFrame macro="">
      <xdr:nvGraphicFramePr>
        <xdr:cNvPr id="30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352426</xdr:colOff>
      <xdr:row>77</xdr:row>
      <xdr:rowOff>142876</xdr:rowOff>
    </xdr:from>
    <xdr:to>
      <xdr:col>10</xdr:col>
      <xdr:colOff>47625</xdr:colOff>
      <xdr:row>96</xdr:row>
      <xdr:rowOff>123826</xdr:rowOff>
    </xdr:to>
    <xdr:graphicFrame macro="">
      <xdr:nvGraphicFramePr>
        <xdr:cNvPr id="31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1857375</xdr:colOff>
      <xdr:row>78</xdr:row>
      <xdr:rowOff>0</xdr:rowOff>
    </xdr:from>
    <xdr:to>
      <xdr:col>8</xdr:col>
      <xdr:colOff>190500</xdr:colOff>
      <xdr:row>81</xdr:row>
      <xdr:rowOff>47625</xdr:rowOff>
    </xdr:to>
    <xdr:sp macro="" textlink="">
      <xdr:nvSpPr>
        <xdr:cNvPr id="23" name="Rectangle 18"/>
        <xdr:cNvSpPr>
          <a:spLocks noChangeArrowheads="1"/>
        </xdr:cNvSpPr>
      </xdr:nvSpPr>
      <xdr:spPr bwMode="auto">
        <a:xfrm>
          <a:off x="1857375" y="12449175"/>
          <a:ext cx="5476875" cy="53340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800" b="1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Wykres 28: Liczba osób, w stosunku do których zostały wdane decyzje o umorzeniu postępowania lub pozostawieniu wniosku bez rozpoznania w sprawie o nadanie statusu uchodźcy w RP w roku 2015 oraz w latach 2013-2015 </a:t>
          </a:r>
          <a:endParaRPr lang="pl-PL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54429</xdr:rowOff>
    </xdr:from>
    <xdr:to>
      <xdr:col>14</xdr:col>
      <xdr:colOff>209550</xdr:colOff>
      <xdr:row>27</xdr:row>
      <xdr:rowOff>40822</xdr:rowOff>
    </xdr:to>
    <xdr:graphicFrame macro="">
      <xdr:nvGraphicFramePr>
        <xdr:cNvPr id="7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127</xdr:row>
      <xdr:rowOff>0</xdr:rowOff>
    </xdr:from>
    <xdr:to>
      <xdr:col>27</xdr:col>
      <xdr:colOff>0</xdr:colOff>
      <xdr:row>127</xdr:row>
      <xdr:rowOff>0</xdr:rowOff>
    </xdr:to>
    <xdr:grpSp>
      <xdr:nvGrpSpPr>
        <xdr:cNvPr id="2" name="Group 4"/>
        <xdr:cNvGrpSpPr>
          <a:grpSpLocks/>
        </xdr:cNvGrpSpPr>
      </xdr:nvGrpSpPr>
      <xdr:grpSpPr bwMode="auto">
        <a:xfrm>
          <a:off x="0" y="20269200"/>
          <a:ext cx="11791950" cy="0"/>
          <a:chOff x="0" y="2618"/>
          <a:chExt cx="699" cy="338"/>
        </a:xfrm>
      </xdr:grpSpPr>
      <xdr:graphicFrame macro="">
        <xdr:nvGraphicFramePr>
          <xdr:cNvPr id="3" name="Wykres 1"/>
          <xdr:cNvGraphicFramePr>
            <a:graphicFrameLocks/>
          </xdr:cNvGraphicFramePr>
        </xdr:nvGraphicFramePr>
        <xdr:xfrm>
          <a:off x="0" y="2618"/>
          <a:ext cx="699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 Box 2"/>
          <xdr:cNvSpPr txBox="1">
            <a:spLocks noChangeArrowheads="1"/>
          </xdr:cNvSpPr>
        </xdr:nvSpPr>
        <xdr:spPr bwMode="auto">
          <a:xfrm>
            <a:off x="-9525" y="11210925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l-PL" sz="8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Wykres 1:</a:t>
            </a:r>
            <a:r>
              <a:rPr lang="pl-PL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Liczba osób, które w latach 2003 - 2005 złożyły wniosek o zezwolenie na osiedlenie  (miesięcznie)</a:t>
            </a:r>
            <a:endParaRPr lang="pl-PL"/>
          </a:p>
        </xdr:txBody>
      </xdr:sp>
    </xdr:grpSp>
    <xdr:clientData/>
  </xdr:twoCellAnchor>
  <xdr:twoCellAnchor>
    <xdr:from>
      <xdr:col>0</xdr:col>
      <xdr:colOff>0</xdr:colOff>
      <xdr:row>127</xdr:row>
      <xdr:rowOff>0</xdr:rowOff>
    </xdr:from>
    <xdr:to>
      <xdr:col>27</xdr:col>
      <xdr:colOff>0</xdr:colOff>
      <xdr:row>127</xdr:row>
      <xdr:rowOff>0</xdr:rowOff>
    </xdr:to>
    <xdr:grpSp>
      <xdr:nvGrpSpPr>
        <xdr:cNvPr id="5" name="Group 5"/>
        <xdr:cNvGrpSpPr>
          <a:grpSpLocks/>
        </xdr:cNvGrpSpPr>
      </xdr:nvGrpSpPr>
      <xdr:grpSpPr bwMode="auto">
        <a:xfrm>
          <a:off x="0" y="20269200"/>
          <a:ext cx="11791950" cy="0"/>
          <a:chOff x="0" y="2618"/>
          <a:chExt cx="699" cy="338"/>
        </a:xfrm>
      </xdr:grpSpPr>
      <xdr:graphicFrame macro="">
        <xdr:nvGraphicFramePr>
          <xdr:cNvPr id="6" name="Wykres 6"/>
          <xdr:cNvGraphicFramePr>
            <a:graphicFrameLocks/>
          </xdr:cNvGraphicFramePr>
        </xdr:nvGraphicFramePr>
        <xdr:xfrm>
          <a:off x="0" y="2618"/>
          <a:ext cx="699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" name="Text Box 7"/>
          <xdr:cNvSpPr txBox="1">
            <a:spLocks noChangeArrowheads="1"/>
          </xdr:cNvSpPr>
        </xdr:nvSpPr>
        <xdr:spPr bwMode="auto">
          <a:xfrm>
            <a:off x="-9525" y="11210925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l-PL" sz="8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Wykres 1:</a:t>
            </a:r>
            <a:r>
              <a:rPr lang="pl-PL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Liczba osób, które w latach 2003 - 2005 złożyły wniosek o zezwolenie na osiedlenie  (miesięcznie)</a:t>
            </a:r>
            <a:endParaRPr lang="pl-PL"/>
          </a:p>
        </xdr:txBody>
      </xdr:sp>
    </xdr:grpSp>
    <xdr:clientData/>
  </xdr:twoCellAnchor>
  <xdr:twoCellAnchor>
    <xdr:from>
      <xdr:col>0</xdr:col>
      <xdr:colOff>0</xdr:colOff>
      <xdr:row>128</xdr:row>
      <xdr:rowOff>0</xdr:rowOff>
    </xdr:from>
    <xdr:to>
      <xdr:col>24</xdr:col>
      <xdr:colOff>190500</xdr:colOff>
      <xdr:row>128</xdr:row>
      <xdr:rowOff>0</xdr:rowOff>
    </xdr:to>
    <xdr:grpSp>
      <xdr:nvGrpSpPr>
        <xdr:cNvPr id="14" name="Group 4"/>
        <xdr:cNvGrpSpPr>
          <a:grpSpLocks/>
        </xdr:cNvGrpSpPr>
      </xdr:nvGrpSpPr>
      <xdr:grpSpPr bwMode="auto">
        <a:xfrm>
          <a:off x="0" y="20421600"/>
          <a:ext cx="10858500" cy="0"/>
          <a:chOff x="0" y="2618"/>
          <a:chExt cx="699" cy="338"/>
        </a:xfrm>
      </xdr:grpSpPr>
      <xdr:graphicFrame macro="">
        <xdr:nvGraphicFramePr>
          <xdr:cNvPr id="15" name="Wykres 1"/>
          <xdr:cNvGraphicFramePr>
            <a:graphicFrameLocks/>
          </xdr:cNvGraphicFramePr>
        </xdr:nvGraphicFramePr>
        <xdr:xfrm>
          <a:off x="0" y="2618"/>
          <a:ext cx="699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6" name="Text Box 2"/>
          <xdr:cNvSpPr txBox="1">
            <a:spLocks noChangeArrowheads="1"/>
          </xdr:cNvSpPr>
        </xdr:nvSpPr>
        <xdr:spPr bwMode="auto">
          <a:xfrm>
            <a:off x="-9525" y="11210925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l-PL" sz="8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Wykres 1:</a:t>
            </a:r>
            <a:r>
              <a:rPr lang="pl-PL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Liczba osób, które w latach 2003 - 2005 złożyły wniosek o zezwolenie na osiedlenie  (miesięcznie)</a:t>
            </a:r>
            <a:endParaRPr lang="pl-PL"/>
          </a:p>
        </xdr:txBody>
      </xdr:sp>
    </xdr:grpSp>
    <xdr:clientData/>
  </xdr:twoCellAnchor>
  <xdr:twoCellAnchor>
    <xdr:from>
      <xdr:col>0</xdr:col>
      <xdr:colOff>0</xdr:colOff>
      <xdr:row>128</xdr:row>
      <xdr:rowOff>0</xdr:rowOff>
    </xdr:from>
    <xdr:to>
      <xdr:col>24</xdr:col>
      <xdr:colOff>190500</xdr:colOff>
      <xdr:row>128</xdr:row>
      <xdr:rowOff>0</xdr:rowOff>
    </xdr:to>
    <xdr:grpSp>
      <xdr:nvGrpSpPr>
        <xdr:cNvPr id="17" name="Group 5"/>
        <xdr:cNvGrpSpPr>
          <a:grpSpLocks/>
        </xdr:cNvGrpSpPr>
      </xdr:nvGrpSpPr>
      <xdr:grpSpPr bwMode="auto">
        <a:xfrm>
          <a:off x="0" y="20421600"/>
          <a:ext cx="10858500" cy="0"/>
          <a:chOff x="0" y="2618"/>
          <a:chExt cx="699" cy="338"/>
        </a:xfrm>
      </xdr:grpSpPr>
      <xdr:graphicFrame macro="">
        <xdr:nvGraphicFramePr>
          <xdr:cNvPr id="18" name="Wykres 6"/>
          <xdr:cNvGraphicFramePr>
            <a:graphicFrameLocks/>
          </xdr:cNvGraphicFramePr>
        </xdr:nvGraphicFramePr>
        <xdr:xfrm>
          <a:off x="0" y="2618"/>
          <a:ext cx="699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9" name="Text Box 7"/>
          <xdr:cNvSpPr txBox="1">
            <a:spLocks noChangeArrowheads="1"/>
          </xdr:cNvSpPr>
        </xdr:nvSpPr>
        <xdr:spPr bwMode="auto">
          <a:xfrm>
            <a:off x="-9525" y="11210925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l-PL" sz="8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Wykres 1:</a:t>
            </a:r>
            <a:r>
              <a:rPr lang="pl-PL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Liczba osób, które w latach 2003 - 2005 złożyły wniosek o zezwolenie na osiedlenie  (miesięcznie)</a:t>
            </a:r>
            <a:endParaRPr lang="pl-PL"/>
          </a:p>
        </xdr:txBody>
      </xdr:sp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0.0922</cdr:x>
      <cdr:y>0.10735</cdr:y>
    </cdr:from>
    <cdr:to>
      <cdr:x>0.8734</cdr:x>
      <cdr:y>0.34403</cdr:y>
    </cdr:to>
    <cdr:sp macro="" textlink="">
      <cdr:nvSpPr>
        <cdr:cNvPr id="1740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2467" y="81911"/>
          <a:ext cx="7326216" cy="17358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 xmlns:a="http://schemas.openxmlformats.org/drawingml/2006/main">
          <a:outerShdw dist="107763" dir="2700000" algn="ctr" rotWithShape="0">
            <a:srgbClr val="808080">
              <a:alpha val="50000"/>
            </a:srgbClr>
          </a:outerShdw>
        </a:effec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0.0922</cdr:x>
      <cdr:y>0.10757</cdr:y>
    </cdr:from>
    <cdr:to>
      <cdr:x>0.8734</cdr:x>
      <cdr:y>0.34729</cdr:y>
    </cdr:to>
    <cdr:sp macro="" textlink="">
      <cdr:nvSpPr>
        <cdr:cNvPr id="4096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2467" y="82071"/>
          <a:ext cx="7326216" cy="17581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 xmlns:a="http://schemas.openxmlformats.org/drawingml/2006/main">
          <a:outerShdw dist="107763" dir="2700000" algn="ctr" rotWithShape="0">
            <a:srgbClr val="808080">
              <a:alpha val="50000"/>
            </a:srgbClr>
          </a:outerShdw>
        </a:effec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0.0922</cdr:x>
      <cdr:y>0.10735</cdr:y>
    </cdr:from>
    <cdr:to>
      <cdr:x>0.8734</cdr:x>
      <cdr:y>0.34403</cdr:y>
    </cdr:to>
    <cdr:sp macro="" textlink="">
      <cdr:nvSpPr>
        <cdr:cNvPr id="1740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2467" y="81911"/>
          <a:ext cx="7326216" cy="17358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 xmlns:a="http://schemas.openxmlformats.org/drawingml/2006/main">
          <a:outerShdw dist="107763" dir="2700000" algn="ctr" rotWithShape="0">
            <a:srgbClr val="808080">
              <a:alpha val="50000"/>
            </a:srgbClr>
          </a:outerShdw>
        </a:effec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0.0922</cdr:x>
      <cdr:y>0.10757</cdr:y>
    </cdr:from>
    <cdr:to>
      <cdr:x>0.8734</cdr:x>
      <cdr:y>0.34729</cdr:y>
    </cdr:to>
    <cdr:sp macro="" textlink="">
      <cdr:nvSpPr>
        <cdr:cNvPr id="4096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2467" y="82071"/>
          <a:ext cx="7326216" cy="17581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 xmlns:a="http://schemas.openxmlformats.org/drawingml/2006/main">
          <a:outerShdw dist="107763" dir="2700000" algn="ctr" rotWithShape="0">
            <a:srgbClr val="808080">
              <a:alpha val="50000"/>
            </a:srgbClr>
          </a:outerShdw>
        </a:effec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8085</xdr:rowOff>
    </xdr:from>
    <xdr:to>
      <xdr:col>6</xdr:col>
      <xdr:colOff>533400</xdr:colOff>
      <xdr:row>43</xdr:row>
      <xdr:rowOff>9524</xdr:rowOff>
    </xdr:to>
    <xdr:graphicFrame macro="">
      <xdr:nvGraphicFramePr>
        <xdr:cNvPr id="6" name="Wykres 5" title="Wykres 2: Liczba osób, które w latach 2012-2014 złożyły wniosek 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638175</xdr:colOff>
      <xdr:row>19</xdr:row>
      <xdr:rowOff>142875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495301</xdr:colOff>
      <xdr:row>0</xdr:row>
      <xdr:rowOff>0</xdr:rowOff>
    </xdr:from>
    <xdr:to>
      <xdr:col>13</xdr:col>
      <xdr:colOff>495301</xdr:colOff>
      <xdr:row>20</xdr:row>
      <xdr:rowOff>0</xdr:rowOff>
    </xdr:to>
    <xdr:graphicFrame macro="">
      <xdr:nvGraphicFramePr>
        <xdr:cNvPr id="3" name="adsdad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</xdr:row>
      <xdr:rowOff>123825</xdr:rowOff>
    </xdr:from>
    <xdr:to>
      <xdr:col>7</xdr:col>
      <xdr:colOff>161925</xdr:colOff>
      <xdr:row>41</xdr:row>
      <xdr:rowOff>0</xdr:rowOff>
    </xdr:to>
    <xdr:graphicFrame macro="">
      <xdr:nvGraphicFramePr>
        <xdr:cNvPr id="6" name="Wykres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161925</xdr:colOff>
      <xdr:row>20</xdr:row>
      <xdr:rowOff>1</xdr:rowOff>
    </xdr:from>
    <xdr:to>
      <xdr:col>14</xdr:col>
      <xdr:colOff>0</xdr:colOff>
      <xdr:row>41</xdr:row>
      <xdr:rowOff>38100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38101</xdr:rowOff>
    </xdr:from>
    <xdr:to>
      <xdr:col>7</xdr:col>
      <xdr:colOff>9525</xdr:colOff>
      <xdr:row>60</xdr:row>
      <xdr:rowOff>17743</xdr:rowOff>
    </xdr:to>
    <xdr:graphicFrame macro="">
      <xdr:nvGraphicFramePr>
        <xdr:cNvPr id="8" name="Wykres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612749</xdr:colOff>
      <xdr:row>40</xdr:row>
      <xdr:rowOff>133350</xdr:rowOff>
    </xdr:from>
    <xdr:to>
      <xdr:col>13</xdr:col>
      <xdr:colOff>628650</xdr:colOff>
      <xdr:row>59</xdr:row>
      <xdr:rowOff>119716</xdr:rowOff>
    </xdr:to>
    <xdr:graphicFrame macro="">
      <xdr:nvGraphicFramePr>
        <xdr:cNvPr id="9" name="Wykres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ruktura%20nowego%20trzyletniego%20-%20tabe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e po kolei"/>
      <sheetName val="Zasoby dla tabel"/>
      <sheetName val="WNIOSKI_ZBIORCZO"/>
      <sheetName val="DECYZJE_TOTAL"/>
      <sheetName val="wnioski nsuch+wzowienia"/>
      <sheetName val="liczba_wydanych_dokumentów_lata"/>
      <sheetName val="Tab. 1"/>
      <sheetName val="Tab. 3"/>
      <sheetName val="Arkusz2"/>
      <sheetName val="Tab. 9"/>
      <sheetName val="Tab. 11"/>
      <sheetName val="Tab. 12"/>
      <sheetName val="Tab. 16"/>
      <sheetName val="Tab. 17"/>
      <sheetName val="Tab. 18"/>
      <sheetName val="Tab. 20"/>
      <sheetName val="Tab. 24"/>
      <sheetName val="Tab. 25"/>
      <sheetName val="Tab. 27"/>
      <sheetName val="Tab. 28"/>
      <sheetName val="Tab. 32"/>
      <sheetName val="Tab. 33"/>
      <sheetName val="Tab. 35"/>
      <sheetName val="Tab. 36"/>
      <sheetName val="Tab. 37"/>
      <sheetName val="Tab. 38"/>
      <sheetName val="Tab. 40"/>
      <sheetName val="Tab. 41"/>
      <sheetName val="Tab. 42"/>
      <sheetName val="Tab. 43"/>
      <sheetName val="Tab. 45"/>
      <sheetName val="Tab. 46"/>
      <sheetName val="Tab. 47"/>
      <sheetName val="Tab. 48"/>
      <sheetName val="Tab. 49"/>
      <sheetName val="Tab. 50"/>
      <sheetName val="Tab. 51"/>
      <sheetName val="Tab. 52"/>
      <sheetName val="Tab. 54"/>
      <sheetName val="Tab. 60"/>
      <sheetName val="Tab. 61"/>
      <sheetName val="Tab. 62"/>
      <sheetName val="Tab. 63"/>
      <sheetName val="Tab. 64"/>
      <sheetName val="Tab. 66"/>
      <sheetName val="Tab. 69"/>
      <sheetName val="Tab. 70"/>
      <sheetName val="tab. 71"/>
      <sheetName val="Tab. 7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C8" t="str">
            <v xml:space="preserve">WOJEWODA DOLNOŚLĄSKI                              </v>
          </cell>
          <cell r="D8">
            <v>5475</v>
          </cell>
          <cell r="E8">
            <v>179</v>
          </cell>
          <cell r="F8">
            <v>221</v>
          </cell>
        </row>
        <row r="9">
          <cell r="C9" t="str">
            <v xml:space="preserve">WOJEWODA KUJAWSKO-POMORSKI                        </v>
          </cell>
          <cell r="D9">
            <v>2174</v>
          </cell>
          <cell r="E9">
            <v>40</v>
          </cell>
          <cell r="F9">
            <v>57</v>
          </cell>
        </row>
        <row r="10">
          <cell r="C10" t="str">
            <v xml:space="preserve">WOJEWODA LUBELSKI                                 </v>
          </cell>
          <cell r="D10">
            <v>2885</v>
          </cell>
          <cell r="E10">
            <v>57</v>
          </cell>
          <cell r="F10">
            <v>72</v>
          </cell>
        </row>
        <row r="11">
          <cell r="C11" t="str">
            <v xml:space="preserve">WOJEWODA LUBUSKI                                  </v>
          </cell>
          <cell r="D11">
            <v>1509</v>
          </cell>
          <cell r="E11">
            <v>107</v>
          </cell>
          <cell r="F11">
            <v>72</v>
          </cell>
        </row>
        <row r="12">
          <cell r="C12" t="str">
            <v xml:space="preserve">WOJEWODA ŁÓDZKI                                   </v>
          </cell>
          <cell r="D12">
            <v>3237</v>
          </cell>
          <cell r="E12">
            <v>237</v>
          </cell>
          <cell r="F12">
            <v>153</v>
          </cell>
        </row>
        <row r="13">
          <cell r="C13" t="str">
            <v xml:space="preserve">WOJEWODA MAŁOPOLSKI                               </v>
          </cell>
          <cell r="D13">
            <v>7908</v>
          </cell>
          <cell r="E13">
            <v>142</v>
          </cell>
          <cell r="F13">
            <v>397</v>
          </cell>
        </row>
        <row r="14">
          <cell r="C14" t="str">
            <v xml:space="preserve">WOJEWODA MAZOWIECKI                               </v>
          </cell>
          <cell r="D14">
            <v>24316</v>
          </cell>
          <cell r="E14">
            <v>2856</v>
          </cell>
          <cell r="F14">
            <v>625</v>
          </cell>
        </row>
        <row r="15">
          <cell r="C15" t="str">
            <v xml:space="preserve">WOJEWODA OPOLSKI                                  </v>
          </cell>
          <cell r="D15">
            <v>1607</v>
          </cell>
          <cell r="E15">
            <v>28</v>
          </cell>
          <cell r="F15">
            <v>40</v>
          </cell>
        </row>
        <row r="16">
          <cell r="C16" t="str">
            <v xml:space="preserve">WOJEWODA PODKARPACKI                              </v>
          </cell>
          <cell r="D16">
            <v>1421</v>
          </cell>
          <cell r="E16">
            <v>35</v>
          </cell>
          <cell r="F16">
            <v>47</v>
          </cell>
        </row>
        <row r="17">
          <cell r="C17" t="str">
            <v xml:space="preserve">WOJEWODA PODLASKI                                 </v>
          </cell>
          <cell r="D17">
            <v>622</v>
          </cell>
          <cell r="E17">
            <v>12</v>
          </cell>
          <cell r="F17">
            <v>11</v>
          </cell>
        </row>
        <row r="18">
          <cell r="C18" t="str">
            <v xml:space="preserve">WOJEWODA POMORSKI                                 </v>
          </cell>
          <cell r="D18">
            <v>2726</v>
          </cell>
          <cell r="E18">
            <v>124</v>
          </cell>
          <cell r="F18">
            <v>108</v>
          </cell>
        </row>
        <row r="19">
          <cell r="C19" t="str">
            <v xml:space="preserve">WOJEWODA ŚLĄSKI                                   </v>
          </cell>
          <cell r="D19">
            <v>3377</v>
          </cell>
          <cell r="E19">
            <v>53</v>
          </cell>
          <cell r="F19">
            <v>90</v>
          </cell>
        </row>
        <row r="20">
          <cell r="C20" t="str">
            <v xml:space="preserve">WOJEWODA ŚWIĘTOKRZYSKI                            </v>
          </cell>
          <cell r="D20">
            <v>610</v>
          </cell>
          <cell r="E20">
            <v>9</v>
          </cell>
          <cell r="F20">
            <v>12</v>
          </cell>
        </row>
        <row r="21">
          <cell r="C21" t="str">
            <v xml:space="preserve">WOJEWODA WARMIŃSKO-MAZURSKI                       </v>
          </cell>
          <cell r="D21">
            <v>726</v>
          </cell>
          <cell r="E21">
            <v>43</v>
          </cell>
          <cell r="F21">
            <v>31</v>
          </cell>
        </row>
        <row r="22">
          <cell r="C22" t="str">
            <v xml:space="preserve">WOJEWODA WIELKOPOLSKI                             </v>
          </cell>
          <cell r="D22">
            <v>3480</v>
          </cell>
          <cell r="E22">
            <v>99</v>
          </cell>
          <cell r="F22">
            <v>160</v>
          </cell>
        </row>
        <row r="23">
          <cell r="C23" t="str">
            <v xml:space="preserve">WOJEWODA ZACHODNIOPOMORSKI                        </v>
          </cell>
          <cell r="D23">
            <v>2869</v>
          </cell>
          <cell r="E23">
            <v>66</v>
          </cell>
          <cell r="F23">
            <v>56</v>
          </cell>
        </row>
      </sheetData>
      <sheetData sheetId="21"/>
      <sheetData sheetId="22"/>
      <sheetData sheetId="23"/>
      <sheetData sheetId="24"/>
      <sheetData sheetId="25"/>
      <sheetData sheetId="26"/>
      <sheetData sheetId="27">
        <row r="10">
          <cell r="C10" t="str">
            <v>ANTYLE HOLENDERSKIE</v>
          </cell>
          <cell r="D10">
            <v>1</v>
          </cell>
        </row>
        <row r="11">
          <cell r="C11" t="str">
            <v>AUSTRIA</v>
          </cell>
          <cell r="D11">
            <v>11</v>
          </cell>
        </row>
        <row r="12">
          <cell r="C12" t="str">
            <v>BELGIA</v>
          </cell>
          <cell r="D12">
            <v>18</v>
          </cell>
        </row>
        <row r="13">
          <cell r="C13" t="str">
            <v>BUŁGARIA</v>
          </cell>
          <cell r="D13">
            <v>98</v>
          </cell>
        </row>
        <row r="14">
          <cell r="C14" t="str">
            <v>CHORWACJA</v>
          </cell>
          <cell r="D14">
            <v>9</v>
          </cell>
        </row>
        <row r="15">
          <cell r="C15" t="str">
            <v>CZECHY</v>
          </cell>
          <cell r="D15">
            <v>16</v>
          </cell>
        </row>
        <row r="16">
          <cell r="C16" t="str">
            <v>DANIA</v>
          </cell>
          <cell r="D16">
            <v>15</v>
          </cell>
        </row>
        <row r="17">
          <cell r="C17" t="str">
            <v>ESTONIA</v>
          </cell>
          <cell r="D17">
            <v>5</v>
          </cell>
        </row>
        <row r="18">
          <cell r="C18" t="str">
            <v>FINLANDIA</v>
          </cell>
          <cell r="D18">
            <v>2</v>
          </cell>
        </row>
        <row r="19">
          <cell r="C19" t="str">
            <v>FRANCJA</v>
          </cell>
          <cell r="D19">
            <v>34</v>
          </cell>
        </row>
        <row r="20">
          <cell r="C20" t="str">
            <v>GRECJA</v>
          </cell>
          <cell r="D20">
            <v>26</v>
          </cell>
        </row>
        <row r="21">
          <cell r="C21" t="str">
            <v>HISZPANIA</v>
          </cell>
          <cell r="D21">
            <v>28</v>
          </cell>
        </row>
        <row r="22">
          <cell r="C22" t="str">
            <v>IRLANDIA</v>
          </cell>
          <cell r="D22">
            <v>5</v>
          </cell>
        </row>
        <row r="23">
          <cell r="C23" t="str">
            <v>LITWA</v>
          </cell>
          <cell r="D23">
            <v>47</v>
          </cell>
        </row>
        <row r="24">
          <cell r="C24" t="str">
            <v>LUKSEMBURG</v>
          </cell>
          <cell r="D24">
            <v>1</v>
          </cell>
        </row>
        <row r="25">
          <cell r="C25" t="str">
            <v>ŁOTWA</v>
          </cell>
          <cell r="D25">
            <v>16</v>
          </cell>
        </row>
        <row r="26">
          <cell r="C26" t="str">
            <v>NIDERLANDY</v>
          </cell>
          <cell r="D26">
            <v>27</v>
          </cell>
        </row>
        <row r="27">
          <cell r="C27" t="str">
            <v>NIEMCY</v>
          </cell>
          <cell r="D27">
            <v>139</v>
          </cell>
        </row>
        <row r="28">
          <cell r="C28" t="str">
            <v>NORWEGIA</v>
          </cell>
          <cell r="D28">
            <v>1</v>
          </cell>
        </row>
        <row r="29">
          <cell r="C29" t="str">
            <v>PORTUGALIA</v>
          </cell>
          <cell r="D29">
            <v>7</v>
          </cell>
        </row>
        <row r="30">
          <cell r="C30" t="str">
            <v>RUMUNIA</v>
          </cell>
          <cell r="D30">
            <v>49</v>
          </cell>
        </row>
        <row r="31">
          <cell r="C31" t="str">
            <v>SŁOWACJA</v>
          </cell>
          <cell r="D31">
            <v>39</v>
          </cell>
        </row>
        <row r="32">
          <cell r="C32" t="str">
            <v>SŁOWENIA</v>
          </cell>
          <cell r="D32">
            <v>2</v>
          </cell>
        </row>
        <row r="33">
          <cell r="C33" t="str">
            <v>SZWECJA</v>
          </cell>
          <cell r="D33">
            <v>14</v>
          </cell>
        </row>
        <row r="34">
          <cell r="C34" t="str">
            <v>WĘGRY</v>
          </cell>
          <cell r="D34">
            <v>10</v>
          </cell>
        </row>
        <row r="35">
          <cell r="C35" t="str">
            <v>WIELKA BRYTANIA</v>
          </cell>
          <cell r="D35">
            <v>57</v>
          </cell>
        </row>
        <row r="36">
          <cell r="C36" t="str">
            <v>WŁOCHY</v>
          </cell>
          <cell r="D36">
            <v>114</v>
          </cell>
        </row>
        <row r="37">
          <cell r="C37" t="str">
            <v>Suma końcowa</v>
          </cell>
          <cell r="D37">
            <v>791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>
        <row r="10">
          <cell r="C10" t="str">
            <v>AUSTRALIA</v>
          </cell>
        </row>
      </sheetData>
      <sheetData sheetId="36"/>
      <sheetData sheetId="37"/>
      <sheetData sheetId="38"/>
      <sheetData sheetId="39">
        <row r="9">
          <cell r="A9" t="str">
            <v>AFGANISTAN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Złożony">
  <a:themeElements>
    <a:clrScheme name="Złożony">
      <a:dk1>
        <a:sysClr val="windowText" lastClr="000000"/>
      </a:dk1>
      <a:lt1>
        <a:sysClr val="window" lastClr="FFFFFF"/>
      </a:lt1>
      <a:dk2>
        <a:srgbClr val="5B6973"/>
      </a:dk2>
      <a:lt2>
        <a:srgbClr val="E7ECED"/>
      </a:lt2>
      <a:accent1>
        <a:srgbClr val="98C723"/>
      </a:accent1>
      <a:accent2>
        <a:srgbClr val="59B0B9"/>
      </a:accent2>
      <a:accent3>
        <a:srgbClr val="DEAE00"/>
      </a:accent3>
      <a:accent4>
        <a:srgbClr val="B77BB4"/>
      </a:accent4>
      <a:accent5>
        <a:srgbClr val="E0773C"/>
      </a:accent5>
      <a:accent6>
        <a:srgbClr val="A98D63"/>
      </a:accent6>
      <a:hlink>
        <a:srgbClr val="26CBEC"/>
      </a:hlink>
      <a:folHlink>
        <a:srgbClr val="598C8C"/>
      </a:folHlink>
    </a:clrScheme>
    <a:fontScheme name="Złożony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Złożon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5000"/>
                <a:satMod val="300000"/>
              </a:schemeClr>
            </a:gs>
            <a:gs pos="12000">
              <a:schemeClr val="phClr">
                <a:tint val="50000"/>
                <a:shade val="90000"/>
                <a:satMod val="250000"/>
              </a:schemeClr>
            </a:gs>
            <a:gs pos="100000">
              <a:schemeClr val="phClr">
                <a:tint val="85000"/>
                <a:shade val="75000"/>
                <a:satMod val="1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75000"/>
                <a:shade val="95000"/>
                <a:satMod val="175000"/>
              </a:schemeClr>
            </a:gs>
            <a:gs pos="12000">
              <a:schemeClr val="phClr">
                <a:tint val="90000"/>
                <a:shade val="90000"/>
                <a:satMod val="150000"/>
              </a:schemeClr>
            </a:gs>
            <a:gs pos="100000">
              <a:schemeClr val="phClr">
                <a:tint val="100000"/>
                <a:shade val="75000"/>
                <a:satMod val="150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freezing" dir="t">
              <a:rot lat="0" lon="0" rev="6000000"/>
            </a:lightRig>
          </a:scene3d>
          <a:sp3d contourW="12700" prstMaterial="dkEdge">
            <a:bevelT w="44450" h="25400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80000"/>
                <a:satMod val="110000"/>
                <a:lumMod val="80000"/>
              </a:schemeClr>
            </a:gs>
            <a:gs pos="79000">
              <a:schemeClr val="phClr">
                <a:tint val="100000"/>
                <a:shade val="90000"/>
                <a:satMod val="105000"/>
                <a:lumMod val="100000"/>
              </a:schemeClr>
            </a:gs>
            <a:gs pos="100000">
              <a:schemeClr val="phClr">
                <a:tint val="95000"/>
                <a:shade val="100000"/>
                <a:satMod val="110000"/>
                <a:lumMod val="11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hade val="100000"/>
                <a:satMod val="100000"/>
                <a:lumMod val="110000"/>
              </a:schemeClr>
            </a:gs>
            <a:gs pos="83000">
              <a:schemeClr val="phClr">
                <a:shade val="75000"/>
                <a:satMod val="200000"/>
              </a:schemeClr>
            </a:gs>
            <a:gs pos="100000">
              <a:schemeClr val="phClr">
                <a:shade val="90000"/>
                <a:satMod val="200000"/>
              </a:schemeClr>
            </a:gs>
          </a:gsLst>
          <a:path path="circle">
            <a:fillToRect l="75000" t="100000" b="3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</sheetPr>
  <dimension ref="A1:L100"/>
  <sheetViews>
    <sheetView tabSelected="1" zoomScaleNormal="100" workbookViewId="0">
      <selection activeCell="R16" sqref="R16"/>
    </sheetView>
  </sheetViews>
  <sheetFormatPr defaultRowHeight="12" x14ac:dyDescent="0.2"/>
  <cols>
    <col min="1" max="1" width="32.7109375" style="48" customWidth="1"/>
    <col min="2" max="2" width="5" style="48" bestFit="1" customWidth="1"/>
    <col min="3" max="4" width="6" style="48" bestFit="1" customWidth="1"/>
    <col min="5" max="5" width="6" style="48" customWidth="1"/>
    <col min="6" max="6" width="6.140625" style="48" customWidth="1"/>
    <col min="7" max="7" width="6" style="48" customWidth="1"/>
    <col min="8" max="8" width="6" style="48" bestFit="1" customWidth="1"/>
    <col min="9" max="9" width="5" style="48" customWidth="1"/>
    <col min="10" max="10" width="6" style="48" bestFit="1" customWidth="1"/>
    <col min="11" max="11" width="6.7109375" style="48" bestFit="1" customWidth="1"/>
    <col min="12" max="12" width="11.42578125" style="48" customWidth="1"/>
    <col min="13" max="16384" width="9.140625" style="48"/>
  </cols>
  <sheetData>
    <row r="1" spans="1:12" x14ac:dyDescent="0.2">
      <c r="A1" s="510" t="s">
        <v>365</v>
      </c>
    </row>
    <row r="2" spans="1:12" ht="12.75" thickBot="1" x14ac:dyDescent="0.25">
      <c r="A2" s="1080"/>
    </row>
    <row r="3" spans="1:12" ht="15" customHeight="1" thickBot="1" x14ac:dyDescent="0.25">
      <c r="A3" s="1264" t="s">
        <v>0</v>
      </c>
      <c r="B3" s="1261">
        <v>2013</v>
      </c>
      <c r="C3" s="1262"/>
      <c r="D3" s="1263"/>
      <c r="E3" s="1262">
        <v>2014</v>
      </c>
      <c r="F3" s="1262"/>
      <c r="G3" s="1263"/>
      <c r="H3" s="1262">
        <f>E3+1</f>
        <v>2015</v>
      </c>
      <c r="I3" s="1262"/>
      <c r="J3" s="1263"/>
      <c r="K3" s="1264" t="s">
        <v>119</v>
      </c>
    </row>
    <row r="4" spans="1:12" ht="48" thickBot="1" x14ac:dyDescent="0.25">
      <c r="A4" s="1265"/>
      <c r="B4" s="514" t="s">
        <v>107</v>
      </c>
      <c r="C4" s="512" t="s">
        <v>108</v>
      </c>
      <c r="D4" s="513" t="s">
        <v>120</v>
      </c>
      <c r="E4" s="511" t="s">
        <v>107</v>
      </c>
      <c r="F4" s="512" t="s">
        <v>108</v>
      </c>
      <c r="G4" s="515" t="s">
        <v>120</v>
      </c>
      <c r="H4" s="514" t="s">
        <v>107</v>
      </c>
      <c r="I4" s="512" t="s">
        <v>108</v>
      </c>
      <c r="J4" s="513" t="s">
        <v>120</v>
      </c>
      <c r="K4" s="1265"/>
    </row>
    <row r="5" spans="1:12" ht="15" customHeight="1" x14ac:dyDescent="0.25">
      <c r="A5" s="452" t="s">
        <v>1</v>
      </c>
      <c r="B5" s="29" t="s">
        <v>121</v>
      </c>
      <c r="C5" s="228">
        <v>3</v>
      </c>
      <c r="D5" s="563">
        <f t="shared" ref="D5:D36" si="0">SUM(B5:C5)</f>
        <v>3</v>
      </c>
      <c r="E5" s="197" t="s">
        <v>121</v>
      </c>
      <c r="F5" s="228">
        <v>1</v>
      </c>
      <c r="G5" s="563">
        <f t="shared" ref="G5:G36" si="1">SUM(E5:F5)</f>
        <v>1</v>
      </c>
      <c r="H5" s="29">
        <v>5</v>
      </c>
      <c r="I5" s="228">
        <v>1</v>
      </c>
      <c r="J5" s="563">
        <f t="shared" ref="J5:J36" si="2">SUM(H5:I5)</f>
        <v>6</v>
      </c>
      <c r="K5" s="564">
        <f t="shared" ref="K5:K36" si="3">SUM(J5,D5,G5)</f>
        <v>10</v>
      </c>
      <c r="L5" s="1081"/>
    </row>
    <row r="6" spans="1:12" ht="15" customHeight="1" x14ac:dyDescent="0.2">
      <c r="A6" s="452" t="s">
        <v>3</v>
      </c>
      <c r="B6" s="29" t="s">
        <v>121</v>
      </c>
      <c r="C6" s="228">
        <v>1</v>
      </c>
      <c r="D6" s="563">
        <f t="shared" si="0"/>
        <v>1</v>
      </c>
      <c r="E6" s="197" t="s">
        <v>121</v>
      </c>
      <c r="F6" s="228">
        <v>5</v>
      </c>
      <c r="G6" s="563">
        <f t="shared" si="1"/>
        <v>5</v>
      </c>
      <c r="H6" s="29" t="s">
        <v>121</v>
      </c>
      <c r="I6" s="228">
        <v>1</v>
      </c>
      <c r="J6" s="563">
        <f t="shared" si="2"/>
        <v>1</v>
      </c>
      <c r="K6" s="564">
        <f t="shared" si="3"/>
        <v>7</v>
      </c>
    </row>
    <row r="7" spans="1:12" ht="15" customHeight="1" x14ac:dyDescent="0.25">
      <c r="A7" s="452" t="s">
        <v>4</v>
      </c>
      <c r="B7" s="29" t="s">
        <v>121</v>
      </c>
      <c r="C7" s="228" t="s">
        <v>121</v>
      </c>
      <c r="D7" s="563">
        <f t="shared" si="0"/>
        <v>0</v>
      </c>
      <c r="E7" s="197" t="s">
        <v>121</v>
      </c>
      <c r="F7" s="228">
        <v>4</v>
      </c>
      <c r="G7" s="563">
        <f t="shared" si="1"/>
        <v>4</v>
      </c>
      <c r="H7" s="29">
        <v>2</v>
      </c>
      <c r="I7" s="228" t="s">
        <v>121</v>
      </c>
      <c r="J7" s="563">
        <f t="shared" si="2"/>
        <v>2</v>
      </c>
      <c r="K7" s="564">
        <f t="shared" si="3"/>
        <v>6</v>
      </c>
      <c r="L7" s="1081"/>
    </row>
    <row r="8" spans="1:12" ht="15" customHeight="1" x14ac:dyDescent="0.2">
      <c r="A8" s="452" t="s">
        <v>5</v>
      </c>
      <c r="B8" s="29">
        <v>3</v>
      </c>
      <c r="C8" s="228">
        <v>2</v>
      </c>
      <c r="D8" s="563">
        <f t="shared" si="0"/>
        <v>5</v>
      </c>
      <c r="E8" s="197">
        <v>3</v>
      </c>
      <c r="F8" s="228">
        <v>1</v>
      </c>
      <c r="G8" s="563">
        <f t="shared" si="1"/>
        <v>4</v>
      </c>
      <c r="H8" s="29">
        <v>2</v>
      </c>
      <c r="I8" s="228" t="s">
        <v>121</v>
      </c>
      <c r="J8" s="563">
        <f t="shared" si="2"/>
        <v>2</v>
      </c>
      <c r="K8" s="564">
        <f t="shared" si="3"/>
        <v>11</v>
      </c>
    </row>
    <row r="9" spans="1:12" ht="15" customHeight="1" x14ac:dyDescent="0.25">
      <c r="A9" s="452" t="s">
        <v>7</v>
      </c>
      <c r="B9" s="29" t="s">
        <v>121</v>
      </c>
      <c r="C9" s="228">
        <v>16</v>
      </c>
      <c r="D9" s="563">
        <f t="shared" si="0"/>
        <v>16</v>
      </c>
      <c r="E9" s="197" t="s">
        <v>121</v>
      </c>
      <c r="F9" s="228">
        <v>21</v>
      </c>
      <c r="G9" s="563">
        <f t="shared" si="1"/>
        <v>21</v>
      </c>
      <c r="H9" s="29">
        <v>3</v>
      </c>
      <c r="I9" s="228">
        <v>2</v>
      </c>
      <c r="J9" s="563">
        <f t="shared" si="2"/>
        <v>5</v>
      </c>
      <c r="K9" s="564">
        <f t="shared" si="3"/>
        <v>42</v>
      </c>
      <c r="L9" s="1081"/>
    </row>
    <row r="10" spans="1:12" ht="15" customHeight="1" x14ac:dyDescent="0.2">
      <c r="A10" s="452" t="s">
        <v>8</v>
      </c>
      <c r="B10" s="29" t="s">
        <v>121</v>
      </c>
      <c r="C10" s="228" t="s">
        <v>121</v>
      </c>
      <c r="D10" s="563">
        <f t="shared" si="0"/>
        <v>0</v>
      </c>
      <c r="E10" s="197">
        <v>2</v>
      </c>
      <c r="F10" s="228" t="s">
        <v>121</v>
      </c>
      <c r="G10" s="563">
        <f t="shared" si="1"/>
        <v>2</v>
      </c>
      <c r="H10" s="29" t="s">
        <v>121</v>
      </c>
      <c r="I10" s="228">
        <v>3</v>
      </c>
      <c r="J10" s="563">
        <f t="shared" si="2"/>
        <v>3</v>
      </c>
      <c r="K10" s="564">
        <f t="shared" si="3"/>
        <v>5</v>
      </c>
    </row>
    <row r="11" spans="1:12" ht="15" customHeight="1" x14ac:dyDescent="0.25">
      <c r="A11" s="452" t="s">
        <v>9</v>
      </c>
      <c r="B11" s="29" t="s">
        <v>121</v>
      </c>
      <c r="C11" s="228">
        <v>3</v>
      </c>
      <c r="D11" s="563">
        <f t="shared" si="0"/>
        <v>3</v>
      </c>
      <c r="E11" s="197" t="s">
        <v>121</v>
      </c>
      <c r="F11" s="228">
        <v>4</v>
      </c>
      <c r="G11" s="563">
        <f t="shared" si="1"/>
        <v>4</v>
      </c>
      <c r="H11" s="29">
        <v>2</v>
      </c>
      <c r="I11" s="228">
        <v>3</v>
      </c>
      <c r="J11" s="563">
        <f t="shared" si="2"/>
        <v>5</v>
      </c>
      <c r="K11" s="564">
        <f t="shared" si="3"/>
        <v>12</v>
      </c>
      <c r="L11" s="1081"/>
    </row>
    <row r="12" spans="1:12" ht="15" customHeight="1" x14ac:dyDescent="0.2">
      <c r="A12" s="452" t="s">
        <v>342</v>
      </c>
      <c r="B12" s="29" t="s">
        <v>121</v>
      </c>
      <c r="C12" s="228" t="s">
        <v>121</v>
      </c>
      <c r="D12" s="563">
        <f t="shared" si="0"/>
        <v>0</v>
      </c>
      <c r="E12" s="197" t="s">
        <v>121</v>
      </c>
      <c r="F12" s="228" t="s">
        <v>121</v>
      </c>
      <c r="G12" s="563">
        <f t="shared" si="1"/>
        <v>0</v>
      </c>
      <c r="H12" s="29">
        <v>1</v>
      </c>
      <c r="I12" s="228" t="s">
        <v>121</v>
      </c>
      <c r="J12" s="563">
        <f t="shared" si="2"/>
        <v>1</v>
      </c>
      <c r="K12" s="564">
        <f t="shared" si="3"/>
        <v>1</v>
      </c>
    </row>
    <row r="13" spans="1:12" ht="15" customHeight="1" x14ac:dyDescent="0.25">
      <c r="A13" s="452" t="s">
        <v>202</v>
      </c>
      <c r="B13" s="29" t="s">
        <v>121</v>
      </c>
      <c r="C13" s="228" t="s">
        <v>121</v>
      </c>
      <c r="D13" s="563">
        <f t="shared" si="0"/>
        <v>0</v>
      </c>
      <c r="E13" s="197" t="s">
        <v>121</v>
      </c>
      <c r="F13" s="228" t="s">
        <v>121</v>
      </c>
      <c r="G13" s="563">
        <f t="shared" si="1"/>
        <v>0</v>
      </c>
      <c r="H13" s="29" t="s">
        <v>121</v>
      </c>
      <c r="I13" s="228">
        <v>1</v>
      </c>
      <c r="J13" s="563">
        <f t="shared" si="2"/>
        <v>1</v>
      </c>
      <c r="K13" s="564">
        <f t="shared" si="3"/>
        <v>1</v>
      </c>
      <c r="L13" s="1081"/>
    </row>
    <row r="14" spans="1:12" ht="15" customHeight="1" x14ac:dyDescent="0.2">
      <c r="A14" s="452" t="s">
        <v>10</v>
      </c>
      <c r="B14" s="29" t="s">
        <v>121</v>
      </c>
      <c r="C14" s="228">
        <v>10</v>
      </c>
      <c r="D14" s="563">
        <f t="shared" si="0"/>
        <v>10</v>
      </c>
      <c r="E14" s="197" t="s">
        <v>121</v>
      </c>
      <c r="F14" s="228">
        <v>7</v>
      </c>
      <c r="G14" s="563">
        <f t="shared" si="1"/>
        <v>7</v>
      </c>
      <c r="H14" s="29" t="s">
        <v>121</v>
      </c>
      <c r="I14" s="228">
        <v>3</v>
      </c>
      <c r="J14" s="563">
        <f t="shared" si="2"/>
        <v>3</v>
      </c>
      <c r="K14" s="564">
        <f t="shared" si="3"/>
        <v>20</v>
      </c>
    </row>
    <row r="15" spans="1:12" ht="15" customHeight="1" x14ac:dyDescent="0.25">
      <c r="A15" s="452" t="s">
        <v>11</v>
      </c>
      <c r="B15" s="29" t="s">
        <v>121</v>
      </c>
      <c r="C15" s="228">
        <v>1</v>
      </c>
      <c r="D15" s="563">
        <f t="shared" si="0"/>
        <v>1</v>
      </c>
      <c r="E15" s="197" t="s">
        <v>121</v>
      </c>
      <c r="F15" s="228" t="s">
        <v>121</v>
      </c>
      <c r="G15" s="563">
        <f t="shared" si="1"/>
        <v>0</v>
      </c>
      <c r="H15" s="29" t="s">
        <v>121</v>
      </c>
      <c r="I15" s="228" t="s">
        <v>121</v>
      </c>
      <c r="J15" s="563">
        <f t="shared" si="2"/>
        <v>0</v>
      </c>
      <c r="K15" s="564">
        <f t="shared" si="3"/>
        <v>1</v>
      </c>
      <c r="L15" s="1081"/>
    </row>
    <row r="16" spans="1:12" ht="15" customHeight="1" x14ac:dyDescent="0.2">
      <c r="A16" s="452" t="s">
        <v>12</v>
      </c>
      <c r="B16" s="29" t="s">
        <v>121</v>
      </c>
      <c r="C16" s="228">
        <v>11</v>
      </c>
      <c r="D16" s="563">
        <f t="shared" si="0"/>
        <v>11</v>
      </c>
      <c r="E16" s="197" t="s">
        <v>121</v>
      </c>
      <c r="F16" s="228">
        <v>8</v>
      </c>
      <c r="G16" s="563">
        <f t="shared" si="1"/>
        <v>8</v>
      </c>
      <c r="H16" s="29" t="s">
        <v>121</v>
      </c>
      <c r="I16" s="228" t="s">
        <v>121</v>
      </c>
      <c r="J16" s="563">
        <f t="shared" si="2"/>
        <v>0</v>
      </c>
      <c r="K16" s="564">
        <f t="shared" si="3"/>
        <v>19</v>
      </c>
    </row>
    <row r="17" spans="1:12" ht="15" customHeight="1" x14ac:dyDescent="0.25">
      <c r="A17" s="452" t="s">
        <v>13</v>
      </c>
      <c r="B17" s="29" t="s">
        <v>121</v>
      </c>
      <c r="C17" s="228" t="s">
        <v>121</v>
      </c>
      <c r="D17" s="563">
        <f t="shared" si="0"/>
        <v>0</v>
      </c>
      <c r="E17" s="197" t="s">
        <v>121</v>
      </c>
      <c r="F17" s="228" t="s">
        <v>121</v>
      </c>
      <c r="G17" s="563">
        <f t="shared" si="1"/>
        <v>0</v>
      </c>
      <c r="H17" s="29">
        <v>1</v>
      </c>
      <c r="I17" s="228" t="s">
        <v>121</v>
      </c>
      <c r="J17" s="563">
        <f t="shared" si="2"/>
        <v>1</v>
      </c>
      <c r="K17" s="564">
        <f t="shared" si="3"/>
        <v>1</v>
      </c>
      <c r="L17" s="1081"/>
    </row>
    <row r="18" spans="1:12" ht="15" customHeight="1" x14ac:dyDescent="0.2">
      <c r="A18" s="452" t="s">
        <v>14</v>
      </c>
      <c r="B18" s="29">
        <v>6</v>
      </c>
      <c r="C18" s="228">
        <v>103</v>
      </c>
      <c r="D18" s="563">
        <f t="shared" si="0"/>
        <v>109</v>
      </c>
      <c r="E18" s="197">
        <v>1</v>
      </c>
      <c r="F18" s="228">
        <v>66</v>
      </c>
      <c r="G18" s="563">
        <f t="shared" si="1"/>
        <v>67</v>
      </c>
      <c r="H18" s="29">
        <v>1</v>
      </c>
      <c r="I18" s="228">
        <v>43</v>
      </c>
      <c r="J18" s="563">
        <f t="shared" si="2"/>
        <v>44</v>
      </c>
      <c r="K18" s="564">
        <f t="shared" si="3"/>
        <v>220</v>
      </c>
    </row>
    <row r="19" spans="1:12" ht="15" customHeight="1" x14ac:dyDescent="0.25">
      <c r="A19" s="452" t="s">
        <v>131</v>
      </c>
      <c r="B19" s="29" t="s">
        <v>121</v>
      </c>
      <c r="C19" s="228">
        <v>44</v>
      </c>
      <c r="D19" s="563">
        <f t="shared" si="0"/>
        <v>44</v>
      </c>
      <c r="E19" s="197" t="s">
        <v>121</v>
      </c>
      <c r="F19" s="228" t="s">
        <v>121</v>
      </c>
      <c r="G19" s="563">
        <f t="shared" si="1"/>
        <v>0</v>
      </c>
      <c r="H19" s="29" t="s">
        <v>121</v>
      </c>
      <c r="I19" s="228" t="s">
        <v>121</v>
      </c>
      <c r="J19" s="563">
        <f t="shared" si="2"/>
        <v>0</v>
      </c>
      <c r="K19" s="564">
        <f t="shared" si="3"/>
        <v>44</v>
      </c>
      <c r="L19" s="1081"/>
    </row>
    <row r="20" spans="1:12" ht="15" customHeight="1" x14ac:dyDescent="0.2">
      <c r="A20" s="452" t="s">
        <v>16</v>
      </c>
      <c r="B20" s="29" t="s">
        <v>121</v>
      </c>
      <c r="C20" s="228">
        <v>1</v>
      </c>
      <c r="D20" s="563">
        <f t="shared" si="0"/>
        <v>1</v>
      </c>
      <c r="E20" s="197" t="s">
        <v>121</v>
      </c>
      <c r="F20" s="228" t="s">
        <v>121</v>
      </c>
      <c r="G20" s="563">
        <f t="shared" si="1"/>
        <v>0</v>
      </c>
      <c r="H20" s="29" t="s">
        <v>121</v>
      </c>
      <c r="I20" s="228" t="s">
        <v>121</v>
      </c>
      <c r="J20" s="563">
        <f t="shared" si="2"/>
        <v>0</v>
      </c>
      <c r="K20" s="564">
        <f t="shared" si="3"/>
        <v>1</v>
      </c>
    </row>
    <row r="21" spans="1:12" ht="15" customHeight="1" x14ac:dyDescent="0.25">
      <c r="A21" s="452" t="s">
        <v>17</v>
      </c>
      <c r="B21" s="29">
        <v>1</v>
      </c>
      <c r="C21" s="228" t="s">
        <v>121</v>
      </c>
      <c r="D21" s="563">
        <f t="shared" si="0"/>
        <v>1</v>
      </c>
      <c r="E21" s="197" t="s">
        <v>121</v>
      </c>
      <c r="F21" s="228" t="s">
        <v>121</v>
      </c>
      <c r="G21" s="563">
        <f t="shared" si="1"/>
        <v>0</v>
      </c>
      <c r="H21" s="29" t="s">
        <v>121</v>
      </c>
      <c r="I21" s="228" t="s">
        <v>121</v>
      </c>
      <c r="J21" s="563">
        <f t="shared" si="2"/>
        <v>0</v>
      </c>
      <c r="K21" s="564">
        <f t="shared" si="3"/>
        <v>1</v>
      </c>
      <c r="L21" s="1081"/>
    </row>
    <row r="22" spans="1:12" ht="15" customHeight="1" x14ac:dyDescent="0.2">
      <c r="A22" s="452" t="s">
        <v>18</v>
      </c>
      <c r="B22" s="29" t="s">
        <v>121</v>
      </c>
      <c r="C22" s="228">
        <v>1</v>
      </c>
      <c r="D22" s="563">
        <f t="shared" si="0"/>
        <v>1</v>
      </c>
      <c r="E22" s="197" t="s">
        <v>121</v>
      </c>
      <c r="F22" s="228" t="s">
        <v>121</v>
      </c>
      <c r="G22" s="563">
        <f t="shared" si="1"/>
        <v>0</v>
      </c>
      <c r="H22" s="29" t="s">
        <v>121</v>
      </c>
      <c r="I22" s="228" t="s">
        <v>121</v>
      </c>
      <c r="J22" s="563">
        <f t="shared" si="2"/>
        <v>0</v>
      </c>
      <c r="K22" s="564">
        <f t="shared" si="3"/>
        <v>1</v>
      </c>
    </row>
    <row r="23" spans="1:12" ht="15" customHeight="1" x14ac:dyDescent="0.25">
      <c r="A23" s="452" t="s">
        <v>20</v>
      </c>
      <c r="B23" s="29">
        <v>1</v>
      </c>
      <c r="C23" s="228">
        <v>64</v>
      </c>
      <c r="D23" s="563">
        <f t="shared" si="0"/>
        <v>65</v>
      </c>
      <c r="E23" s="197">
        <v>12</v>
      </c>
      <c r="F23" s="228">
        <v>49</v>
      </c>
      <c r="G23" s="563">
        <f t="shared" si="1"/>
        <v>61</v>
      </c>
      <c r="H23" s="29">
        <v>9</v>
      </c>
      <c r="I23" s="228">
        <v>46</v>
      </c>
      <c r="J23" s="563">
        <f t="shared" si="2"/>
        <v>55</v>
      </c>
      <c r="K23" s="564">
        <f t="shared" si="3"/>
        <v>181</v>
      </c>
      <c r="L23" s="1081"/>
    </row>
    <row r="24" spans="1:12" ht="15" customHeight="1" x14ac:dyDescent="0.2">
      <c r="A24" s="452" t="s">
        <v>116</v>
      </c>
      <c r="B24" s="29" t="s">
        <v>121</v>
      </c>
      <c r="C24" s="228" t="s">
        <v>121</v>
      </c>
      <c r="D24" s="563">
        <f t="shared" si="0"/>
        <v>0</v>
      </c>
      <c r="E24" s="197" t="s">
        <v>121</v>
      </c>
      <c r="F24" s="228">
        <v>1</v>
      </c>
      <c r="G24" s="563">
        <f t="shared" si="1"/>
        <v>1</v>
      </c>
      <c r="H24" s="29" t="s">
        <v>121</v>
      </c>
      <c r="I24" s="228" t="s">
        <v>121</v>
      </c>
      <c r="J24" s="563">
        <f t="shared" si="2"/>
        <v>0</v>
      </c>
      <c r="K24" s="564">
        <f t="shared" si="3"/>
        <v>1</v>
      </c>
    </row>
    <row r="25" spans="1:12" ht="15" customHeight="1" x14ac:dyDescent="0.25">
      <c r="A25" s="452" t="s">
        <v>23</v>
      </c>
      <c r="B25" s="29" t="s">
        <v>121</v>
      </c>
      <c r="C25" s="228">
        <v>2</v>
      </c>
      <c r="D25" s="563">
        <f t="shared" si="0"/>
        <v>2</v>
      </c>
      <c r="E25" s="197">
        <v>1</v>
      </c>
      <c r="F25" s="228" t="s">
        <v>121</v>
      </c>
      <c r="G25" s="563">
        <f t="shared" si="1"/>
        <v>1</v>
      </c>
      <c r="H25" s="29" t="s">
        <v>121</v>
      </c>
      <c r="I25" s="228" t="s">
        <v>121</v>
      </c>
      <c r="J25" s="563">
        <f t="shared" si="2"/>
        <v>0</v>
      </c>
      <c r="K25" s="564">
        <f t="shared" si="3"/>
        <v>3</v>
      </c>
      <c r="L25" s="1081"/>
    </row>
    <row r="26" spans="1:12" ht="15" customHeight="1" x14ac:dyDescent="0.2">
      <c r="A26" s="452" t="s">
        <v>24</v>
      </c>
      <c r="B26" s="29">
        <v>1</v>
      </c>
      <c r="C26" s="228">
        <v>13</v>
      </c>
      <c r="D26" s="563">
        <f t="shared" si="0"/>
        <v>14</v>
      </c>
      <c r="E26" s="197">
        <v>2</v>
      </c>
      <c r="F26" s="228">
        <v>9</v>
      </c>
      <c r="G26" s="563">
        <f t="shared" si="1"/>
        <v>11</v>
      </c>
      <c r="H26" s="29" t="s">
        <v>121</v>
      </c>
      <c r="I26" s="228">
        <v>8</v>
      </c>
      <c r="J26" s="563">
        <f t="shared" si="2"/>
        <v>8</v>
      </c>
      <c r="K26" s="564">
        <f t="shared" si="3"/>
        <v>33</v>
      </c>
    </row>
    <row r="27" spans="1:12" ht="15" customHeight="1" x14ac:dyDescent="0.25">
      <c r="A27" s="452" t="s">
        <v>25</v>
      </c>
      <c r="B27" s="29" t="s">
        <v>121</v>
      </c>
      <c r="C27" s="228" t="s">
        <v>121</v>
      </c>
      <c r="D27" s="563">
        <f t="shared" si="0"/>
        <v>0</v>
      </c>
      <c r="E27" s="197" t="s">
        <v>121</v>
      </c>
      <c r="F27" s="228">
        <v>1</v>
      </c>
      <c r="G27" s="563">
        <f t="shared" si="1"/>
        <v>1</v>
      </c>
      <c r="H27" s="29" t="s">
        <v>121</v>
      </c>
      <c r="I27" s="228" t="s">
        <v>121</v>
      </c>
      <c r="J27" s="563">
        <f t="shared" si="2"/>
        <v>0</v>
      </c>
      <c r="K27" s="564">
        <f t="shared" si="3"/>
        <v>1</v>
      </c>
      <c r="L27" s="1081"/>
    </row>
    <row r="28" spans="1:12" ht="15" customHeight="1" x14ac:dyDescent="0.2">
      <c r="A28" s="452" t="s">
        <v>26</v>
      </c>
      <c r="B28" s="29" t="s">
        <v>121</v>
      </c>
      <c r="C28" s="228">
        <v>2</v>
      </c>
      <c r="D28" s="563">
        <f t="shared" si="0"/>
        <v>2</v>
      </c>
      <c r="E28" s="197" t="s">
        <v>121</v>
      </c>
      <c r="F28" s="228">
        <v>3</v>
      </c>
      <c r="G28" s="563">
        <f t="shared" si="1"/>
        <v>3</v>
      </c>
      <c r="H28" s="29" t="s">
        <v>121</v>
      </c>
      <c r="I28" s="228">
        <v>1</v>
      </c>
      <c r="J28" s="563">
        <f t="shared" si="2"/>
        <v>1</v>
      </c>
      <c r="K28" s="564">
        <f t="shared" si="3"/>
        <v>6</v>
      </c>
    </row>
    <row r="29" spans="1:12" ht="15" customHeight="1" x14ac:dyDescent="0.25">
      <c r="A29" s="452" t="s">
        <v>27</v>
      </c>
      <c r="B29" s="29">
        <v>2</v>
      </c>
      <c r="C29" s="228">
        <v>671</v>
      </c>
      <c r="D29" s="563">
        <f t="shared" si="0"/>
        <v>673</v>
      </c>
      <c r="E29" s="197">
        <v>1</v>
      </c>
      <c r="F29" s="228">
        <v>757</v>
      </c>
      <c r="G29" s="563">
        <f t="shared" si="1"/>
        <v>758</v>
      </c>
      <c r="H29" s="29" t="s">
        <v>121</v>
      </c>
      <c r="I29" s="228">
        <v>749</v>
      </c>
      <c r="J29" s="563">
        <f t="shared" si="2"/>
        <v>749</v>
      </c>
      <c r="K29" s="564">
        <f t="shared" si="3"/>
        <v>2180</v>
      </c>
      <c r="L29" s="1081"/>
    </row>
    <row r="30" spans="1:12" ht="15" customHeight="1" x14ac:dyDescent="0.2">
      <c r="A30" s="452" t="s">
        <v>28</v>
      </c>
      <c r="B30" s="29" t="s">
        <v>121</v>
      </c>
      <c r="C30" s="228" t="s">
        <v>121</v>
      </c>
      <c r="D30" s="563">
        <f t="shared" si="0"/>
        <v>0</v>
      </c>
      <c r="E30" s="197" t="s">
        <v>121</v>
      </c>
      <c r="F30" s="228" t="s">
        <v>121</v>
      </c>
      <c r="G30" s="563">
        <f t="shared" si="1"/>
        <v>0</v>
      </c>
      <c r="H30" s="29" t="s">
        <v>121</v>
      </c>
      <c r="I30" s="228">
        <v>1</v>
      </c>
      <c r="J30" s="563">
        <f t="shared" si="2"/>
        <v>1</v>
      </c>
      <c r="K30" s="564">
        <f t="shared" si="3"/>
        <v>1</v>
      </c>
    </row>
    <row r="31" spans="1:12" ht="15" customHeight="1" x14ac:dyDescent="0.25">
      <c r="A31" s="452" t="s">
        <v>29</v>
      </c>
      <c r="B31" s="29" t="s">
        <v>121</v>
      </c>
      <c r="C31" s="228">
        <v>13</v>
      </c>
      <c r="D31" s="563">
        <f t="shared" si="0"/>
        <v>13</v>
      </c>
      <c r="E31" s="197" t="s">
        <v>121</v>
      </c>
      <c r="F31" s="228">
        <v>4</v>
      </c>
      <c r="G31" s="563">
        <f t="shared" si="1"/>
        <v>4</v>
      </c>
      <c r="H31" s="29">
        <v>1</v>
      </c>
      <c r="I31" s="228">
        <v>5</v>
      </c>
      <c r="J31" s="563">
        <f t="shared" si="2"/>
        <v>6</v>
      </c>
      <c r="K31" s="564">
        <f t="shared" si="3"/>
        <v>23</v>
      </c>
      <c r="L31" s="1081"/>
    </row>
    <row r="32" spans="1:12" ht="15" customHeight="1" x14ac:dyDescent="0.2">
      <c r="A32" s="452" t="s">
        <v>30</v>
      </c>
      <c r="B32" s="29">
        <v>4</v>
      </c>
      <c r="C32" s="228">
        <v>29</v>
      </c>
      <c r="D32" s="563">
        <f t="shared" si="0"/>
        <v>33</v>
      </c>
      <c r="E32" s="197">
        <v>1</v>
      </c>
      <c r="F32" s="228">
        <v>33</v>
      </c>
      <c r="G32" s="563">
        <f t="shared" si="1"/>
        <v>34</v>
      </c>
      <c r="H32" s="29">
        <v>3</v>
      </c>
      <c r="I32" s="228">
        <v>18</v>
      </c>
      <c r="J32" s="563">
        <f t="shared" si="2"/>
        <v>21</v>
      </c>
      <c r="K32" s="564">
        <f t="shared" si="3"/>
        <v>88</v>
      </c>
    </row>
    <row r="33" spans="1:12" ht="15" customHeight="1" x14ac:dyDescent="0.25">
      <c r="A33" s="452" t="s">
        <v>31</v>
      </c>
      <c r="B33" s="29" t="s">
        <v>121</v>
      </c>
      <c r="C33" s="228" t="s">
        <v>121</v>
      </c>
      <c r="D33" s="563">
        <f t="shared" si="0"/>
        <v>0</v>
      </c>
      <c r="E33" s="197" t="s">
        <v>121</v>
      </c>
      <c r="F33" s="228">
        <v>6</v>
      </c>
      <c r="G33" s="563">
        <f t="shared" si="1"/>
        <v>6</v>
      </c>
      <c r="H33" s="29" t="s">
        <v>121</v>
      </c>
      <c r="I33" s="228" t="s">
        <v>121</v>
      </c>
      <c r="J33" s="563">
        <f t="shared" si="2"/>
        <v>0</v>
      </c>
      <c r="K33" s="564">
        <f t="shared" si="3"/>
        <v>6</v>
      </c>
      <c r="L33" s="1081"/>
    </row>
    <row r="34" spans="1:12" ht="15" customHeight="1" x14ac:dyDescent="0.2">
      <c r="A34" s="452" t="s">
        <v>210</v>
      </c>
      <c r="B34" s="29" t="s">
        <v>121</v>
      </c>
      <c r="C34" s="228" t="s">
        <v>121</v>
      </c>
      <c r="D34" s="563">
        <f t="shared" si="0"/>
        <v>0</v>
      </c>
      <c r="E34" s="197" t="s">
        <v>121</v>
      </c>
      <c r="F34" s="228">
        <v>1</v>
      </c>
      <c r="G34" s="563">
        <f t="shared" si="1"/>
        <v>1</v>
      </c>
      <c r="H34" s="29" t="s">
        <v>121</v>
      </c>
      <c r="I34" s="228" t="s">
        <v>121</v>
      </c>
      <c r="J34" s="563">
        <f t="shared" si="2"/>
        <v>0</v>
      </c>
      <c r="K34" s="564">
        <f t="shared" si="3"/>
        <v>1</v>
      </c>
    </row>
    <row r="35" spans="1:12" ht="15" customHeight="1" x14ac:dyDescent="0.25">
      <c r="A35" s="452" t="s">
        <v>35</v>
      </c>
      <c r="B35" s="29">
        <v>6</v>
      </c>
      <c r="C35" s="228">
        <v>187</v>
      </c>
      <c r="D35" s="563">
        <f t="shared" si="0"/>
        <v>193</v>
      </c>
      <c r="E35" s="197">
        <v>4</v>
      </c>
      <c r="F35" s="228">
        <v>187</v>
      </c>
      <c r="G35" s="563">
        <f t="shared" si="1"/>
        <v>191</v>
      </c>
      <c r="H35" s="29">
        <v>2</v>
      </c>
      <c r="I35" s="228">
        <v>181</v>
      </c>
      <c r="J35" s="563">
        <f t="shared" si="2"/>
        <v>183</v>
      </c>
      <c r="K35" s="564">
        <f t="shared" si="3"/>
        <v>567</v>
      </c>
      <c r="L35" s="1081"/>
    </row>
    <row r="36" spans="1:12" ht="15" customHeight="1" x14ac:dyDescent="0.2">
      <c r="A36" s="452" t="s">
        <v>36</v>
      </c>
      <c r="B36" s="29" t="s">
        <v>121</v>
      </c>
      <c r="C36" s="228">
        <v>47</v>
      </c>
      <c r="D36" s="563">
        <f t="shared" si="0"/>
        <v>47</v>
      </c>
      <c r="E36" s="197">
        <v>1</v>
      </c>
      <c r="F36" s="228">
        <v>38</v>
      </c>
      <c r="G36" s="563">
        <f t="shared" si="1"/>
        <v>39</v>
      </c>
      <c r="H36" s="29">
        <v>1</v>
      </c>
      <c r="I36" s="228">
        <v>12</v>
      </c>
      <c r="J36" s="563">
        <f t="shared" si="2"/>
        <v>13</v>
      </c>
      <c r="K36" s="564">
        <f t="shared" si="3"/>
        <v>99</v>
      </c>
    </row>
    <row r="37" spans="1:12" ht="15" customHeight="1" x14ac:dyDescent="0.25">
      <c r="A37" s="452" t="s">
        <v>37</v>
      </c>
      <c r="B37" s="29" t="s">
        <v>121</v>
      </c>
      <c r="C37" s="228">
        <v>11</v>
      </c>
      <c r="D37" s="563">
        <f t="shared" ref="D37:D68" si="4">SUM(B37:C37)</f>
        <v>11</v>
      </c>
      <c r="E37" s="197">
        <v>2</v>
      </c>
      <c r="F37" s="228">
        <v>23</v>
      </c>
      <c r="G37" s="563">
        <f t="shared" ref="G37:G68" si="5">SUM(E37:F37)</f>
        <v>25</v>
      </c>
      <c r="H37" s="29" t="s">
        <v>121</v>
      </c>
      <c r="I37" s="228">
        <v>6</v>
      </c>
      <c r="J37" s="563">
        <f t="shared" ref="J37:J68" si="6">SUM(H37:I37)</f>
        <v>6</v>
      </c>
      <c r="K37" s="564">
        <f t="shared" ref="K37:K68" si="7">SUM(J37,D37,G37)</f>
        <v>42</v>
      </c>
      <c r="L37" s="1081"/>
    </row>
    <row r="38" spans="1:12" ht="15" customHeight="1" x14ac:dyDescent="0.2">
      <c r="A38" s="452" t="s">
        <v>38</v>
      </c>
      <c r="B38" s="29">
        <v>1</v>
      </c>
      <c r="C38" s="228">
        <v>4</v>
      </c>
      <c r="D38" s="563">
        <f t="shared" si="4"/>
        <v>5</v>
      </c>
      <c r="E38" s="197">
        <v>2</v>
      </c>
      <c r="F38" s="228">
        <v>7</v>
      </c>
      <c r="G38" s="563">
        <f t="shared" si="5"/>
        <v>9</v>
      </c>
      <c r="H38" s="29">
        <v>1</v>
      </c>
      <c r="I38" s="228">
        <v>3</v>
      </c>
      <c r="J38" s="563">
        <f t="shared" si="6"/>
        <v>4</v>
      </c>
      <c r="K38" s="564">
        <f t="shared" si="7"/>
        <v>18</v>
      </c>
    </row>
    <row r="39" spans="1:12" ht="15" customHeight="1" x14ac:dyDescent="0.25">
      <c r="A39" s="452" t="s">
        <v>39</v>
      </c>
      <c r="B39" s="29">
        <v>1</v>
      </c>
      <c r="C39" s="228" t="s">
        <v>121</v>
      </c>
      <c r="D39" s="563">
        <f t="shared" si="4"/>
        <v>1</v>
      </c>
      <c r="E39" s="197" t="s">
        <v>121</v>
      </c>
      <c r="F39" s="228" t="s">
        <v>121</v>
      </c>
      <c r="G39" s="563">
        <f t="shared" si="5"/>
        <v>0</v>
      </c>
      <c r="H39" s="29" t="s">
        <v>121</v>
      </c>
      <c r="I39" s="228" t="s">
        <v>121</v>
      </c>
      <c r="J39" s="563">
        <f t="shared" si="6"/>
        <v>0</v>
      </c>
      <c r="K39" s="564">
        <f t="shared" si="7"/>
        <v>1</v>
      </c>
      <c r="L39" s="1081"/>
    </row>
    <row r="40" spans="1:12" ht="15" customHeight="1" x14ac:dyDescent="0.2">
      <c r="A40" s="452" t="s">
        <v>40</v>
      </c>
      <c r="B40" s="29" t="s">
        <v>121</v>
      </c>
      <c r="C40" s="228">
        <v>1</v>
      </c>
      <c r="D40" s="563">
        <f t="shared" si="4"/>
        <v>1</v>
      </c>
      <c r="E40" s="197" t="s">
        <v>121</v>
      </c>
      <c r="F40" s="228" t="s">
        <v>121</v>
      </c>
      <c r="G40" s="563">
        <f t="shared" si="5"/>
        <v>0</v>
      </c>
      <c r="H40" s="29" t="s">
        <v>121</v>
      </c>
      <c r="I40" s="228">
        <v>1</v>
      </c>
      <c r="J40" s="563">
        <f t="shared" si="6"/>
        <v>1</v>
      </c>
      <c r="K40" s="564">
        <f t="shared" si="7"/>
        <v>2</v>
      </c>
    </row>
    <row r="41" spans="1:12" ht="15" customHeight="1" x14ac:dyDescent="0.25">
      <c r="A41" s="452" t="s">
        <v>41</v>
      </c>
      <c r="B41" s="29">
        <v>1</v>
      </c>
      <c r="C41" s="228" t="s">
        <v>121</v>
      </c>
      <c r="D41" s="563">
        <f t="shared" si="4"/>
        <v>1</v>
      </c>
      <c r="E41" s="197">
        <v>2</v>
      </c>
      <c r="F41" s="228" t="s">
        <v>121</v>
      </c>
      <c r="G41" s="563">
        <f t="shared" si="5"/>
        <v>2</v>
      </c>
      <c r="H41" s="29" t="s">
        <v>121</v>
      </c>
      <c r="I41" s="228" t="s">
        <v>121</v>
      </c>
      <c r="J41" s="563">
        <f t="shared" si="6"/>
        <v>0</v>
      </c>
      <c r="K41" s="564">
        <f t="shared" si="7"/>
        <v>3</v>
      </c>
      <c r="L41" s="1081"/>
    </row>
    <row r="42" spans="1:12" ht="15" customHeight="1" x14ac:dyDescent="0.2">
      <c r="A42" s="452" t="s">
        <v>43</v>
      </c>
      <c r="B42" s="29" t="s">
        <v>121</v>
      </c>
      <c r="C42" s="228">
        <v>4</v>
      </c>
      <c r="D42" s="563">
        <f t="shared" si="4"/>
        <v>4</v>
      </c>
      <c r="E42" s="197">
        <v>1</v>
      </c>
      <c r="F42" s="228">
        <v>3</v>
      </c>
      <c r="G42" s="563">
        <f t="shared" si="5"/>
        <v>4</v>
      </c>
      <c r="H42" s="29" t="s">
        <v>121</v>
      </c>
      <c r="I42" s="228">
        <v>6</v>
      </c>
      <c r="J42" s="563">
        <f t="shared" si="6"/>
        <v>6</v>
      </c>
      <c r="K42" s="564">
        <f t="shared" si="7"/>
        <v>14</v>
      </c>
    </row>
    <row r="43" spans="1:12" ht="15" customHeight="1" x14ac:dyDescent="0.25">
      <c r="A43" s="452" t="s">
        <v>110</v>
      </c>
      <c r="B43" s="29">
        <v>4</v>
      </c>
      <c r="C43" s="228">
        <v>1</v>
      </c>
      <c r="D43" s="563">
        <f t="shared" si="4"/>
        <v>5</v>
      </c>
      <c r="E43" s="197" t="s">
        <v>121</v>
      </c>
      <c r="F43" s="228" t="s">
        <v>121</v>
      </c>
      <c r="G43" s="563">
        <f t="shared" si="5"/>
        <v>0</v>
      </c>
      <c r="H43" s="29" t="s">
        <v>121</v>
      </c>
      <c r="I43" s="228" t="s">
        <v>121</v>
      </c>
      <c r="J43" s="563">
        <f t="shared" si="6"/>
        <v>0</v>
      </c>
      <c r="K43" s="564">
        <f t="shared" si="7"/>
        <v>5</v>
      </c>
      <c r="L43" s="1081"/>
    </row>
    <row r="44" spans="1:12" ht="15" customHeight="1" x14ac:dyDescent="0.2">
      <c r="A44" s="452" t="s">
        <v>44</v>
      </c>
      <c r="B44" s="29" t="s">
        <v>121</v>
      </c>
      <c r="C44" s="228">
        <v>2</v>
      </c>
      <c r="D44" s="563">
        <f t="shared" si="4"/>
        <v>2</v>
      </c>
      <c r="E44" s="197" t="s">
        <v>121</v>
      </c>
      <c r="F44" s="228" t="s">
        <v>121</v>
      </c>
      <c r="G44" s="563">
        <f t="shared" si="5"/>
        <v>0</v>
      </c>
      <c r="H44" s="29" t="s">
        <v>121</v>
      </c>
      <c r="I44" s="228">
        <v>1</v>
      </c>
      <c r="J44" s="563">
        <f t="shared" si="6"/>
        <v>1</v>
      </c>
      <c r="K44" s="564">
        <f t="shared" si="7"/>
        <v>3</v>
      </c>
    </row>
    <row r="45" spans="1:12" ht="15" customHeight="1" x14ac:dyDescent="0.25">
      <c r="A45" s="452" t="s">
        <v>45</v>
      </c>
      <c r="B45" s="29">
        <v>3</v>
      </c>
      <c r="C45" s="228" t="s">
        <v>121</v>
      </c>
      <c r="D45" s="563">
        <f t="shared" si="4"/>
        <v>3</v>
      </c>
      <c r="E45" s="197" t="s">
        <v>121</v>
      </c>
      <c r="F45" s="228" t="s">
        <v>121</v>
      </c>
      <c r="G45" s="563">
        <f t="shared" si="5"/>
        <v>0</v>
      </c>
      <c r="H45" s="29">
        <v>1</v>
      </c>
      <c r="I45" s="228">
        <v>4</v>
      </c>
      <c r="J45" s="563">
        <f t="shared" si="6"/>
        <v>5</v>
      </c>
      <c r="K45" s="564">
        <f t="shared" si="7"/>
        <v>8</v>
      </c>
      <c r="L45" s="1081"/>
    </row>
    <row r="46" spans="1:12" ht="15" customHeight="1" x14ac:dyDescent="0.2">
      <c r="A46" s="452" t="s">
        <v>46</v>
      </c>
      <c r="B46" s="29" t="s">
        <v>121</v>
      </c>
      <c r="C46" s="228">
        <v>1</v>
      </c>
      <c r="D46" s="563">
        <f t="shared" si="4"/>
        <v>1</v>
      </c>
      <c r="E46" s="197" t="s">
        <v>121</v>
      </c>
      <c r="F46" s="228" t="s">
        <v>121</v>
      </c>
      <c r="G46" s="563">
        <f t="shared" si="5"/>
        <v>0</v>
      </c>
      <c r="H46" s="29" t="s">
        <v>121</v>
      </c>
      <c r="I46" s="228">
        <v>1</v>
      </c>
      <c r="J46" s="563">
        <f t="shared" si="6"/>
        <v>1</v>
      </c>
      <c r="K46" s="564">
        <f t="shared" si="7"/>
        <v>2</v>
      </c>
    </row>
    <row r="47" spans="1:12" ht="15" customHeight="1" x14ac:dyDescent="0.25">
      <c r="A47" s="452" t="s">
        <v>47</v>
      </c>
      <c r="B47" s="29">
        <v>11</v>
      </c>
      <c r="C47" s="228">
        <v>7</v>
      </c>
      <c r="D47" s="563">
        <f t="shared" si="4"/>
        <v>18</v>
      </c>
      <c r="E47" s="197">
        <v>8</v>
      </c>
      <c r="F47" s="228">
        <v>8</v>
      </c>
      <c r="G47" s="563">
        <f t="shared" si="5"/>
        <v>16</v>
      </c>
      <c r="H47" s="29" t="s">
        <v>121</v>
      </c>
      <c r="I47" s="228">
        <v>3</v>
      </c>
      <c r="J47" s="563">
        <f t="shared" si="6"/>
        <v>3</v>
      </c>
      <c r="K47" s="564">
        <f t="shared" si="7"/>
        <v>37</v>
      </c>
      <c r="L47" s="1081"/>
    </row>
    <row r="48" spans="1:12" ht="15" customHeight="1" x14ac:dyDescent="0.2">
      <c r="A48" s="452" t="s">
        <v>48</v>
      </c>
      <c r="B48" s="29" t="s">
        <v>121</v>
      </c>
      <c r="C48" s="228" t="s">
        <v>121</v>
      </c>
      <c r="D48" s="563">
        <f t="shared" si="4"/>
        <v>0</v>
      </c>
      <c r="E48" s="197">
        <v>1</v>
      </c>
      <c r="F48" s="228">
        <v>2</v>
      </c>
      <c r="G48" s="563">
        <f t="shared" si="5"/>
        <v>3</v>
      </c>
      <c r="H48" s="29" t="s">
        <v>121</v>
      </c>
      <c r="I48" s="228">
        <v>3</v>
      </c>
      <c r="J48" s="563">
        <f t="shared" si="6"/>
        <v>3</v>
      </c>
      <c r="K48" s="564">
        <f t="shared" si="7"/>
        <v>6</v>
      </c>
    </row>
    <row r="49" spans="1:12" ht="15" customHeight="1" x14ac:dyDescent="0.25">
      <c r="A49" s="452" t="s">
        <v>49</v>
      </c>
      <c r="B49" s="29" t="s">
        <v>121</v>
      </c>
      <c r="C49" s="228">
        <v>1</v>
      </c>
      <c r="D49" s="563">
        <f t="shared" si="4"/>
        <v>1</v>
      </c>
      <c r="E49" s="197">
        <v>2</v>
      </c>
      <c r="F49" s="228">
        <v>3</v>
      </c>
      <c r="G49" s="563">
        <f t="shared" si="5"/>
        <v>5</v>
      </c>
      <c r="H49" s="29" t="s">
        <v>121</v>
      </c>
      <c r="I49" s="228" t="s">
        <v>121</v>
      </c>
      <c r="J49" s="563">
        <f t="shared" si="6"/>
        <v>0</v>
      </c>
      <c r="K49" s="564">
        <f t="shared" si="7"/>
        <v>6</v>
      </c>
      <c r="L49" s="1081"/>
    </row>
    <row r="50" spans="1:12" ht="15" customHeight="1" x14ac:dyDescent="0.2">
      <c r="A50" s="452" t="s">
        <v>50</v>
      </c>
      <c r="B50" s="29" t="s">
        <v>121</v>
      </c>
      <c r="C50" s="228" t="s">
        <v>121</v>
      </c>
      <c r="D50" s="563">
        <f t="shared" si="4"/>
        <v>0</v>
      </c>
      <c r="E50" s="197" t="s">
        <v>121</v>
      </c>
      <c r="F50" s="228">
        <v>2</v>
      </c>
      <c r="G50" s="563">
        <f t="shared" si="5"/>
        <v>2</v>
      </c>
      <c r="H50" s="29" t="s">
        <v>121</v>
      </c>
      <c r="I50" s="228">
        <v>2</v>
      </c>
      <c r="J50" s="563">
        <f t="shared" si="6"/>
        <v>2</v>
      </c>
      <c r="K50" s="564">
        <f t="shared" si="7"/>
        <v>4</v>
      </c>
    </row>
    <row r="51" spans="1:12" ht="15" customHeight="1" x14ac:dyDescent="0.25">
      <c r="A51" s="452" t="s">
        <v>51</v>
      </c>
      <c r="B51" s="29">
        <v>1</v>
      </c>
      <c r="C51" s="228">
        <v>1</v>
      </c>
      <c r="D51" s="563">
        <f t="shared" si="4"/>
        <v>2</v>
      </c>
      <c r="E51" s="197">
        <v>1</v>
      </c>
      <c r="F51" s="228">
        <v>2</v>
      </c>
      <c r="G51" s="563">
        <f t="shared" si="5"/>
        <v>3</v>
      </c>
      <c r="H51" s="29" t="s">
        <v>121</v>
      </c>
      <c r="I51" s="228">
        <v>1</v>
      </c>
      <c r="J51" s="563">
        <f t="shared" si="6"/>
        <v>1</v>
      </c>
      <c r="K51" s="564">
        <f t="shared" si="7"/>
        <v>6</v>
      </c>
      <c r="L51" s="1081"/>
    </row>
    <row r="52" spans="1:12" ht="15" customHeight="1" x14ac:dyDescent="0.2">
      <c r="A52" s="452" t="s">
        <v>53</v>
      </c>
      <c r="B52" s="29">
        <v>3</v>
      </c>
      <c r="C52" s="228">
        <v>6</v>
      </c>
      <c r="D52" s="563">
        <f t="shared" si="4"/>
        <v>9</v>
      </c>
      <c r="E52" s="197" t="s">
        <v>121</v>
      </c>
      <c r="F52" s="228" t="s">
        <v>121</v>
      </c>
      <c r="G52" s="563">
        <f t="shared" si="5"/>
        <v>0</v>
      </c>
      <c r="H52" s="29" t="s">
        <v>121</v>
      </c>
      <c r="I52" s="228" t="s">
        <v>121</v>
      </c>
      <c r="J52" s="563">
        <f t="shared" si="6"/>
        <v>0</v>
      </c>
      <c r="K52" s="564">
        <f t="shared" si="7"/>
        <v>9</v>
      </c>
    </row>
    <row r="53" spans="1:12" ht="15" customHeight="1" x14ac:dyDescent="0.25">
      <c r="A53" s="452" t="s">
        <v>54</v>
      </c>
      <c r="B53" s="29">
        <v>3</v>
      </c>
      <c r="C53" s="228" t="s">
        <v>121</v>
      </c>
      <c r="D53" s="563">
        <f t="shared" si="4"/>
        <v>3</v>
      </c>
      <c r="E53" s="197">
        <v>14</v>
      </c>
      <c r="F53" s="228" t="s">
        <v>121</v>
      </c>
      <c r="G53" s="563">
        <f t="shared" si="5"/>
        <v>14</v>
      </c>
      <c r="H53" s="29">
        <v>20</v>
      </c>
      <c r="I53" s="228" t="s">
        <v>121</v>
      </c>
      <c r="J53" s="563">
        <f t="shared" si="6"/>
        <v>20</v>
      </c>
      <c r="K53" s="564">
        <f t="shared" si="7"/>
        <v>37</v>
      </c>
      <c r="L53" s="1081"/>
    </row>
    <row r="54" spans="1:12" ht="15" customHeight="1" x14ac:dyDescent="0.2">
      <c r="A54" s="452" t="s">
        <v>55</v>
      </c>
      <c r="B54" s="29" t="s">
        <v>121</v>
      </c>
      <c r="C54" s="228" t="s">
        <v>121</v>
      </c>
      <c r="D54" s="563">
        <f t="shared" si="4"/>
        <v>0</v>
      </c>
      <c r="E54" s="197">
        <v>1</v>
      </c>
      <c r="F54" s="228">
        <v>1</v>
      </c>
      <c r="G54" s="563">
        <f t="shared" si="5"/>
        <v>2</v>
      </c>
      <c r="H54" s="29" t="s">
        <v>121</v>
      </c>
      <c r="I54" s="228">
        <v>1</v>
      </c>
      <c r="J54" s="563">
        <f t="shared" si="6"/>
        <v>1</v>
      </c>
      <c r="K54" s="564">
        <f t="shared" si="7"/>
        <v>3</v>
      </c>
    </row>
    <row r="55" spans="1:12" ht="15" customHeight="1" x14ac:dyDescent="0.25">
      <c r="A55" s="452" t="s">
        <v>56</v>
      </c>
      <c r="B55" s="29" t="s">
        <v>121</v>
      </c>
      <c r="C55" s="228">
        <v>1</v>
      </c>
      <c r="D55" s="563">
        <f t="shared" si="4"/>
        <v>1</v>
      </c>
      <c r="E55" s="197" t="s">
        <v>121</v>
      </c>
      <c r="F55" s="228">
        <v>3</v>
      </c>
      <c r="G55" s="563">
        <f t="shared" si="5"/>
        <v>3</v>
      </c>
      <c r="H55" s="29" t="s">
        <v>121</v>
      </c>
      <c r="I55" s="228">
        <v>1</v>
      </c>
      <c r="J55" s="563">
        <f t="shared" si="6"/>
        <v>1</v>
      </c>
      <c r="K55" s="564">
        <f t="shared" si="7"/>
        <v>5</v>
      </c>
      <c r="L55" s="1081"/>
    </row>
    <row r="56" spans="1:12" ht="15" customHeight="1" x14ac:dyDescent="0.2">
      <c r="A56" s="452" t="s">
        <v>111</v>
      </c>
      <c r="B56" s="29" t="s">
        <v>121</v>
      </c>
      <c r="C56" s="228">
        <v>1</v>
      </c>
      <c r="D56" s="563">
        <f t="shared" si="4"/>
        <v>1</v>
      </c>
      <c r="E56" s="197" t="s">
        <v>121</v>
      </c>
      <c r="F56" s="228" t="s">
        <v>121</v>
      </c>
      <c r="G56" s="563">
        <f t="shared" si="5"/>
        <v>0</v>
      </c>
      <c r="H56" s="29" t="s">
        <v>121</v>
      </c>
      <c r="I56" s="228" t="s">
        <v>121</v>
      </c>
      <c r="J56" s="563">
        <f t="shared" si="6"/>
        <v>0</v>
      </c>
      <c r="K56" s="564">
        <f t="shared" si="7"/>
        <v>1</v>
      </c>
    </row>
    <row r="57" spans="1:12" ht="15" customHeight="1" x14ac:dyDescent="0.25">
      <c r="A57" s="452" t="s">
        <v>58</v>
      </c>
      <c r="B57" s="29" t="s">
        <v>121</v>
      </c>
      <c r="C57" s="228">
        <v>2</v>
      </c>
      <c r="D57" s="563">
        <f t="shared" si="4"/>
        <v>2</v>
      </c>
      <c r="E57" s="197" t="s">
        <v>121</v>
      </c>
      <c r="F57" s="228" t="s">
        <v>121</v>
      </c>
      <c r="G57" s="563">
        <f t="shared" si="5"/>
        <v>0</v>
      </c>
      <c r="H57" s="29" t="s">
        <v>121</v>
      </c>
      <c r="I57" s="228">
        <v>6</v>
      </c>
      <c r="J57" s="563">
        <f t="shared" si="6"/>
        <v>6</v>
      </c>
      <c r="K57" s="564">
        <f t="shared" si="7"/>
        <v>8</v>
      </c>
      <c r="L57" s="1081"/>
    </row>
    <row r="58" spans="1:12" ht="15" customHeight="1" x14ac:dyDescent="0.2">
      <c r="A58" s="452" t="s">
        <v>60</v>
      </c>
      <c r="B58" s="29" t="s">
        <v>121</v>
      </c>
      <c r="C58" s="228">
        <v>12</v>
      </c>
      <c r="D58" s="563">
        <f t="shared" si="4"/>
        <v>12</v>
      </c>
      <c r="E58" s="197" t="s">
        <v>121</v>
      </c>
      <c r="F58" s="228">
        <v>25</v>
      </c>
      <c r="G58" s="563">
        <f t="shared" si="5"/>
        <v>25</v>
      </c>
      <c r="H58" s="29">
        <v>8</v>
      </c>
      <c r="I58" s="228">
        <v>3</v>
      </c>
      <c r="J58" s="563">
        <f t="shared" si="6"/>
        <v>11</v>
      </c>
      <c r="K58" s="564">
        <f t="shared" si="7"/>
        <v>48</v>
      </c>
    </row>
    <row r="59" spans="1:12" ht="15" customHeight="1" x14ac:dyDescent="0.25">
      <c r="A59" s="452" t="s">
        <v>363</v>
      </c>
      <c r="B59" s="29" t="s">
        <v>121</v>
      </c>
      <c r="C59" s="228" t="s">
        <v>121</v>
      </c>
      <c r="D59" s="563">
        <f t="shared" si="4"/>
        <v>0</v>
      </c>
      <c r="E59" s="197" t="s">
        <v>121</v>
      </c>
      <c r="F59" s="228" t="s">
        <v>121</v>
      </c>
      <c r="G59" s="563">
        <f t="shared" si="5"/>
        <v>0</v>
      </c>
      <c r="H59" s="29" t="s">
        <v>121</v>
      </c>
      <c r="I59" s="228">
        <v>5</v>
      </c>
      <c r="J59" s="563">
        <f t="shared" si="6"/>
        <v>5</v>
      </c>
      <c r="K59" s="564">
        <f t="shared" si="7"/>
        <v>5</v>
      </c>
      <c r="L59" s="1081"/>
    </row>
    <row r="60" spans="1:12" ht="15" customHeight="1" x14ac:dyDescent="0.2">
      <c r="A60" s="452" t="s">
        <v>65</v>
      </c>
      <c r="B60" s="29" t="s">
        <v>121</v>
      </c>
      <c r="C60" s="228">
        <v>1</v>
      </c>
      <c r="D60" s="563">
        <f t="shared" si="4"/>
        <v>1</v>
      </c>
      <c r="E60" s="197" t="s">
        <v>121</v>
      </c>
      <c r="F60" s="228" t="s">
        <v>121</v>
      </c>
      <c r="G60" s="563">
        <f t="shared" si="5"/>
        <v>0</v>
      </c>
      <c r="H60" s="29" t="s">
        <v>121</v>
      </c>
      <c r="I60" s="228" t="s">
        <v>121</v>
      </c>
      <c r="J60" s="563">
        <f t="shared" si="6"/>
        <v>0</v>
      </c>
      <c r="K60" s="564">
        <f t="shared" si="7"/>
        <v>1</v>
      </c>
    </row>
    <row r="61" spans="1:12" ht="15" customHeight="1" x14ac:dyDescent="0.25">
      <c r="A61" s="452" t="s">
        <v>66</v>
      </c>
      <c r="B61" s="29">
        <v>1</v>
      </c>
      <c r="C61" s="228">
        <v>4</v>
      </c>
      <c r="D61" s="563">
        <f t="shared" si="4"/>
        <v>5</v>
      </c>
      <c r="E61" s="197" t="s">
        <v>121</v>
      </c>
      <c r="F61" s="228">
        <v>9</v>
      </c>
      <c r="G61" s="563">
        <f t="shared" si="5"/>
        <v>9</v>
      </c>
      <c r="H61" s="29">
        <v>1</v>
      </c>
      <c r="I61" s="228">
        <v>2</v>
      </c>
      <c r="J61" s="563">
        <f t="shared" si="6"/>
        <v>3</v>
      </c>
      <c r="K61" s="564">
        <f t="shared" si="7"/>
        <v>17</v>
      </c>
      <c r="L61" s="1081"/>
    </row>
    <row r="62" spans="1:12" ht="15" customHeight="1" x14ac:dyDescent="0.2">
      <c r="A62" s="452" t="s">
        <v>112</v>
      </c>
      <c r="B62" s="29" t="s">
        <v>121</v>
      </c>
      <c r="C62" s="228">
        <v>2</v>
      </c>
      <c r="D62" s="563">
        <f t="shared" si="4"/>
        <v>2</v>
      </c>
      <c r="E62" s="197" t="s">
        <v>121</v>
      </c>
      <c r="F62" s="228" t="s">
        <v>121</v>
      </c>
      <c r="G62" s="563">
        <f t="shared" si="5"/>
        <v>0</v>
      </c>
      <c r="H62" s="29" t="s">
        <v>121</v>
      </c>
      <c r="I62" s="228" t="s">
        <v>121</v>
      </c>
      <c r="J62" s="563">
        <f t="shared" si="6"/>
        <v>0</v>
      </c>
      <c r="K62" s="564">
        <f t="shared" si="7"/>
        <v>2</v>
      </c>
    </row>
    <row r="63" spans="1:12" ht="15" customHeight="1" x14ac:dyDescent="0.25">
      <c r="A63" s="452" t="s">
        <v>67</v>
      </c>
      <c r="B63" s="29">
        <v>3</v>
      </c>
      <c r="C63" s="228" t="s">
        <v>121</v>
      </c>
      <c r="D63" s="563">
        <f t="shared" si="4"/>
        <v>3</v>
      </c>
      <c r="E63" s="197">
        <v>2</v>
      </c>
      <c r="F63" s="228" t="s">
        <v>121</v>
      </c>
      <c r="G63" s="563">
        <f t="shared" si="5"/>
        <v>2</v>
      </c>
      <c r="H63" s="29" t="s">
        <v>121</v>
      </c>
      <c r="I63" s="228" t="s">
        <v>121</v>
      </c>
      <c r="J63" s="563">
        <f t="shared" si="6"/>
        <v>0</v>
      </c>
      <c r="K63" s="564">
        <f t="shared" si="7"/>
        <v>5</v>
      </c>
      <c r="L63" s="1081"/>
    </row>
    <row r="64" spans="1:12" ht="15" customHeight="1" x14ac:dyDescent="0.2">
      <c r="A64" s="452" t="s">
        <v>68</v>
      </c>
      <c r="B64" s="29">
        <v>2</v>
      </c>
      <c r="C64" s="228">
        <v>2</v>
      </c>
      <c r="D64" s="563">
        <f t="shared" si="4"/>
        <v>4</v>
      </c>
      <c r="E64" s="197">
        <v>1</v>
      </c>
      <c r="F64" s="228">
        <v>7</v>
      </c>
      <c r="G64" s="563">
        <f t="shared" si="5"/>
        <v>8</v>
      </c>
      <c r="H64" s="29">
        <v>1</v>
      </c>
      <c r="I64" s="228" t="s">
        <v>121</v>
      </c>
      <c r="J64" s="563">
        <f t="shared" si="6"/>
        <v>1</v>
      </c>
      <c r="K64" s="564">
        <f t="shared" si="7"/>
        <v>13</v>
      </c>
    </row>
    <row r="65" spans="1:12" ht="15" customHeight="1" x14ac:dyDescent="0.25">
      <c r="A65" s="452" t="s">
        <v>69</v>
      </c>
      <c r="B65" s="29" t="s">
        <v>121</v>
      </c>
      <c r="C65" s="228">
        <v>8</v>
      </c>
      <c r="D65" s="563">
        <f t="shared" si="4"/>
        <v>8</v>
      </c>
      <c r="E65" s="197" t="s">
        <v>121</v>
      </c>
      <c r="F65" s="228">
        <v>4</v>
      </c>
      <c r="G65" s="563">
        <f t="shared" si="5"/>
        <v>4</v>
      </c>
      <c r="H65" s="29" t="s">
        <v>121</v>
      </c>
      <c r="I65" s="228">
        <v>1</v>
      </c>
      <c r="J65" s="563">
        <f t="shared" si="6"/>
        <v>1</v>
      </c>
      <c r="K65" s="564">
        <f t="shared" si="7"/>
        <v>13</v>
      </c>
      <c r="L65" s="1081"/>
    </row>
    <row r="66" spans="1:12" ht="15" customHeight="1" x14ac:dyDescent="0.2">
      <c r="A66" s="452" t="s">
        <v>117</v>
      </c>
      <c r="B66" s="29" t="s">
        <v>121</v>
      </c>
      <c r="C66" s="228" t="s">
        <v>121</v>
      </c>
      <c r="D66" s="563">
        <f t="shared" si="4"/>
        <v>0</v>
      </c>
      <c r="E66" s="197" t="s">
        <v>121</v>
      </c>
      <c r="F66" s="228">
        <v>40</v>
      </c>
      <c r="G66" s="563">
        <f t="shared" si="5"/>
        <v>40</v>
      </c>
      <c r="H66" s="29" t="s">
        <v>121</v>
      </c>
      <c r="I66" s="228">
        <v>37</v>
      </c>
      <c r="J66" s="563">
        <f t="shared" si="6"/>
        <v>37</v>
      </c>
      <c r="K66" s="564">
        <f t="shared" si="7"/>
        <v>77</v>
      </c>
    </row>
    <row r="67" spans="1:12" ht="15" customHeight="1" x14ac:dyDescent="0.2">
      <c r="A67" s="452" t="s">
        <v>71</v>
      </c>
      <c r="B67" s="29" t="s">
        <v>121</v>
      </c>
      <c r="C67" s="228" t="s">
        <v>121</v>
      </c>
      <c r="D67" s="563">
        <f t="shared" si="4"/>
        <v>0</v>
      </c>
      <c r="E67" s="197">
        <v>1</v>
      </c>
      <c r="F67" s="228" t="s">
        <v>121</v>
      </c>
      <c r="G67" s="563">
        <f t="shared" si="5"/>
        <v>1</v>
      </c>
      <c r="H67" s="29" t="s">
        <v>121</v>
      </c>
      <c r="I67" s="228" t="s">
        <v>121</v>
      </c>
      <c r="J67" s="563">
        <f t="shared" si="6"/>
        <v>0</v>
      </c>
      <c r="K67" s="564">
        <f t="shared" si="7"/>
        <v>1</v>
      </c>
    </row>
    <row r="68" spans="1:12" ht="15" customHeight="1" x14ac:dyDescent="0.25">
      <c r="A68" s="452" t="s">
        <v>72</v>
      </c>
      <c r="B68" s="29">
        <v>2</v>
      </c>
      <c r="C68" s="228">
        <v>1</v>
      </c>
      <c r="D68" s="563">
        <f t="shared" si="4"/>
        <v>3</v>
      </c>
      <c r="E68" s="197">
        <v>1</v>
      </c>
      <c r="F68" s="228" t="s">
        <v>121</v>
      </c>
      <c r="G68" s="563">
        <f t="shared" si="5"/>
        <v>1</v>
      </c>
      <c r="H68" s="29">
        <v>1</v>
      </c>
      <c r="I68" s="228" t="s">
        <v>121</v>
      </c>
      <c r="J68" s="563">
        <f t="shared" si="6"/>
        <v>1</v>
      </c>
      <c r="K68" s="564">
        <f t="shared" si="7"/>
        <v>5</v>
      </c>
      <c r="L68" s="1081"/>
    </row>
    <row r="69" spans="1:12" ht="15" customHeight="1" x14ac:dyDescent="0.2">
      <c r="A69" s="452" t="s">
        <v>73</v>
      </c>
      <c r="B69" s="29" t="s">
        <v>121</v>
      </c>
      <c r="C69" s="228">
        <v>3</v>
      </c>
      <c r="D69" s="563">
        <f t="shared" ref="D69:D97" si="8">SUM(B69:C69)</f>
        <v>3</v>
      </c>
      <c r="E69" s="197" t="s">
        <v>121</v>
      </c>
      <c r="F69" s="228">
        <v>2</v>
      </c>
      <c r="G69" s="563">
        <f t="shared" ref="G69:G97" si="9">SUM(E69:F69)</f>
        <v>2</v>
      </c>
      <c r="H69" s="29" t="s">
        <v>121</v>
      </c>
      <c r="I69" s="228" t="s">
        <v>121</v>
      </c>
      <c r="J69" s="563">
        <f t="shared" ref="J69:J97" si="10">SUM(H69:I69)</f>
        <v>0</v>
      </c>
      <c r="K69" s="564">
        <f t="shared" ref="K69:K97" si="11">SUM(J69,D69,G69)</f>
        <v>5</v>
      </c>
    </row>
    <row r="70" spans="1:12" ht="15" customHeight="1" x14ac:dyDescent="0.25">
      <c r="A70" s="452" t="s">
        <v>74</v>
      </c>
      <c r="B70" s="29" t="s">
        <v>121</v>
      </c>
      <c r="C70" s="228">
        <v>9</v>
      </c>
      <c r="D70" s="563">
        <f t="shared" si="8"/>
        <v>9</v>
      </c>
      <c r="E70" s="197">
        <v>1</v>
      </c>
      <c r="F70" s="228">
        <v>3</v>
      </c>
      <c r="G70" s="563">
        <f t="shared" si="9"/>
        <v>4</v>
      </c>
      <c r="H70" s="29" t="s">
        <v>121</v>
      </c>
      <c r="I70" s="228">
        <v>2</v>
      </c>
      <c r="J70" s="563">
        <f t="shared" si="10"/>
        <v>2</v>
      </c>
      <c r="K70" s="564">
        <f t="shared" si="11"/>
        <v>15</v>
      </c>
      <c r="L70" s="1081"/>
    </row>
    <row r="71" spans="1:12" ht="15" customHeight="1" x14ac:dyDescent="0.2">
      <c r="A71" s="452" t="s">
        <v>76</v>
      </c>
      <c r="B71" s="29">
        <v>1</v>
      </c>
      <c r="C71" s="228">
        <v>4</v>
      </c>
      <c r="D71" s="563">
        <f t="shared" si="8"/>
        <v>5</v>
      </c>
      <c r="E71" s="197">
        <v>6</v>
      </c>
      <c r="F71" s="228">
        <v>9</v>
      </c>
      <c r="G71" s="563">
        <f t="shared" si="9"/>
        <v>15</v>
      </c>
      <c r="H71" s="29" t="s">
        <v>121</v>
      </c>
      <c r="I71" s="228">
        <v>5</v>
      </c>
      <c r="J71" s="563">
        <f t="shared" si="10"/>
        <v>5</v>
      </c>
      <c r="K71" s="564">
        <f t="shared" si="11"/>
        <v>25</v>
      </c>
    </row>
    <row r="72" spans="1:12" ht="15" customHeight="1" x14ac:dyDescent="0.25">
      <c r="A72" s="452" t="s">
        <v>77</v>
      </c>
      <c r="B72" s="29" t="s">
        <v>121</v>
      </c>
      <c r="C72" s="228">
        <v>2</v>
      </c>
      <c r="D72" s="563">
        <f t="shared" si="8"/>
        <v>2</v>
      </c>
      <c r="E72" s="197">
        <v>1</v>
      </c>
      <c r="F72" s="228">
        <v>8</v>
      </c>
      <c r="G72" s="563">
        <f t="shared" si="9"/>
        <v>9</v>
      </c>
      <c r="H72" s="29" t="s">
        <v>121</v>
      </c>
      <c r="I72" s="228" t="s">
        <v>121</v>
      </c>
      <c r="J72" s="563">
        <f t="shared" si="10"/>
        <v>0</v>
      </c>
      <c r="K72" s="564">
        <f t="shared" si="11"/>
        <v>11</v>
      </c>
      <c r="L72" s="1081"/>
    </row>
    <row r="73" spans="1:12" ht="15" customHeight="1" x14ac:dyDescent="0.2">
      <c r="A73" s="452" t="s">
        <v>78</v>
      </c>
      <c r="B73" s="29" t="s">
        <v>121</v>
      </c>
      <c r="C73" s="228">
        <v>6</v>
      </c>
      <c r="D73" s="563">
        <f t="shared" si="8"/>
        <v>6</v>
      </c>
      <c r="E73" s="197" t="s">
        <v>121</v>
      </c>
      <c r="F73" s="228">
        <v>1</v>
      </c>
      <c r="G73" s="563">
        <f t="shared" si="9"/>
        <v>1</v>
      </c>
      <c r="H73" s="29" t="s">
        <v>121</v>
      </c>
      <c r="I73" s="228">
        <v>2</v>
      </c>
      <c r="J73" s="563">
        <f t="shared" si="10"/>
        <v>2</v>
      </c>
      <c r="K73" s="564">
        <f t="shared" si="11"/>
        <v>9</v>
      </c>
    </row>
    <row r="74" spans="1:12" ht="15" customHeight="1" x14ac:dyDescent="0.25">
      <c r="A74" s="452" t="s">
        <v>79</v>
      </c>
      <c r="B74" s="29" t="s">
        <v>121</v>
      </c>
      <c r="C74" s="228" t="s">
        <v>121</v>
      </c>
      <c r="D74" s="563">
        <f t="shared" si="8"/>
        <v>0</v>
      </c>
      <c r="E74" s="197" t="s">
        <v>121</v>
      </c>
      <c r="F74" s="228">
        <v>5</v>
      </c>
      <c r="G74" s="563">
        <f t="shared" si="9"/>
        <v>5</v>
      </c>
      <c r="H74" s="29" t="s">
        <v>121</v>
      </c>
      <c r="I74" s="228">
        <v>6</v>
      </c>
      <c r="J74" s="563">
        <f t="shared" si="10"/>
        <v>6</v>
      </c>
      <c r="K74" s="564">
        <f t="shared" si="11"/>
        <v>11</v>
      </c>
      <c r="L74" s="1081"/>
    </row>
    <row r="75" spans="1:12" ht="15" customHeight="1" x14ac:dyDescent="0.25">
      <c r="A75" s="452" t="s">
        <v>80</v>
      </c>
      <c r="B75" s="29" t="s">
        <v>121</v>
      </c>
      <c r="C75" s="228">
        <v>10</v>
      </c>
      <c r="D75" s="563">
        <f t="shared" si="8"/>
        <v>10</v>
      </c>
      <c r="E75" s="197" t="s">
        <v>121</v>
      </c>
      <c r="F75" s="228">
        <v>3</v>
      </c>
      <c r="G75" s="563">
        <f t="shared" si="9"/>
        <v>3</v>
      </c>
      <c r="H75" s="29" t="s">
        <v>121</v>
      </c>
      <c r="I75" s="228">
        <v>4</v>
      </c>
      <c r="J75" s="563">
        <f t="shared" si="10"/>
        <v>4</v>
      </c>
      <c r="K75" s="564">
        <f t="shared" si="11"/>
        <v>17</v>
      </c>
      <c r="L75" s="1081"/>
    </row>
    <row r="76" spans="1:12" ht="15" customHeight="1" x14ac:dyDescent="0.2">
      <c r="A76" s="452" t="s">
        <v>81</v>
      </c>
      <c r="B76" s="29">
        <v>5</v>
      </c>
      <c r="C76" s="228">
        <v>865</v>
      </c>
      <c r="D76" s="563">
        <f t="shared" si="8"/>
        <v>870</v>
      </c>
      <c r="E76" s="197">
        <v>8</v>
      </c>
      <c r="F76" s="228">
        <v>882</v>
      </c>
      <c r="G76" s="563">
        <f t="shared" si="9"/>
        <v>890</v>
      </c>
      <c r="H76" s="29">
        <v>2</v>
      </c>
      <c r="I76" s="228">
        <v>616</v>
      </c>
      <c r="J76" s="563">
        <f t="shared" si="10"/>
        <v>618</v>
      </c>
      <c r="K76" s="564">
        <f t="shared" si="11"/>
        <v>2378</v>
      </c>
    </row>
    <row r="77" spans="1:12" ht="15" customHeight="1" x14ac:dyDescent="0.2">
      <c r="A77" s="452" t="s">
        <v>113</v>
      </c>
      <c r="B77" s="29" t="s">
        <v>121</v>
      </c>
      <c r="C77" s="228">
        <v>1</v>
      </c>
      <c r="D77" s="563">
        <f t="shared" si="8"/>
        <v>1</v>
      </c>
      <c r="E77" s="197" t="s">
        <v>121</v>
      </c>
      <c r="F77" s="228" t="s">
        <v>121</v>
      </c>
      <c r="G77" s="563">
        <f t="shared" si="9"/>
        <v>0</v>
      </c>
      <c r="H77" s="29" t="s">
        <v>121</v>
      </c>
      <c r="I77" s="228" t="s">
        <v>121</v>
      </c>
      <c r="J77" s="563">
        <f t="shared" si="10"/>
        <v>0</v>
      </c>
      <c r="K77" s="564">
        <f t="shared" si="11"/>
        <v>1</v>
      </c>
    </row>
    <row r="78" spans="1:12" ht="15" customHeight="1" x14ac:dyDescent="0.2">
      <c r="A78" s="452" t="s">
        <v>85</v>
      </c>
      <c r="B78" s="29" t="s">
        <v>121</v>
      </c>
      <c r="C78" s="228" t="s">
        <v>121</v>
      </c>
      <c r="D78" s="563">
        <f t="shared" si="8"/>
        <v>0</v>
      </c>
      <c r="E78" s="197" t="s">
        <v>121</v>
      </c>
      <c r="F78" s="228" t="s">
        <v>121</v>
      </c>
      <c r="G78" s="563">
        <f t="shared" si="9"/>
        <v>0</v>
      </c>
      <c r="H78" s="29">
        <v>2</v>
      </c>
      <c r="I78" s="228" t="s">
        <v>121</v>
      </c>
      <c r="J78" s="563">
        <f t="shared" si="10"/>
        <v>2</v>
      </c>
      <c r="K78" s="564">
        <f t="shared" si="11"/>
        <v>2</v>
      </c>
    </row>
    <row r="79" spans="1:12" ht="15" customHeight="1" x14ac:dyDescent="0.2">
      <c r="A79" s="452" t="s">
        <v>86</v>
      </c>
      <c r="B79" s="29" t="s">
        <v>121</v>
      </c>
      <c r="C79" s="228">
        <v>6</v>
      </c>
      <c r="D79" s="563">
        <f t="shared" si="8"/>
        <v>6</v>
      </c>
      <c r="E79" s="197" t="s">
        <v>121</v>
      </c>
      <c r="F79" s="228">
        <v>10</v>
      </c>
      <c r="G79" s="563">
        <f t="shared" si="9"/>
        <v>10</v>
      </c>
      <c r="H79" s="29" t="s">
        <v>121</v>
      </c>
      <c r="I79" s="228">
        <v>16</v>
      </c>
      <c r="J79" s="563">
        <f t="shared" si="10"/>
        <v>16</v>
      </c>
      <c r="K79" s="564">
        <f t="shared" si="11"/>
        <v>32</v>
      </c>
    </row>
    <row r="80" spans="1:12" ht="15" customHeight="1" x14ac:dyDescent="0.2">
      <c r="A80" s="452" t="s">
        <v>87</v>
      </c>
      <c r="B80" s="29" t="s">
        <v>121</v>
      </c>
      <c r="C80" s="228" t="s">
        <v>121</v>
      </c>
      <c r="D80" s="563">
        <f t="shared" si="8"/>
        <v>0</v>
      </c>
      <c r="E80" s="197">
        <v>3</v>
      </c>
      <c r="F80" s="228" t="s">
        <v>121</v>
      </c>
      <c r="G80" s="563">
        <f t="shared" si="9"/>
        <v>3</v>
      </c>
      <c r="H80" s="29">
        <v>12</v>
      </c>
      <c r="I80" s="228" t="s">
        <v>121</v>
      </c>
      <c r="J80" s="563">
        <f t="shared" si="10"/>
        <v>12</v>
      </c>
      <c r="K80" s="564">
        <f t="shared" si="11"/>
        <v>15</v>
      </c>
    </row>
    <row r="81" spans="1:11" ht="15" customHeight="1" x14ac:dyDescent="0.2">
      <c r="A81" s="452" t="s">
        <v>88</v>
      </c>
      <c r="B81" s="29" t="s">
        <v>121</v>
      </c>
      <c r="C81" s="228">
        <v>1</v>
      </c>
      <c r="D81" s="563">
        <f t="shared" si="8"/>
        <v>1</v>
      </c>
      <c r="E81" s="197" t="s">
        <v>121</v>
      </c>
      <c r="F81" s="228">
        <v>1</v>
      </c>
      <c r="G81" s="563">
        <f t="shared" si="9"/>
        <v>1</v>
      </c>
      <c r="H81" s="29">
        <v>1</v>
      </c>
      <c r="I81" s="228">
        <v>4</v>
      </c>
      <c r="J81" s="563">
        <f t="shared" si="10"/>
        <v>5</v>
      </c>
      <c r="K81" s="564">
        <f t="shared" si="11"/>
        <v>7</v>
      </c>
    </row>
    <row r="82" spans="1:11" ht="15" customHeight="1" x14ac:dyDescent="0.2">
      <c r="A82" s="452" t="s">
        <v>89</v>
      </c>
      <c r="B82" s="29">
        <v>1</v>
      </c>
      <c r="C82" s="228">
        <v>16</v>
      </c>
      <c r="D82" s="563">
        <f t="shared" si="8"/>
        <v>17</v>
      </c>
      <c r="E82" s="197" t="s">
        <v>121</v>
      </c>
      <c r="F82" s="228">
        <v>4</v>
      </c>
      <c r="G82" s="563">
        <f t="shared" si="9"/>
        <v>4</v>
      </c>
      <c r="H82" s="29">
        <v>1</v>
      </c>
      <c r="I82" s="228">
        <v>4</v>
      </c>
      <c r="J82" s="563">
        <f t="shared" si="10"/>
        <v>5</v>
      </c>
      <c r="K82" s="564">
        <f t="shared" si="11"/>
        <v>26</v>
      </c>
    </row>
    <row r="83" spans="1:11" ht="15" customHeight="1" x14ac:dyDescent="0.2">
      <c r="A83" s="452" t="s">
        <v>90</v>
      </c>
      <c r="B83" s="29" t="s">
        <v>121</v>
      </c>
      <c r="C83" s="228" t="s">
        <v>121</v>
      </c>
      <c r="D83" s="563">
        <f t="shared" si="8"/>
        <v>0</v>
      </c>
      <c r="E83" s="197" t="s">
        <v>121</v>
      </c>
      <c r="F83" s="228">
        <v>3</v>
      </c>
      <c r="G83" s="563">
        <f t="shared" si="9"/>
        <v>3</v>
      </c>
      <c r="H83" s="29" t="s">
        <v>121</v>
      </c>
      <c r="I83" s="228">
        <v>1</v>
      </c>
      <c r="J83" s="563">
        <f t="shared" si="10"/>
        <v>1</v>
      </c>
      <c r="K83" s="564">
        <f t="shared" si="11"/>
        <v>4</v>
      </c>
    </row>
    <row r="84" spans="1:11" ht="15" customHeight="1" x14ac:dyDescent="0.2">
      <c r="A84" s="452" t="s">
        <v>91</v>
      </c>
      <c r="B84" s="29" t="s">
        <v>121</v>
      </c>
      <c r="C84" s="228">
        <v>12</v>
      </c>
      <c r="D84" s="563">
        <f t="shared" si="8"/>
        <v>12</v>
      </c>
      <c r="E84" s="197" t="s">
        <v>121</v>
      </c>
      <c r="F84" s="228">
        <v>12</v>
      </c>
      <c r="G84" s="563">
        <f t="shared" si="9"/>
        <v>12</v>
      </c>
      <c r="H84" s="29" t="s">
        <v>121</v>
      </c>
      <c r="I84" s="228">
        <v>15</v>
      </c>
      <c r="J84" s="563">
        <f t="shared" si="10"/>
        <v>15</v>
      </c>
      <c r="K84" s="564">
        <f t="shared" si="11"/>
        <v>39</v>
      </c>
    </row>
    <row r="85" spans="1:11" ht="15" customHeight="1" x14ac:dyDescent="0.2">
      <c r="A85" s="452" t="s">
        <v>92</v>
      </c>
      <c r="B85" s="29">
        <v>1</v>
      </c>
      <c r="C85" s="228" t="s">
        <v>121</v>
      </c>
      <c r="D85" s="563">
        <f t="shared" si="8"/>
        <v>1</v>
      </c>
      <c r="E85" s="197">
        <v>1</v>
      </c>
      <c r="F85" s="228" t="s">
        <v>121</v>
      </c>
      <c r="G85" s="563">
        <f t="shared" si="9"/>
        <v>1</v>
      </c>
      <c r="H85" s="29" t="s">
        <v>121</v>
      </c>
      <c r="I85" s="228" t="s">
        <v>121</v>
      </c>
      <c r="J85" s="563">
        <f t="shared" si="10"/>
        <v>0</v>
      </c>
      <c r="K85" s="564">
        <f t="shared" si="11"/>
        <v>2</v>
      </c>
    </row>
    <row r="86" spans="1:11" ht="15" customHeight="1" x14ac:dyDescent="0.2">
      <c r="A86" s="452" t="s">
        <v>93</v>
      </c>
      <c r="B86" s="29" t="s">
        <v>121</v>
      </c>
      <c r="C86" s="228" t="s">
        <v>121</v>
      </c>
      <c r="D86" s="563">
        <f t="shared" si="8"/>
        <v>0</v>
      </c>
      <c r="E86" s="197" t="s">
        <v>121</v>
      </c>
      <c r="F86" s="228">
        <v>3</v>
      </c>
      <c r="G86" s="563">
        <f t="shared" si="9"/>
        <v>3</v>
      </c>
      <c r="H86" s="29" t="s">
        <v>121</v>
      </c>
      <c r="I86" s="228" t="s">
        <v>121</v>
      </c>
      <c r="J86" s="563">
        <f t="shared" si="10"/>
        <v>0</v>
      </c>
      <c r="K86" s="564">
        <f t="shared" si="11"/>
        <v>3</v>
      </c>
    </row>
    <row r="87" spans="1:11" ht="15" customHeight="1" x14ac:dyDescent="0.2">
      <c r="A87" s="452" t="s">
        <v>95</v>
      </c>
      <c r="B87" s="29" t="s">
        <v>121</v>
      </c>
      <c r="C87" s="228">
        <v>2</v>
      </c>
      <c r="D87" s="563">
        <f t="shared" si="8"/>
        <v>2</v>
      </c>
      <c r="E87" s="197" t="s">
        <v>121</v>
      </c>
      <c r="F87" s="228">
        <v>1</v>
      </c>
      <c r="G87" s="563">
        <f t="shared" si="9"/>
        <v>1</v>
      </c>
      <c r="H87" s="29" t="s">
        <v>121</v>
      </c>
      <c r="I87" s="228" t="s">
        <v>121</v>
      </c>
      <c r="J87" s="563">
        <f t="shared" si="10"/>
        <v>0</v>
      </c>
      <c r="K87" s="564">
        <f t="shared" si="11"/>
        <v>3</v>
      </c>
    </row>
    <row r="88" spans="1:11" ht="15" customHeight="1" x14ac:dyDescent="0.2">
      <c r="A88" s="452" t="s">
        <v>96</v>
      </c>
      <c r="B88" s="29" t="s">
        <v>121</v>
      </c>
      <c r="C88" s="228">
        <v>5</v>
      </c>
      <c r="D88" s="563">
        <f t="shared" si="8"/>
        <v>5</v>
      </c>
      <c r="E88" s="197">
        <v>1</v>
      </c>
      <c r="F88" s="228">
        <v>3</v>
      </c>
      <c r="G88" s="563">
        <f t="shared" si="9"/>
        <v>4</v>
      </c>
      <c r="H88" s="29" t="s">
        <v>121</v>
      </c>
      <c r="I88" s="228" t="s">
        <v>121</v>
      </c>
      <c r="J88" s="563">
        <f t="shared" si="10"/>
        <v>0</v>
      </c>
      <c r="K88" s="564">
        <f t="shared" si="11"/>
        <v>9</v>
      </c>
    </row>
    <row r="89" spans="1:11" ht="15" customHeight="1" x14ac:dyDescent="0.2">
      <c r="A89" s="452" t="s">
        <v>97</v>
      </c>
      <c r="B89" s="29">
        <v>27</v>
      </c>
      <c r="C89" s="228">
        <v>81</v>
      </c>
      <c r="D89" s="563">
        <f t="shared" si="8"/>
        <v>108</v>
      </c>
      <c r="E89" s="197">
        <v>55</v>
      </c>
      <c r="F89" s="228">
        <v>79</v>
      </c>
      <c r="G89" s="563">
        <f t="shared" si="9"/>
        <v>134</v>
      </c>
      <c r="H89" s="29">
        <v>23</v>
      </c>
      <c r="I89" s="228">
        <v>67</v>
      </c>
      <c r="J89" s="563">
        <f t="shared" si="10"/>
        <v>90</v>
      </c>
      <c r="K89" s="564">
        <f t="shared" si="11"/>
        <v>332</v>
      </c>
    </row>
    <row r="90" spans="1:11" ht="15" customHeight="1" x14ac:dyDescent="0.2">
      <c r="A90" s="452" t="s">
        <v>98</v>
      </c>
      <c r="B90" s="29" t="s">
        <v>121</v>
      </c>
      <c r="C90" s="228">
        <v>2</v>
      </c>
      <c r="D90" s="563">
        <f t="shared" si="8"/>
        <v>2</v>
      </c>
      <c r="E90" s="197" t="s">
        <v>121</v>
      </c>
      <c r="F90" s="228" t="s">
        <v>121</v>
      </c>
      <c r="G90" s="563">
        <f t="shared" si="9"/>
        <v>0</v>
      </c>
      <c r="H90" s="29" t="s">
        <v>121</v>
      </c>
      <c r="I90" s="228" t="s">
        <v>121</v>
      </c>
      <c r="J90" s="563">
        <f t="shared" si="10"/>
        <v>0</v>
      </c>
      <c r="K90" s="564">
        <f t="shared" si="11"/>
        <v>2</v>
      </c>
    </row>
    <row r="91" spans="1:11" ht="15" customHeight="1" x14ac:dyDescent="0.2">
      <c r="A91" s="452" t="s">
        <v>100</v>
      </c>
      <c r="B91" s="29">
        <v>32</v>
      </c>
      <c r="C91" s="228">
        <v>652</v>
      </c>
      <c r="D91" s="563">
        <f t="shared" si="8"/>
        <v>684</v>
      </c>
      <c r="E91" s="197">
        <v>145</v>
      </c>
      <c r="F91" s="228">
        <v>378</v>
      </c>
      <c r="G91" s="563">
        <f t="shared" si="9"/>
        <v>523</v>
      </c>
      <c r="H91" s="29">
        <v>231</v>
      </c>
      <c r="I91" s="228">
        <v>248</v>
      </c>
      <c r="J91" s="563">
        <f t="shared" si="10"/>
        <v>479</v>
      </c>
      <c r="K91" s="564">
        <f t="shared" si="11"/>
        <v>1686</v>
      </c>
    </row>
    <row r="92" spans="1:11" ht="15" customHeight="1" x14ac:dyDescent="0.2">
      <c r="A92" s="452" t="s">
        <v>101</v>
      </c>
      <c r="B92" s="29" t="s">
        <v>121</v>
      </c>
      <c r="C92" s="228" t="s">
        <v>121</v>
      </c>
      <c r="D92" s="563">
        <f t="shared" si="8"/>
        <v>0</v>
      </c>
      <c r="E92" s="197" t="s">
        <v>121</v>
      </c>
      <c r="F92" s="228">
        <v>3</v>
      </c>
      <c r="G92" s="563">
        <f t="shared" si="9"/>
        <v>3</v>
      </c>
      <c r="H92" s="29" t="s">
        <v>121</v>
      </c>
      <c r="I92" s="228">
        <v>2</v>
      </c>
      <c r="J92" s="563">
        <f t="shared" si="10"/>
        <v>2</v>
      </c>
      <c r="K92" s="564">
        <f t="shared" si="11"/>
        <v>5</v>
      </c>
    </row>
    <row r="93" spans="1:11" ht="15" customHeight="1" x14ac:dyDescent="0.2">
      <c r="A93" s="452" t="s">
        <v>102</v>
      </c>
      <c r="B93" s="29" t="s">
        <v>121</v>
      </c>
      <c r="C93" s="228" t="s">
        <v>121</v>
      </c>
      <c r="D93" s="563">
        <f t="shared" si="8"/>
        <v>0</v>
      </c>
      <c r="E93" s="197">
        <v>1</v>
      </c>
      <c r="F93" s="228" t="s">
        <v>121</v>
      </c>
      <c r="G93" s="563">
        <f t="shared" si="9"/>
        <v>1</v>
      </c>
      <c r="H93" s="29" t="s">
        <v>121</v>
      </c>
      <c r="I93" s="228">
        <v>1</v>
      </c>
      <c r="J93" s="563">
        <f t="shared" si="10"/>
        <v>1</v>
      </c>
      <c r="K93" s="564">
        <f t="shared" si="11"/>
        <v>2</v>
      </c>
    </row>
    <row r="94" spans="1:11" ht="15" customHeight="1" x14ac:dyDescent="0.2">
      <c r="A94" s="452" t="s">
        <v>103</v>
      </c>
      <c r="B94" s="29" t="s">
        <v>121</v>
      </c>
      <c r="C94" s="228">
        <v>20</v>
      </c>
      <c r="D94" s="563">
        <f t="shared" si="8"/>
        <v>20</v>
      </c>
      <c r="E94" s="197" t="s">
        <v>121</v>
      </c>
      <c r="F94" s="228">
        <v>4</v>
      </c>
      <c r="G94" s="563">
        <f t="shared" si="9"/>
        <v>4</v>
      </c>
      <c r="H94" s="29" t="s">
        <v>121</v>
      </c>
      <c r="I94" s="228">
        <v>2</v>
      </c>
      <c r="J94" s="563">
        <f t="shared" si="10"/>
        <v>2</v>
      </c>
      <c r="K94" s="564">
        <f t="shared" si="11"/>
        <v>26</v>
      </c>
    </row>
    <row r="95" spans="1:11" ht="15" customHeight="1" x14ac:dyDescent="0.2">
      <c r="A95" s="452" t="s">
        <v>114</v>
      </c>
      <c r="B95" s="29" t="s">
        <v>121</v>
      </c>
      <c r="C95" s="228">
        <v>6</v>
      </c>
      <c r="D95" s="563">
        <f t="shared" si="8"/>
        <v>6</v>
      </c>
      <c r="E95" s="197" t="s">
        <v>121</v>
      </c>
      <c r="F95" s="228" t="s">
        <v>121</v>
      </c>
      <c r="G95" s="563">
        <f t="shared" si="9"/>
        <v>0</v>
      </c>
      <c r="H95" s="29" t="s">
        <v>121</v>
      </c>
      <c r="I95" s="228" t="s">
        <v>121</v>
      </c>
      <c r="J95" s="563">
        <f t="shared" si="10"/>
        <v>0</v>
      </c>
      <c r="K95" s="564">
        <f t="shared" si="11"/>
        <v>6</v>
      </c>
    </row>
    <row r="96" spans="1:11" ht="15" customHeight="1" x14ac:dyDescent="0.2">
      <c r="A96" s="452" t="s">
        <v>105</v>
      </c>
      <c r="B96" s="29" t="s">
        <v>121</v>
      </c>
      <c r="C96" s="228" t="s">
        <v>121</v>
      </c>
      <c r="D96" s="563">
        <f t="shared" si="8"/>
        <v>0</v>
      </c>
      <c r="E96" s="197">
        <v>1</v>
      </c>
      <c r="F96" s="228" t="s">
        <v>121</v>
      </c>
      <c r="G96" s="563">
        <f t="shared" si="9"/>
        <v>1</v>
      </c>
      <c r="H96" s="29" t="s">
        <v>121</v>
      </c>
      <c r="I96" s="228" t="s">
        <v>121</v>
      </c>
      <c r="J96" s="563">
        <f t="shared" si="10"/>
        <v>0</v>
      </c>
      <c r="K96" s="564">
        <f t="shared" si="11"/>
        <v>1</v>
      </c>
    </row>
    <row r="97" spans="1:11" ht="15" customHeight="1" thickBot="1" x14ac:dyDescent="0.25">
      <c r="A97" s="452" t="s">
        <v>106</v>
      </c>
      <c r="B97" s="29" t="s">
        <v>121</v>
      </c>
      <c r="C97" s="228" t="s">
        <v>121</v>
      </c>
      <c r="D97" s="563">
        <f t="shared" si="8"/>
        <v>0</v>
      </c>
      <c r="E97" s="197" t="s">
        <v>121</v>
      </c>
      <c r="F97" s="228">
        <v>1</v>
      </c>
      <c r="G97" s="563">
        <f t="shared" si="9"/>
        <v>1</v>
      </c>
      <c r="H97" s="29" t="s">
        <v>121</v>
      </c>
      <c r="I97" s="228" t="s">
        <v>121</v>
      </c>
      <c r="J97" s="563">
        <f t="shared" si="10"/>
        <v>0</v>
      </c>
      <c r="K97" s="564">
        <f t="shared" si="11"/>
        <v>1</v>
      </c>
    </row>
    <row r="98" spans="1:11" ht="12.75" thickBot="1" x14ac:dyDescent="0.25">
      <c r="A98" s="566" t="s">
        <v>125</v>
      </c>
      <c r="B98" s="569">
        <f t="shared" ref="B98:K98" si="12">SUM(B5:B97)</f>
        <v>127</v>
      </c>
      <c r="C98" s="568">
        <f t="shared" si="12"/>
        <v>3000</v>
      </c>
      <c r="D98" s="566">
        <f t="shared" si="12"/>
        <v>3127</v>
      </c>
      <c r="E98" s="567">
        <f t="shared" si="12"/>
        <v>290</v>
      </c>
      <c r="F98" s="568">
        <f t="shared" si="12"/>
        <v>2760</v>
      </c>
      <c r="G98" s="566">
        <f t="shared" si="12"/>
        <v>3050</v>
      </c>
      <c r="H98" s="567">
        <f t="shared" si="12"/>
        <v>338</v>
      </c>
      <c r="I98" s="568">
        <f t="shared" si="12"/>
        <v>2160</v>
      </c>
      <c r="J98" s="566">
        <f t="shared" si="12"/>
        <v>2498</v>
      </c>
      <c r="K98" s="566">
        <f t="shared" si="12"/>
        <v>8675</v>
      </c>
    </row>
    <row r="99" spans="1:11" x14ac:dyDescent="0.2">
      <c r="A99" s="967"/>
      <c r="H99" s="1079"/>
      <c r="I99" s="1079"/>
      <c r="J99" s="967"/>
    </row>
    <row r="100" spans="1:11" x14ac:dyDescent="0.2">
      <c r="H100" s="963"/>
      <c r="I100" s="963"/>
    </row>
  </sheetData>
  <sortState ref="A6:K97">
    <sortCondition ref="A5:A97"/>
  </sortState>
  <mergeCells count="5">
    <mergeCell ref="B3:D3"/>
    <mergeCell ref="E3:G3"/>
    <mergeCell ref="A3:A4"/>
    <mergeCell ref="K3:K4"/>
    <mergeCell ref="H3:J3"/>
  </mergeCells>
  <pageMargins left="0.25" right="0.25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5" tint="0.79998168889431442"/>
  </sheetPr>
  <dimension ref="A1:V51"/>
  <sheetViews>
    <sheetView zoomScaleNormal="100" workbookViewId="0">
      <selection activeCell="A2" sqref="A2"/>
    </sheetView>
  </sheetViews>
  <sheetFormatPr defaultRowHeight="12" x14ac:dyDescent="0.2"/>
  <cols>
    <col min="1" max="1" width="27.140625" style="48" customWidth="1"/>
    <col min="2" max="16" width="4.85546875" style="48" customWidth="1"/>
    <col min="17" max="17" width="5.7109375" style="48" customWidth="1"/>
    <col min="18" max="23" width="4.85546875" style="48" customWidth="1"/>
    <col min="24" max="16384" width="9.140625" style="48"/>
  </cols>
  <sheetData>
    <row r="1" spans="1:22" x14ac:dyDescent="0.2">
      <c r="A1" s="510" t="s">
        <v>411</v>
      </c>
    </row>
    <row r="2" spans="1:22" x14ac:dyDescent="0.2">
      <c r="A2" s="41" t="s">
        <v>193</v>
      </c>
    </row>
    <row r="3" spans="1:22" x14ac:dyDescent="0.2">
      <c r="A3" s="1082"/>
    </row>
    <row r="4" spans="1:22" x14ac:dyDescent="0.2">
      <c r="A4" s="41"/>
    </row>
    <row r="5" spans="1:22" ht="12.75" thickBot="1" x14ac:dyDescent="0.25">
      <c r="A5" s="41"/>
    </row>
    <row r="6" spans="1:22" ht="12.75" thickBot="1" x14ac:dyDescent="0.25">
      <c r="A6" s="1273" t="s">
        <v>194</v>
      </c>
      <c r="B6" s="1273">
        <v>2013</v>
      </c>
      <c r="C6" s="1274"/>
      <c r="D6" s="1275"/>
      <c r="E6" s="1274">
        <v>2014</v>
      </c>
      <c r="F6" s="1274"/>
      <c r="G6" s="1274"/>
      <c r="H6" s="1274"/>
      <c r="I6" s="1274"/>
      <c r="J6" s="1274"/>
      <c r="K6" s="1274"/>
      <c r="L6" s="1274"/>
      <c r="M6" s="1275"/>
      <c r="N6" s="1279">
        <f>E6+1</f>
        <v>2015</v>
      </c>
      <c r="O6" s="1280"/>
      <c r="P6" s="1281"/>
      <c r="Q6" s="1273" t="s">
        <v>119</v>
      </c>
      <c r="R6" s="1274"/>
      <c r="S6" s="1274"/>
      <c r="T6" s="1274"/>
      <c r="U6" s="1274"/>
      <c r="V6" s="1275"/>
    </row>
    <row r="7" spans="1:22" ht="36" customHeight="1" thickBot="1" x14ac:dyDescent="0.25">
      <c r="A7" s="1309"/>
      <c r="B7" s="1306" t="s">
        <v>192</v>
      </c>
      <c r="C7" s="1307"/>
      <c r="D7" s="1308"/>
      <c r="E7" s="1291" t="s">
        <v>192</v>
      </c>
      <c r="F7" s="1292"/>
      <c r="G7" s="1293"/>
      <c r="H7" s="1291" t="s">
        <v>198</v>
      </c>
      <c r="I7" s="1292"/>
      <c r="J7" s="1293"/>
      <c r="K7" s="1314" t="s">
        <v>199</v>
      </c>
      <c r="L7" s="1315"/>
      <c r="M7" s="1316"/>
      <c r="N7" s="1317" t="s">
        <v>198</v>
      </c>
      <c r="O7" s="1318"/>
      <c r="P7" s="1319"/>
      <c r="Q7" s="1276"/>
      <c r="R7" s="1277"/>
      <c r="S7" s="1277"/>
      <c r="T7" s="1277"/>
      <c r="U7" s="1277"/>
      <c r="V7" s="1278"/>
    </row>
    <row r="8" spans="1:22" ht="12" customHeight="1" x14ac:dyDescent="0.2">
      <c r="A8" s="1309"/>
      <c r="B8" s="1310" t="s">
        <v>195</v>
      </c>
      <c r="C8" s="1312" t="s">
        <v>196</v>
      </c>
      <c r="D8" s="1304" t="s">
        <v>197</v>
      </c>
      <c r="E8" s="1310" t="s">
        <v>195</v>
      </c>
      <c r="F8" s="1312" t="s">
        <v>196</v>
      </c>
      <c r="G8" s="1304" t="s">
        <v>197</v>
      </c>
      <c r="H8" s="1310" t="s">
        <v>195</v>
      </c>
      <c r="I8" s="1312" t="s">
        <v>196</v>
      </c>
      <c r="J8" s="1304" t="s">
        <v>197</v>
      </c>
      <c r="K8" s="1310" t="s">
        <v>195</v>
      </c>
      <c r="L8" s="1312" t="s">
        <v>196</v>
      </c>
      <c r="M8" s="1304" t="s">
        <v>197</v>
      </c>
      <c r="N8" s="1310" t="s">
        <v>195</v>
      </c>
      <c r="O8" s="1312" t="s">
        <v>196</v>
      </c>
      <c r="P8" s="1304" t="s">
        <v>197</v>
      </c>
      <c r="Q8" s="1297" t="s">
        <v>195</v>
      </c>
      <c r="R8" s="1298"/>
      <c r="S8" s="1296" t="s">
        <v>196</v>
      </c>
      <c r="T8" s="1298"/>
      <c r="U8" s="1296" t="s">
        <v>197</v>
      </c>
      <c r="V8" s="1298"/>
    </row>
    <row r="9" spans="1:22" ht="66.75" customHeight="1" thickBot="1" x14ac:dyDescent="0.25">
      <c r="A9" s="1276"/>
      <c r="B9" s="1311"/>
      <c r="C9" s="1313"/>
      <c r="D9" s="1305"/>
      <c r="E9" s="1311"/>
      <c r="F9" s="1313"/>
      <c r="G9" s="1305"/>
      <c r="H9" s="1311"/>
      <c r="I9" s="1313"/>
      <c r="J9" s="1305"/>
      <c r="K9" s="1311"/>
      <c r="L9" s="1313"/>
      <c r="M9" s="1305"/>
      <c r="N9" s="1311"/>
      <c r="O9" s="1313"/>
      <c r="P9" s="1305"/>
      <c r="Q9" s="778" t="s">
        <v>123</v>
      </c>
      <c r="R9" s="760" t="s">
        <v>124</v>
      </c>
      <c r="S9" s="779" t="s">
        <v>123</v>
      </c>
      <c r="T9" s="760" t="s">
        <v>124</v>
      </c>
      <c r="U9" s="779" t="s">
        <v>123</v>
      </c>
      <c r="V9" s="760" t="s">
        <v>124</v>
      </c>
    </row>
    <row r="10" spans="1:22" x14ac:dyDescent="0.2">
      <c r="A10" s="775" t="s">
        <v>344</v>
      </c>
      <c r="B10" s="780">
        <v>386</v>
      </c>
      <c r="C10" s="781">
        <v>29</v>
      </c>
      <c r="D10" s="782">
        <v>46</v>
      </c>
      <c r="E10" s="780">
        <v>219</v>
      </c>
      <c r="F10" s="781">
        <v>18</v>
      </c>
      <c r="G10" s="782">
        <v>27</v>
      </c>
      <c r="H10" s="780">
        <v>409</v>
      </c>
      <c r="I10" s="781">
        <v>3</v>
      </c>
      <c r="J10" s="782">
        <v>18</v>
      </c>
      <c r="K10" s="780">
        <f>E10+H10</f>
        <v>628</v>
      </c>
      <c r="L10" s="781">
        <f>F10+I10</f>
        <v>21</v>
      </c>
      <c r="M10" s="782">
        <f>G10+J10</f>
        <v>45</v>
      </c>
      <c r="N10" s="780">
        <v>1124</v>
      </c>
      <c r="O10" s="781">
        <v>22</v>
      </c>
      <c r="P10" s="782">
        <v>39</v>
      </c>
      <c r="Q10" s="783">
        <f>SUM(K10,B10,N10)</f>
        <v>2138</v>
      </c>
      <c r="R10" s="784">
        <f t="shared" ref="R10:R22" si="0">Q10*100/Q$26</f>
        <v>10.584682410020298</v>
      </c>
      <c r="S10" s="783">
        <f>SUM(L10,C10,O10)</f>
        <v>72</v>
      </c>
      <c r="T10" s="785">
        <f t="shared" ref="T10:T22" si="1">S10*100/S$26</f>
        <v>4.8615800135043887</v>
      </c>
      <c r="U10" s="783">
        <f>SUM(M10,D10,P10)</f>
        <v>130</v>
      </c>
      <c r="V10" s="785">
        <f t="shared" ref="V10:V22" si="2">U10*100/U$26</f>
        <v>13.829787234042554</v>
      </c>
    </row>
    <row r="11" spans="1:22" x14ac:dyDescent="0.2">
      <c r="A11" s="763" t="s">
        <v>345</v>
      </c>
      <c r="B11" s="786">
        <v>76</v>
      </c>
      <c r="C11" s="773">
        <v>6</v>
      </c>
      <c r="D11" s="787">
        <v>1</v>
      </c>
      <c r="E11" s="786">
        <v>41</v>
      </c>
      <c r="F11" s="773">
        <v>1</v>
      </c>
      <c r="G11" s="787">
        <v>8</v>
      </c>
      <c r="H11" s="786">
        <v>108</v>
      </c>
      <c r="I11" s="773">
        <v>2</v>
      </c>
      <c r="J11" s="787">
        <v>3</v>
      </c>
      <c r="K11" s="786">
        <f t="shared" ref="K11:K25" si="3">E11+H11</f>
        <v>149</v>
      </c>
      <c r="L11" s="773">
        <f t="shared" ref="L11:L25" si="4">F11+I11</f>
        <v>3</v>
      </c>
      <c r="M11" s="787">
        <f t="shared" ref="M11:M25" si="5">G11+J11</f>
        <v>11</v>
      </c>
      <c r="N11" s="786">
        <v>152</v>
      </c>
      <c r="O11" s="773">
        <v>6</v>
      </c>
      <c r="P11" s="787">
        <v>10</v>
      </c>
      <c r="Q11" s="783">
        <f t="shared" ref="Q11:Q25" si="6">SUM(K11,B11,N11)</f>
        <v>377</v>
      </c>
      <c r="R11" s="784">
        <f t="shared" si="0"/>
        <v>1.8664290311401555</v>
      </c>
      <c r="S11" s="783">
        <f t="shared" ref="S11:S25" si="7">SUM(L11,C11,O11)</f>
        <v>15</v>
      </c>
      <c r="T11" s="785">
        <f t="shared" si="1"/>
        <v>1.0128291694800811</v>
      </c>
      <c r="U11" s="783">
        <f t="shared" ref="U11:U25" si="8">SUM(M11,D11,P11)</f>
        <v>22</v>
      </c>
      <c r="V11" s="785">
        <f t="shared" si="2"/>
        <v>2.3404255319148937</v>
      </c>
    </row>
    <row r="12" spans="1:22" x14ac:dyDescent="0.2">
      <c r="A12" s="763" t="s">
        <v>267</v>
      </c>
      <c r="B12" s="786">
        <v>242</v>
      </c>
      <c r="C12" s="773">
        <v>12</v>
      </c>
      <c r="D12" s="787">
        <v>15</v>
      </c>
      <c r="E12" s="786">
        <v>234</v>
      </c>
      <c r="F12" s="773">
        <v>5</v>
      </c>
      <c r="G12" s="787">
        <v>4</v>
      </c>
      <c r="H12" s="786">
        <v>306</v>
      </c>
      <c r="I12" s="773">
        <v>2</v>
      </c>
      <c r="J12" s="787">
        <v>7</v>
      </c>
      <c r="K12" s="786">
        <f t="shared" si="3"/>
        <v>540</v>
      </c>
      <c r="L12" s="773">
        <f t="shared" si="4"/>
        <v>7</v>
      </c>
      <c r="M12" s="787">
        <f t="shared" si="5"/>
        <v>11</v>
      </c>
      <c r="N12" s="786">
        <v>1085</v>
      </c>
      <c r="O12" s="773">
        <v>12</v>
      </c>
      <c r="P12" s="787">
        <v>22</v>
      </c>
      <c r="Q12" s="783">
        <f t="shared" si="6"/>
        <v>1867</v>
      </c>
      <c r="R12" s="784">
        <f t="shared" si="0"/>
        <v>9.2430318332590726</v>
      </c>
      <c r="S12" s="783">
        <f t="shared" si="7"/>
        <v>31</v>
      </c>
      <c r="T12" s="785">
        <f t="shared" si="1"/>
        <v>2.0931802835921673</v>
      </c>
      <c r="U12" s="783">
        <f t="shared" si="8"/>
        <v>48</v>
      </c>
      <c r="V12" s="785">
        <f t="shared" si="2"/>
        <v>5.1063829787234045</v>
      </c>
    </row>
    <row r="13" spans="1:22" x14ac:dyDescent="0.2">
      <c r="A13" s="763" t="s">
        <v>346</v>
      </c>
      <c r="B13" s="786">
        <v>67</v>
      </c>
      <c r="C13" s="773">
        <v>12</v>
      </c>
      <c r="D13" s="787">
        <v>5</v>
      </c>
      <c r="E13" s="786">
        <v>37</v>
      </c>
      <c r="F13" s="773">
        <v>3</v>
      </c>
      <c r="G13" s="787">
        <v>4</v>
      </c>
      <c r="H13" s="786">
        <v>59</v>
      </c>
      <c r="I13" s="773">
        <v>2</v>
      </c>
      <c r="J13" s="787">
        <v>2</v>
      </c>
      <c r="K13" s="786">
        <f t="shared" si="3"/>
        <v>96</v>
      </c>
      <c r="L13" s="773">
        <f t="shared" si="4"/>
        <v>5</v>
      </c>
      <c r="M13" s="787">
        <f t="shared" si="5"/>
        <v>6</v>
      </c>
      <c r="N13" s="786">
        <v>194</v>
      </c>
      <c r="O13" s="773">
        <v>12</v>
      </c>
      <c r="P13" s="787">
        <v>10</v>
      </c>
      <c r="Q13" s="783">
        <f t="shared" si="6"/>
        <v>357</v>
      </c>
      <c r="R13" s="784">
        <f t="shared" si="0"/>
        <v>1.7674142284271499</v>
      </c>
      <c r="S13" s="783">
        <f t="shared" si="7"/>
        <v>29</v>
      </c>
      <c r="T13" s="785">
        <f t="shared" si="1"/>
        <v>1.9581363943281567</v>
      </c>
      <c r="U13" s="783">
        <f t="shared" si="8"/>
        <v>21</v>
      </c>
      <c r="V13" s="785">
        <f t="shared" si="2"/>
        <v>2.2340425531914891</v>
      </c>
    </row>
    <row r="14" spans="1:22" x14ac:dyDescent="0.2">
      <c r="A14" s="763" t="s">
        <v>268</v>
      </c>
      <c r="B14" s="786">
        <v>146</v>
      </c>
      <c r="C14" s="773">
        <v>14</v>
      </c>
      <c r="D14" s="787">
        <v>11</v>
      </c>
      <c r="E14" s="786">
        <v>65</v>
      </c>
      <c r="F14" s="773">
        <v>12</v>
      </c>
      <c r="G14" s="787">
        <v>9</v>
      </c>
      <c r="H14" s="786">
        <v>163</v>
      </c>
      <c r="I14" s="773">
        <v>7</v>
      </c>
      <c r="J14" s="787">
        <v>10</v>
      </c>
      <c r="K14" s="786">
        <f t="shared" si="3"/>
        <v>228</v>
      </c>
      <c r="L14" s="773">
        <f t="shared" si="4"/>
        <v>19</v>
      </c>
      <c r="M14" s="787">
        <f t="shared" si="5"/>
        <v>19</v>
      </c>
      <c r="N14" s="786">
        <v>300</v>
      </c>
      <c r="O14" s="773">
        <v>21</v>
      </c>
      <c r="P14" s="787">
        <v>27</v>
      </c>
      <c r="Q14" s="783">
        <f t="shared" si="6"/>
        <v>674</v>
      </c>
      <c r="R14" s="784">
        <f t="shared" si="0"/>
        <v>3.3367988514282887</v>
      </c>
      <c r="S14" s="783">
        <f t="shared" si="7"/>
        <v>54</v>
      </c>
      <c r="T14" s="785">
        <f t="shared" si="1"/>
        <v>3.6461850101282915</v>
      </c>
      <c r="U14" s="783">
        <f t="shared" si="8"/>
        <v>57</v>
      </c>
      <c r="V14" s="785">
        <f t="shared" si="2"/>
        <v>6.0638297872340425</v>
      </c>
    </row>
    <row r="15" spans="1:22" x14ac:dyDescent="0.2">
      <c r="A15" s="763" t="s">
        <v>347</v>
      </c>
      <c r="B15" s="786">
        <v>273</v>
      </c>
      <c r="C15" s="773">
        <v>21</v>
      </c>
      <c r="D15" s="787">
        <v>29</v>
      </c>
      <c r="E15" s="786">
        <v>162</v>
      </c>
      <c r="F15" s="773">
        <v>17</v>
      </c>
      <c r="G15" s="787">
        <v>13</v>
      </c>
      <c r="H15" s="786">
        <v>417</v>
      </c>
      <c r="I15" s="773">
        <v>3</v>
      </c>
      <c r="J15" s="787">
        <v>31</v>
      </c>
      <c r="K15" s="786">
        <f t="shared" si="3"/>
        <v>579</v>
      </c>
      <c r="L15" s="773">
        <f t="shared" si="4"/>
        <v>20</v>
      </c>
      <c r="M15" s="787">
        <f t="shared" si="5"/>
        <v>44</v>
      </c>
      <c r="N15" s="786">
        <v>901</v>
      </c>
      <c r="O15" s="773">
        <v>22</v>
      </c>
      <c r="P15" s="787">
        <v>57</v>
      </c>
      <c r="Q15" s="783">
        <f t="shared" si="6"/>
        <v>1753</v>
      </c>
      <c r="R15" s="784">
        <f t="shared" si="0"/>
        <v>8.6786474577949395</v>
      </c>
      <c r="S15" s="783">
        <f t="shared" si="7"/>
        <v>63</v>
      </c>
      <c r="T15" s="785">
        <f t="shared" si="1"/>
        <v>4.2538825118163404</v>
      </c>
      <c r="U15" s="783">
        <f t="shared" si="8"/>
        <v>130</v>
      </c>
      <c r="V15" s="785">
        <f t="shared" si="2"/>
        <v>13.829787234042554</v>
      </c>
    </row>
    <row r="16" spans="1:22" x14ac:dyDescent="0.2">
      <c r="A16" s="763" t="s">
        <v>348</v>
      </c>
      <c r="B16" s="786">
        <v>1346</v>
      </c>
      <c r="C16" s="773">
        <v>261</v>
      </c>
      <c r="D16" s="787">
        <v>57</v>
      </c>
      <c r="E16" s="786">
        <v>1033</v>
      </c>
      <c r="F16" s="773">
        <v>143</v>
      </c>
      <c r="G16" s="787">
        <v>47</v>
      </c>
      <c r="H16" s="786">
        <v>1601</v>
      </c>
      <c r="I16" s="773">
        <v>65</v>
      </c>
      <c r="J16" s="787">
        <v>36</v>
      </c>
      <c r="K16" s="786">
        <f t="shared" si="3"/>
        <v>2634</v>
      </c>
      <c r="L16" s="773">
        <f t="shared" si="4"/>
        <v>208</v>
      </c>
      <c r="M16" s="787">
        <f t="shared" si="5"/>
        <v>83</v>
      </c>
      <c r="N16" s="786">
        <v>3431</v>
      </c>
      <c r="O16" s="773">
        <v>351</v>
      </c>
      <c r="P16" s="787">
        <v>80</v>
      </c>
      <c r="Q16" s="783">
        <f t="shared" si="6"/>
        <v>7411</v>
      </c>
      <c r="R16" s="784">
        <f t="shared" si="0"/>
        <v>36.689935145304226</v>
      </c>
      <c r="S16" s="783">
        <f t="shared" si="7"/>
        <v>820</v>
      </c>
      <c r="T16" s="785">
        <f t="shared" si="1"/>
        <v>55.367994598244429</v>
      </c>
      <c r="U16" s="783">
        <f t="shared" si="8"/>
        <v>220</v>
      </c>
      <c r="V16" s="785">
        <f t="shared" si="2"/>
        <v>23.404255319148938</v>
      </c>
    </row>
    <row r="17" spans="1:22" x14ac:dyDescent="0.2">
      <c r="A17" s="763" t="s">
        <v>349</v>
      </c>
      <c r="B17" s="786">
        <v>55</v>
      </c>
      <c r="C17" s="773">
        <v>4</v>
      </c>
      <c r="D17" s="788">
        <v>2</v>
      </c>
      <c r="E17" s="786">
        <v>19</v>
      </c>
      <c r="F17" s="773">
        <v>2</v>
      </c>
      <c r="G17" s="788">
        <v>0</v>
      </c>
      <c r="H17" s="786">
        <v>65</v>
      </c>
      <c r="I17" s="773">
        <v>0</v>
      </c>
      <c r="J17" s="788">
        <v>0</v>
      </c>
      <c r="K17" s="786">
        <f t="shared" si="3"/>
        <v>84</v>
      </c>
      <c r="L17" s="773">
        <f t="shared" si="4"/>
        <v>2</v>
      </c>
      <c r="M17" s="788">
        <f t="shared" si="5"/>
        <v>0</v>
      </c>
      <c r="N17" s="786">
        <v>199</v>
      </c>
      <c r="O17" s="773">
        <v>5</v>
      </c>
      <c r="P17" s="787">
        <v>7</v>
      </c>
      <c r="Q17" s="783">
        <f t="shared" si="6"/>
        <v>338</v>
      </c>
      <c r="R17" s="784">
        <f t="shared" si="0"/>
        <v>1.6733501658497945</v>
      </c>
      <c r="S17" s="783">
        <f t="shared" si="7"/>
        <v>11</v>
      </c>
      <c r="T17" s="785">
        <f t="shared" si="1"/>
        <v>0.74274139095205938</v>
      </c>
      <c r="U17" s="783">
        <f t="shared" si="8"/>
        <v>9</v>
      </c>
      <c r="V17" s="785">
        <f t="shared" si="2"/>
        <v>0.95744680851063835</v>
      </c>
    </row>
    <row r="18" spans="1:22" x14ac:dyDescent="0.2">
      <c r="A18" s="763" t="s">
        <v>350</v>
      </c>
      <c r="B18" s="786">
        <v>130</v>
      </c>
      <c r="C18" s="773">
        <v>33</v>
      </c>
      <c r="D18" s="787">
        <v>10</v>
      </c>
      <c r="E18" s="786">
        <v>86</v>
      </c>
      <c r="F18" s="773">
        <v>19</v>
      </c>
      <c r="G18" s="787">
        <v>17</v>
      </c>
      <c r="H18" s="786">
        <v>226</v>
      </c>
      <c r="I18" s="773">
        <v>2</v>
      </c>
      <c r="J18" s="787">
        <v>11</v>
      </c>
      <c r="K18" s="786">
        <f t="shared" si="3"/>
        <v>312</v>
      </c>
      <c r="L18" s="773">
        <f t="shared" si="4"/>
        <v>21</v>
      </c>
      <c r="M18" s="787">
        <f t="shared" si="5"/>
        <v>28</v>
      </c>
      <c r="N18" s="786">
        <v>417</v>
      </c>
      <c r="O18" s="773">
        <v>27</v>
      </c>
      <c r="P18" s="787">
        <v>29</v>
      </c>
      <c r="Q18" s="783">
        <f t="shared" si="6"/>
        <v>859</v>
      </c>
      <c r="R18" s="784">
        <f t="shared" si="0"/>
        <v>4.2526857765235899</v>
      </c>
      <c r="S18" s="783">
        <f t="shared" si="7"/>
        <v>81</v>
      </c>
      <c r="T18" s="785">
        <f t="shared" si="1"/>
        <v>5.4692775151924371</v>
      </c>
      <c r="U18" s="783">
        <f t="shared" si="8"/>
        <v>67</v>
      </c>
      <c r="V18" s="785">
        <f t="shared" si="2"/>
        <v>7.1276595744680851</v>
      </c>
    </row>
    <row r="19" spans="1:22" x14ac:dyDescent="0.2">
      <c r="A19" s="763" t="s">
        <v>351</v>
      </c>
      <c r="B19" s="786">
        <v>193</v>
      </c>
      <c r="C19" s="773">
        <v>8</v>
      </c>
      <c r="D19" s="787">
        <v>1</v>
      </c>
      <c r="E19" s="786">
        <v>113</v>
      </c>
      <c r="F19" s="773">
        <v>5</v>
      </c>
      <c r="G19" s="787">
        <v>1</v>
      </c>
      <c r="H19" s="786">
        <v>138</v>
      </c>
      <c r="I19" s="773">
        <v>1</v>
      </c>
      <c r="J19" s="787">
        <v>1</v>
      </c>
      <c r="K19" s="786">
        <f t="shared" si="3"/>
        <v>251</v>
      </c>
      <c r="L19" s="773">
        <f t="shared" si="4"/>
        <v>6</v>
      </c>
      <c r="M19" s="787">
        <f t="shared" si="5"/>
        <v>2</v>
      </c>
      <c r="N19" s="786">
        <v>242</v>
      </c>
      <c r="O19" s="773">
        <v>11</v>
      </c>
      <c r="P19" s="787">
        <v>3</v>
      </c>
      <c r="Q19" s="783">
        <f t="shared" si="6"/>
        <v>686</v>
      </c>
      <c r="R19" s="784">
        <f t="shared" si="0"/>
        <v>3.3962077330560918</v>
      </c>
      <c r="S19" s="783">
        <f t="shared" si="7"/>
        <v>25</v>
      </c>
      <c r="T19" s="785">
        <f t="shared" si="1"/>
        <v>1.6880486158001351</v>
      </c>
      <c r="U19" s="783">
        <f t="shared" si="8"/>
        <v>6</v>
      </c>
      <c r="V19" s="785">
        <f t="shared" si="2"/>
        <v>0.63829787234042556</v>
      </c>
    </row>
    <row r="20" spans="1:22" x14ac:dyDescent="0.2">
      <c r="A20" s="763" t="s">
        <v>352</v>
      </c>
      <c r="B20" s="786">
        <v>124</v>
      </c>
      <c r="C20" s="773">
        <v>34</v>
      </c>
      <c r="D20" s="787">
        <v>37</v>
      </c>
      <c r="E20" s="786">
        <v>68</v>
      </c>
      <c r="F20" s="773">
        <v>20</v>
      </c>
      <c r="G20" s="787">
        <v>27</v>
      </c>
      <c r="H20" s="786">
        <v>155</v>
      </c>
      <c r="I20" s="773">
        <v>9</v>
      </c>
      <c r="J20" s="787">
        <v>12</v>
      </c>
      <c r="K20" s="786">
        <f t="shared" si="3"/>
        <v>223</v>
      </c>
      <c r="L20" s="773">
        <f t="shared" si="4"/>
        <v>29</v>
      </c>
      <c r="M20" s="787">
        <f t="shared" si="5"/>
        <v>39</v>
      </c>
      <c r="N20" s="786">
        <v>333</v>
      </c>
      <c r="O20" s="773">
        <v>22</v>
      </c>
      <c r="P20" s="787">
        <v>20</v>
      </c>
      <c r="Q20" s="783">
        <f t="shared" si="6"/>
        <v>680</v>
      </c>
      <c r="R20" s="784">
        <f t="shared" si="0"/>
        <v>3.3665032922421902</v>
      </c>
      <c r="S20" s="783">
        <f t="shared" si="7"/>
        <v>85</v>
      </c>
      <c r="T20" s="785">
        <f t="shared" si="1"/>
        <v>5.7393652937204589</v>
      </c>
      <c r="U20" s="783">
        <f t="shared" si="8"/>
        <v>96</v>
      </c>
      <c r="V20" s="785">
        <f t="shared" si="2"/>
        <v>10.212765957446809</v>
      </c>
    </row>
    <row r="21" spans="1:22" x14ac:dyDescent="0.2">
      <c r="A21" s="763" t="s">
        <v>353</v>
      </c>
      <c r="B21" s="786">
        <v>205</v>
      </c>
      <c r="C21" s="773">
        <v>14</v>
      </c>
      <c r="D21" s="787">
        <v>8</v>
      </c>
      <c r="E21" s="786">
        <v>93</v>
      </c>
      <c r="F21" s="773">
        <v>7</v>
      </c>
      <c r="G21" s="787">
        <v>17</v>
      </c>
      <c r="H21" s="786">
        <v>210</v>
      </c>
      <c r="I21" s="773">
        <v>1</v>
      </c>
      <c r="J21" s="787">
        <v>4</v>
      </c>
      <c r="K21" s="786">
        <f t="shared" si="3"/>
        <v>303</v>
      </c>
      <c r="L21" s="773">
        <f t="shared" si="4"/>
        <v>8</v>
      </c>
      <c r="M21" s="787">
        <f t="shared" si="5"/>
        <v>21</v>
      </c>
      <c r="N21" s="786">
        <v>453</v>
      </c>
      <c r="O21" s="773">
        <v>8</v>
      </c>
      <c r="P21" s="787">
        <v>18</v>
      </c>
      <c r="Q21" s="783">
        <f t="shared" si="6"/>
        <v>961</v>
      </c>
      <c r="R21" s="784">
        <f t="shared" si="0"/>
        <v>4.757661270359919</v>
      </c>
      <c r="S21" s="783">
        <f t="shared" si="7"/>
        <v>30</v>
      </c>
      <c r="T21" s="785">
        <f t="shared" si="1"/>
        <v>2.0256583389601621</v>
      </c>
      <c r="U21" s="783">
        <f t="shared" si="8"/>
        <v>47</v>
      </c>
      <c r="V21" s="785">
        <f t="shared" si="2"/>
        <v>5</v>
      </c>
    </row>
    <row r="22" spans="1:22" x14ac:dyDescent="0.2">
      <c r="A22" s="763" t="s">
        <v>269</v>
      </c>
      <c r="B22" s="786">
        <v>52</v>
      </c>
      <c r="C22" s="773">
        <v>1</v>
      </c>
      <c r="D22" s="787">
        <v>0</v>
      </c>
      <c r="E22" s="786">
        <v>16</v>
      </c>
      <c r="F22" s="773">
        <v>2</v>
      </c>
      <c r="G22" s="787">
        <v>2</v>
      </c>
      <c r="H22" s="786">
        <v>56</v>
      </c>
      <c r="I22" s="773">
        <v>0</v>
      </c>
      <c r="J22" s="787">
        <v>0</v>
      </c>
      <c r="K22" s="786">
        <f t="shared" si="3"/>
        <v>72</v>
      </c>
      <c r="L22" s="773">
        <f t="shared" si="4"/>
        <v>2</v>
      </c>
      <c r="M22" s="787">
        <f t="shared" si="5"/>
        <v>2</v>
      </c>
      <c r="N22" s="786">
        <v>101</v>
      </c>
      <c r="O22" s="773">
        <v>3</v>
      </c>
      <c r="P22" s="787">
        <v>1</v>
      </c>
      <c r="Q22" s="783">
        <f t="shared" si="6"/>
        <v>225</v>
      </c>
      <c r="R22" s="784">
        <f t="shared" si="0"/>
        <v>1.113916530521313</v>
      </c>
      <c r="S22" s="783">
        <f t="shared" si="7"/>
        <v>6</v>
      </c>
      <c r="T22" s="785">
        <f t="shared" si="1"/>
        <v>0.40513166779203241</v>
      </c>
      <c r="U22" s="783">
        <f t="shared" si="8"/>
        <v>3</v>
      </c>
      <c r="V22" s="785">
        <f t="shared" si="2"/>
        <v>0.31914893617021278</v>
      </c>
    </row>
    <row r="23" spans="1:22" x14ac:dyDescent="0.2">
      <c r="A23" s="763" t="s">
        <v>270</v>
      </c>
      <c r="B23" s="786">
        <v>68</v>
      </c>
      <c r="C23" s="773">
        <v>6</v>
      </c>
      <c r="D23" s="787">
        <v>3</v>
      </c>
      <c r="E23" s="786">
        <v>27</v>
      </c>
      <c r="F23" s="773">
        <v>1</v>
      </c>
      <c r="G23" s="787">
        <v>1</v>
      </c>
      <c r="H23" s="786">
        <v>45</v>
      </c>
      <c r="I23" s="773">
        <v>11</v>
      </c>
      <c r="J23" s="787">
        <v>2</v>
      </c>
      <c r="K23" s="786">
        <f t="shared" si="3"/>
        <v>72</v>
      </c>
      <c r="L23" s="773">
        <f t="shared" si="4"/>
        <v>12</v>
      </c>
      <c r="M23" s="787">
        <f t="shared" si="5"/>
        <v>3</v>
      </c>
      <c r="N23" s="786">
        <v>256</v>
      </c>
      <c r="O23" s="773">
        <v>17</v>
      </c>
      <c r="P23" s="787">
        <v>8</v>
      </c>
      <c r="Q23" s="783">
        <f t="shared" si="6"/>
        <v>396</v>
      </c>
      <c r="R23" s="784">
        <f>Q23*100/Q$26</f>
        <v>1.9604930937175107</v>
      </c>
      <c r="S23" s="783">
        <f t="shared" si="7"/>
        <v>35</v>
      </c>
      <c r="T23" s="785">
        <f>S23*100/S$26</f>
        <v>2.3632680621201891</v>
      </c>
      <c r="U23" s="783">
        <f t="shared" si="8"/>
        <v>14</v>
      </c>
      <c r="V23" s="785">
        <f>U23*100/U$26</f>
        <v>1.4893617021276595</v>
      </c>
    </row>
    <row r="24" spans="1:22" x14ac:dyDescent="0.2">
      <c r="A24" s="763" t="s">
        <v>354</v>
      </c>
      <c r="B24" s="786">
        <v>178</v>
      </c>
      <c r="C24" s="773">
        <v>36</v>
      </c>
      <c r="D24" s="787">
        <v>8</v>
      </c>
      <c r="E24" s="786">
        <v>75</v>
      </c>
      <c r="F24" s="773">
        <v>21</v>
      </c>
      <c r="G24" s="787">
        <v>15</v>
      </c>
      <c r="H24" s="786">
        <v>200</v>
      </c>
      <c r="I24" s="773">
        <v>7</v>
      </c>
      <c r="J24" s="787">
        <v>7</v>
      </c>
      <c r="K24" s="786">
        <f t="shared" si="3"/>
        <v>275</v>
      </c>
      <c r="L24" s="773">
        <f t="shared" si="4"/>
        <v>28</v>
      </c>
      <c r="M24" s="787">
        <f t="shared" si="5"/>
        <v>22</v>
      </c>
      <c r="N24" s="786">
        <v>392</v>
      </c>
      <c r="O24" s="773">
        <v>28</v>
      </c>
      <c r="P24" s="787">
        <v>21</v>
      </c>
      <c r="Q24" s="783">
        <f t="shared" si="6"/>
        <v>845</v>
      </c>
      <c r="R24" s="784">
        <f>Q24*100/Q$26</f>
        <v>4.1833754146244866</v>
      </c>
      <c r="S24" s="783">
        <f t="shared" si="7"/>
        <v>92</v>
      </c>
      <c r="T24" s="785">
        <f>S24*100/S$26</f>
        <v>6.2120189061444968</v>
      </c>
      <c r="U24" s="783">
        <f t="shared" si="8"/>
        <v>51</v>
      </c>
      <c r="V24" s="785">
        <f>U24*100/U$26</f>
        <v>5.4255319148936172</v>
      </c>
    </row>
    <row r="25" spans="1:22" ht="12.75" thickBot="1" x14ac:dyDescent="0.25">
      <c r="A25" s="789" t="s">
        <v>355</v>
      </c>
      <c r="B25" s="790">
        <v>124</v>
      </c>
      <c r="C25" s="791">
        <v>7</v>
      </c>
      <c r="D25" s="792">
        <v>6</v>
      </c>
      <c r="E25" s="790">
        <v>80</v>
      </c>
      <c r="F25" s="791">
        <v>10</v>
      </c>
      <c r="G25" s="792">
        <v>4</v>
      </c>
      <c r="H25" s="790">
        <v>131</v>
      </c>
      <c r="I25" s="791">
        <v>1</v>
      </c>
      <c r="J25" s="792">
        <v>2</v>
      </c>
      <c r="K25" s="790">
        <f t="shared" si="3"/>
        <v>211</v>
      </c>
      <c r="L25" s="791">
        <f t="shared" si="4"/>
        <v>11</v>
      </c>
      <c r="M25" s="792">
        <f t="shared" si="5"/>
        <v>6</v>
      </c>
      <c r="N25" s="786">
        <v>297</v>
      </c>
      <c r="O25" s="773">
        <v>14</v>
      </c>
      <c r="P25" s="787">
        <v>7</v>
      </c>
      <c r="Q25" s="783">
        <f t="shared" si="6"/>
        <v>632</v>
      </c>
      <c r="R25" s="784">
        <f>Q25*100/Q$26</f>
        <v>3.1288677657309769</v>
      </c>
      <c r="S25" s="783">
        <f t="shared" si="7"/>
        <v>32</v>
      </c>
      <c r="T25" s="785">
        <f>S25*100/S$26</f>
        <v>2.160702228224173</v>
      </c>
      <c r="U25" s="783">
        <f t="shared" si="8"/>
        <v>19</v>
      </c>
      <c r="V25" s="785">
        <f>U25*100/U$26</f>
        <v>2.021276595744681</v>
      </c>
    </row>
    <row r="26" spans="1:22" ht="12.75" thickBot="1" x14ac:dyDescent="0.25">
      <c r="A26" s="754" t="s">
        <v>125</v>
      </c>
      <c r="B26" s="793">
        <f>SUM(B10:B25)</f>
        <v>3665</v>
      </c>
      <c r="C26" s="794">
        <f t="shared" ref="C26:P26" si="9">SUM(C10:C25)</f>
        <v>498</v>
      </c>
      <c r="D26" s="795">
        <f t="shared" si="9"/>
        <v>239</v>
      </c>
      <c r="E26" s="793">
        <f t="shared" si="9"/>
        <v>2368</v>
      </c>
      <c r="F26" s="794">
        <f t="shared" si="9"/>
        <v>286</v>
      </c>
      <c r="G26" s="795">
        <f t="shared" si="9"/>
        <v>196</v>
      </c>
      <c r="H26" s="793">
        <f t="shared" si="9"/>
        <v>4289</v>
      </c>
      <c r="I26" s="794">
        <f t="shared" si="9"/>
        <v>116</v>
      </c>
      <c r="J26" s="795">
        <f t="shared" si="9"/>
        <v>146</v>
      </c>
      <c r="K26" s="793">
        <f t="shared" si="9"/>
        <v>6657</v>
      </c>
      <c r="L26" s="794">
        <f t="shared" si="9"/>
        <v>402</v>
      </c>
      <c r="M26" s="795">
        <f t="shared" si="9"/>
        <v>342</v>
      </c>
      <c r="N26" s="793">
        <f t="shared" si="9"/>
        <v>9877</v>
      </c>
      <c r="O26" s="794">
        <f t="shared" si="9"/>
        <v>581</v>
      </c>
      <c r="P26" s="795">
        <f t="shared" si="9"/>
        <v>359</v>
      </c>
      <c r="Q26" s="796">
        <f>SUM(Q10:Q25)</f>
        <v>20199</v>
      </c>
      <c r="R26" s="797">
        <v>100</v>
      </c>
      <c r="S26" s="796">
        <f>SUM(S10:S25)</f>
        <v>1481</v>
      </c>
      <c r="T26" s="798">
        <v>100</v>
      </c>
      <c r="U26" s="799">
        <f>SUM(U10:U25)</f>
        <v>940</v>
      </c>
      <c r="V26" s="798">
        <v>100</v>
      </c>
    </row>
    <row r="51" spans="3:9" x14ac:dyDescent="0.2">
      <c r="C51" s="48">
        <v>3</v>
      </c>
      <c r="I51" s="48">
        <v>5</v>
      </c>
    </row>
  </sheetData>
  <mergeCells count="28">
    <mergeCell ref="N6:P6"/>
    <mergeCell ref="N7:P7"/>
    <mergeCell ref="N8:N9"/>
    <mergeCell ref="O8:O9"/>
    <mergeCell ref="P8:P9"/>
    <mergeCell ref="Q8:R8"/>
    <mergeCell ref="U8:V8"/>
    <mergeCell ref="E6:M6"/>
    <mergeCell ref="M8:M9"/>
    <mergeCell ref="E7:G7"/>
    <mergeCell ref="H7:J7"/>
    <mergeCell ref="K7:M7"/>
    <mergeCell ref="H8:H9"/>
    <mergeCell ref="I8:I9"/>
    <mergeCell ref="J8:J9"/>
    <mergeCell ref="K8:K9"/>
    <mergeCell ref="L8:L9"/>
    <mergeCell ref="S8:T8"/>
    <mergeCell ref="Q6:V7"/>
    <mergeCell ref="E8:E9"/>
    <mergeCell ref="F8:F9"/>
    <mergeCell ref="G8:G9"/>
    <mergeCell ref="B7:D7"/>
    <mergeCell ref="A6:A9"/>
    <mergeCell ref="B6:D6"/>
    <mergeCell ref="B8:B9"/>
    <mergeCell ref="C8:C9"/>
    <mergeCell ref="D8:D9"/>
  </mergeCells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5" tint="0.79998168889431442"/>
  </sheetPr>
  <dimension ref="B2:L68"/>
  <sheetViews>
    <sheetView zoomScaleNormal="100" workbookViewId="0">
      <selection activeCell="O4" sqref="O4"/>
    </sheetView>
  </sheetViews>
  <sheetFormatPr defaultRowHeight="12" x14ac:dyDescent="0.2"/>
  <cols>
    <col min="1" max="1" width="32.7109375" style="48" customWidth="1"/>
    <col min="2" max="16384" width="9.140625" style="48"/>
  </cols>
  <sheetData>
    <row r="2" spans="2:5" x14ac:dyDescent="0.2">
      <c r="B2" s="62"/>
      <c r="C2" s="62">
        <v>2013</v>
      </c>
      <c r="D2" s="377">
        <v>2014</v>
      </c>
      <c r="E2" s="377">
        <v>2015</v>
      </c>
    </row>
    <row r="3" spans="2:5" ht="12.75" thickBot="1" x14ac:dyDescent="0.25">
      <c r="B3" s="63" t="s">
        <v>200</v>
      </c>
      <c r="C3" s="554">
        <f>DEC_OSIED_POBST_WOJ!B26</f>
        <v>3665</v>
      </c>
      <c r="D3" s="554">
        <f>DEC_OSIED_POBST_WOJ!K26</f>
        <v>6657</v>
      </c>
      <c r="E3" s="554">
        <f>DEC_OSIED_POBST_WOJ!N26</f>
        <v>9877</v>
      </c>
    </row>
    <row r="4" spans="2:5" ht="12.75" thickBot="1" x14ac:dyDescent="0.25">
      <c r="B4" s="64" t="s">
        <v>201</v>
      </c>
      <c r="C4" s="554">
        <f>DEC_OSIED_POBST_WOJ!C26</f>
        <v>498</v>
      </c>
      <c r="D4" s="554">
        <f>DEC_OSIED_POBST_WOJ!L26</f>
        <v>402</v>
      </c>
      <c r="E4" s="554">
        <f>DEC_OSIED_POBST_WOJ!O26</f>
        <v>581</v>
      </c>
    </row>
    <row r="5" spans="2:5" ht="12.75" thickBot="1" x14ac:dyDescent="0.25">
      <c r="B5" s="65" t="s">
        <v>197</v>
      </c>
      <c r="C5" s="554">
        <f>DEC_OSIED_POBST_WOJ!D26</f>
        <v>239</v>
      </c>
      <c r="D5" s="554">
        <f>DEC_OSIED_POBST_WOJ!M26</f>
        <v>342</v>
      </c>
      <c r="E5" s="554">
        <f>DEC_OSIED_POBST_WOJ!M26</f>
        <v>342</v>
      </c>
    </row>
    <row r="68" spans="6:12" x14ac:dyDescent="0.2">
      <c r="F68" s="48">
        <v>3</v>
      </c>
      <c r="L68" s="48">
        <v>5</v>
      </c>
    </row>
  </sheetData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rgb="FF00B0F0"/>
  </sheetPr>
  <dimension ref="A1:R156"/>
  <sheetViews>
    <sheetView zoomScaleNormal="100" workbookViewId="0">
      <selection activeCell="T22" sqref="T22"/>
    </sheetView>
  </sheetViews>
  <sheetFormatPr defaultRowHeight="12" x14ac:dyDescent="0.25"/>
  <cols>
    <col min="1" max="1" width="32.7109375" style="41" customWidth="1"/>
    <col min="2" max="17" width="5.7109375" style="41" customWidth="1"/>
    <col min="18" max="18" width="8.85546875" style="41" customWidth="1"/>
    <col min="19" max="195" width="9.140625" style="41"/>
    <col min="196" max="196" width="30.28515625" style="41" customWidth="1"/>
    <col min="197" max="212" width="5.7109375" style="41" customWidth="1"/>
    <col min="213" max="213" width="33.42578125" style="41" bestFit="1" customWidth="1"/>
    <col min="214" max="451" width="9.140625" style="41"/>
    <col min="452" max="452" width="30.28515625" style="41" customWidth="1"/>
    <col min="453" max="468" width="5.7109375" style="41" customWidth="1"/>
    <col min="469" max="469" width="33.42578125" style="41" bestFit="1" customWidth="1"/>
    <col min="470" max="707" width="9.140625" style="41"/>
    <col min="708" max="708" width="30.28515625" style="41" customWidth="1"/>
    <col min="709" max="724" width="5.7109375" style="41" customWidth="1"/>
    <col min="725" max="725" width="33.42578125" style="41" bestFit="1" customWidth="1"/>
    <col min="726" max="963" width="9.140625" style="41"/>
    <col min="964" max="964" width="30.28515625" style="41" customWidth="1"/>
    <col min="965" max="980" width="5.7109375" style="41" customWidth="1"/>
    <col min="981" max="981" width="33.42578125" style="41" bestFit="1" customWidth="1"/>
    <col min="982" max="1219" width="9.140625" style="41"/>
    <col min="1220" max="1220" width="30.28515625" style="41" customWidth="1"/>
    <col min="1221" max="1236" width="5.7109375" style="41" customWidth="1"/>
    <col min="1237" max="1237" width="33.42578125" style="41" bestFit="1" customWidth="1"/>
    <col min="1238" max="1475" width="9.140625" style="41"/>
    <col min="1476" max="1476" width="30.28515625" style="41" customWidth="1"/>
    <col min="1477" max="1492" width="5.7109375" style="41" customWidth="1"/>
    <col min="1493" max="1493" width="33.42578125" style="41" bestFit="1" customWidth="1"/>
    <col min="1494" max="1731" width="9.140625" style="41"/>
    <col min="1732" max="1732" width="30.28515625" style="41" customWidth="1"/>
    <col min="1733" max="1748" width="5.7109375" style="41" customWidth="1"/>
    <col min="1749" max="1749" width="33.42578125" style="41" bestFit="1" customWidth="1"/>
    <col min="1750" max="1987" width="9.140625" style="41"/>
    <col min="1988" max="1988" width="30.28515625" style="41" customWidth="1"/>
    <col min="1989" max="2004" width="5.7109375" style="41" customWidth="1"/>
    <col min="2005" max="2005" width="33.42578125" style="41" bestFit="1" customWidth="1"/>
    <col min="2006" max="2243" width="9.140625" style="41"/>
    <col min="2244" max="2244" width="30.28515625" style="41" customWidth="1"/>
    <col min="2245" max="2260" width="5.7109375" style="41" customWidth="1"/>
    <col min="2261" max="2261" width="33.42578125" style="41" bestFit="1" customWidth="1"/>
    <col min="2262" max="2499" width="9.140625" style="41"/>
    <col min="2500" max="2500" width="30.28515625" style="41" customWidth="1"/>
    <col min="2501" max="2516" width="5.7109375" style="41" customWidth="1"/>
    <col min="2517" max="2517" width="33.42578125" style="41" bestFit="1" customWidth="1"/>
    <col min="2518" max="2755" width="9.140625" style="41"/>
    <col min="2756" max="2756" width="30.28515625" style="41" customWidth="1"/>
    <col min="2757" max="2772" width="5.7109375" style="41" customWidth="1"/>
    <col min="2773" max="2773" width="33.42578125" style="41" bestFit="1" customWidth="1"/>
    <col min="2774" max="3011" width="9.140625" style="41"/>
    <col min="3012" max="3012" width="30.28515625" style="41" customWidth="1"/>
    <col min="3013" max="3028" width="5.7109375" style="41" customWidth="1"/>
    <col min="3029" max="3029" width="33.42578125" style="41" bestFit="1" customWidth="1"/>
    <col min="3030" max="3267" width="9.140625" style="41"/>
    <col min="3268" max="3268" width="30.28515625" style="41" customWidth="1"/>
    <col min="3269" max="3284" width="5.7109375" style="41" customWidth="1"/>
    <col min="3285" max="3285" width="33.42578125" style="41" bestFit="1" customWidth="1"/>
    <col min="3286" max="3523" width="9.140625" style="41"/>
    <col min="3524" max="3524" width="30.28515625" style="41" customWidth="1"/>
    <col min="3525" max="3540" width="5.7109375" style="41" customWidth="1"/>
    <col min="3541" max="3541" width="33.42578125" style="41" bestFit="1" customWidth="1"/>
    <col min="3542" max="3779" width="9.140625" style="41"/>
    <col min="3780" max="3780" width="30.28515625" style="41" customWidth="1"/>
    <col min="3781" max="3796" width="5.7109375" style="41" customWidth="1"/>
    <col min="3797" max="3797" width="33.42578125" style="41" bestFit="1" customWidth="1"/>
    <col min="3798" max="4035" width="9.140625" style="41"/>
    <col min="4036" max="4036" width="30.28515625" style="41" customWidth="1"/>
    <col min="4037" max="4052" width="5.7109375" style="41" customWidth="1"/>
    <col min="4053" max="4053" width="33.42578125" style="41" bestFit="1" customWidth="1"/>
    <col min="4054" max="4291" width="9.140625" style="41"/>
    <col min="4292" max="4292" width="30.28515625" style="41" customWidth="1"/>
    <col min="4293" max="4308" width="5.7109375" style="41" customWidth="1"/>
    <col min="4309" max="4309" width="33.42578125" style="41" bestFit="1" customWidth="1"/>
    <col min="4310" max="4547" width="9.140625" style="41"/>
    <col min="4548" max="4548" width="30.28515625" style="41" customWidth="1"/>
    <col min="4549" max="4564" width="5.7109375" style="41" customWidth="1"/>
    <col min="4565" max="4565" width="33.42578125" style="41" bestFit="1" customWidth="1"/>
    <col min="4566" max="4803" width="9.140625" style="41"/>
    <col min="4804" max="4804" width="30.28515625" style="41" customWidth="1"/>
    <col min="4805" max="4820" width="5.7109375" style="41" customWidth="1"/>
    <col min="4821" max="4821" width="33.42578125" style="41" bestFit="1" customWidth="1"/>
    <col min="4822" max="5059" width="9.140625" style="41"/>
    <col min="5060" max="5060" width="30.28515625" style="41" customWidth="1"/>
    <col min="5061" max="5076" width="5.7109375" style="41" customWidth="1"/>
    <col min="5077" max="5077" width="33.42578125" style="41" bestFit="1" customWidth="1"/>
    <col min="5078" max="5315" width="9.140625" style="41"/>
    <col min="5316" max="5316" width="30.28515625" style="41" customWidth="1"/>
    <col min="5317" max="5332" width="5.7109375" style="41" customWidth="1"/>
    <col min="5333" max="5333" width="33.42578125" style="41" bestFit="1" customWidth="1"/>
    <col min="5334" max="5571" width="9.140625" style="41"/>
    <col min="5572" max="5572" width="30.28515625" style="41" customWidth="1"/>
    <col min="5573" max="5588" width="5.7109375" style="41" customWidth="1"/>
    <col min="5589" max="5589" width="33.42578125" style="41" bestFit="1" customWidth="1"/>
    <col min="5590" max="5827" width="9.140625" style="41"/>
    <col min="5828" max="5828" width="30.28515625" style="41" customWidth="1"/>
    <col min="5829" max="5844" width="5.7109375" style="41" customWidth="1"/>
    <col min="5845" max="5845" width="33.42578125" style="41" bestFit="1" customWidth="1"/>
    <col min="5846" max="6083" width="9.140625" style="41"/>
    <col min="6084" max="6084" width="30.28515625" style="41" customWidth="1"/>
    <col min="6085" max="6100" width="5.7109375" style="41" customWidth="1"/>
    <col min="6101" max="6101" width="33.42578125" style="41" bestFit="1" customWidth="1"/>
    <col min="6102" max="6339" width="9.140625" style="41"/>
    <col min="6340" max="6340" width="30.28515625" style="41" customWidth="1"/>
    <col min="6341" max="6356" width="5.7109375" style="41" customWidth="1"/>
    <col min="6357" max="6357" width="33.42578125" style="41" bestFit="1" customWidth="1"/>
    <col min="6358" max="6595" width="9.140625" style="41"/>
    <col min="6596" max="6596" width="30.28515625" style="41" customWidth="1"/>
    <col min="6597" max="6612" width="5.7109375" style="41" customWidth="1"/>
    <col min="6613" max="6613" width="33.42578125" style="41" bestFit="1" customWidth="1"/>
    <col min="6614" max="6851" width="9.140625" style="41"/>
    <col min="6852" max="6852" width="30.28515625" style="41" customWidth="1"/>
    <col min="6853" max="6868" width="5.7109375" style="41" customWidth="1"/>
    <col min="6869" max="6869" width="33.42578125" style="41" bestFit="1" customWidth="1"/>
    <col min="6870" max="7107" width="9.140625" style="41"/>
    <col min="7108" max="7108" width="30.28515625" style="41" customWidth="1"/>
    <col min="7109" max="7124" width="5.7109375" style="41" customWidth="1"/>
    <col min="7125" max="7125" width="33.42578125" style="41" bestFit="1" customWidth="1"/>
    <col min="7126" max="7363" width="9.140625" style="41"/>
    <col min="7364" max="7364" width="30.28515625" style="41" customWidth="1"/>
    <col min="7365" max="7380" width="5.7109375" style="41" customWidth="1"/>
    <col min="7381" max="7381" width="33.42578125" style="41" bestFit="1" customWidth="1"/>
    <col min="7382" max="7619" width="9.140625" style="41"/>
    <col min="7620" max="7620" width="30.28515625" style="41" customWidth="1"/>
    <col min="7621" max="7636" width="5.7109375" style="41" customWidth="1"/>
    <col min="7637" max="7637" width="33.42578125" style="41" bestFit="1" customWidth="1"/>
    <col min="7638" max="7875" width="9.140625" style="41"/>
    <col min="7876" max="7876" width="30.28515625" style="41" customWidth="1"/>
    <col min="7877" max="7892" width="5.7109375" style="41" customWidth="1"/>
    <col min="7893" max="7893" width="33.42578125" style="41" bestFit="1" customWidth="1"/>
    <col min="7894" max="8131" width="9.140625" style="41"/>
    <col min="8132" max="8132" width="30.28515625" style="41" customWidth="1"/>
    <col min="8133" max="8148" width="5.7109375" style="41" customWidth="1"/>
    <col min="8149" max="8149" width="33.42578125" style="41" bestFit="1" customWidth="1"/>
    <col min="8150" max="8387" width="9.140625" style="41"/>
    <col min="8388" max="8388" width="30.28515625" style="41" customWidth="1"/>
    <col min="8389" max="8404" width="5.7109375" style="41" customWidth="1"/>
    <col min="8405" max="8405" width="33.42578125" style="41" bestFit="1" customWidth="1"/>
    <col min="8406" max="8643" width="9.140625" style="41"/>
    <col min="8644" max="8644" width="30.28515625" style="41" customWidth="1"/>
    <col min="8645" max="8660" width="5.7109375" style="41" customWidth="1"/>
    <col min="8661" max="8661" width="33.42578125" style="41" bestFit="1" customWidth="1"/>
    <col min="8662" max="8899" width="9.140625" style="41"/>
    <col min="8900" max="8900" width="30.28515625" style="41" customWidth="1"/>
    <col min="8901" max="8916" width="5.7109375" style="41" customWidth="1"/>
    <col min="8917" max="8917" width="33.42578125" style="41" bestFit="1" customWidth="1"/>
    <col min="8918" max="9155" width="9.140625" style="41"/>
    <col min="9156" max="9156" width="30.28515625" style="41" customWidth="1"/>
    <col min="9157" max="9172" width="5.7109375" style="41" customWidth="1"/>
    <col min="9173" max="9173" width="33.42578125" style="41" bestFit="1" customWidth="1"/>
    <col min="9174" max="9411" width="9.140625" style="41"/>
    <col min="9412" max="9412" width="30.28515625" style="41" customWidth="1"/>
    <col min="9413" max="9428" width="5.7109375" style="41" customWidth="1"/>
    <col min="9429" max="9429" width="33.42578125" style="41" bestFit="1" customWidth="1"/>
    <col min="9430" max="9667" width="9.140625" style="41"/>
    <col min="9668" max="9668" width="30.28515625" style="41" customWidth="1"/>
    <col min="9669" max="9684" width="5.7109375" style="41" customWidth="1"/>
    <col min="9685" max="9685" width="33.42578125" style="41" bestFit="1" customWidth="1"/>
    <col min="9686" max="9923" width="9.140625" style="41"/>
    <col min="9924" max="9924" width="30.28515625" style="41" customWidth="1"/>
    <col min="9925" max="9940" width="5.7109375" style="41" customWidth="1"/>
    <col min="9941" max="9941" width="33.42578125" style="41" bestFit="1" customWidth="1"/>
    <col min="9942" max="10179" width="9.140625" style="41"/>
    <col min="10180" max="10180" width="30.28515625" style="41" customWidth="1"/>
    <col min="10181" max="10196" width="5.7109375" style="41" customWidth="1"/>
    <col min="10197" max="10197" width="33.42578125" style="41" bestFit="1" customWidth="1"/>
    <col min="10198" max="10435" width="9.140625" style="41"/>
    <col min="10436" max="10436" width="30.28515625" style="41" customWidth="1"/>
    <col min="10437" max="10452" width="5.7109375" style="41" customWidth="1"/>
    <col min="10453" max="10453" width="33.42578125" style="41" bestFit="1" customWidth="1"/>
    <col min="10454" max="10691" width="9.140625" style="41"/>
    <col min="10692" max="10692" width="30.28515625" style="41" customWidth="1"/>
    <col min="10693" max="10708" width="5.7109375" style="41" customWidth="1"/>
    <col min="10709" max="10709" width="33.42578125" style="41" bestFit="1" customWidth="1"/>
    <col min="10710" max="10947" width="9.140625" style="41"/>
    <col min="10948" max="10948" width="30.28515625" style="41" customWidth="1"/>
    <col min="10949" max="10964" width="5.7109375" style="41" customWidth="1"/>
    <col min="10965" max="10965" width="33.42578125" style="41" bestFit="1" customWidth="1"/>
    <col min="10966" max="11203" width="9.140625" style="41"/>
    <col min="11204" max="11204" width="30.28515625" style="41" customWidth="1"/>
    <col min="11205" max="11220" width="5.7109375" style="41" customWidth="1"/>
    <col min="11221" max="11221" width="33.42578125" style="41" bestFit="1" customWidth="1"/>
    <col min="11222" max="11459" width="9.140625" style="41"/>
    <col min="11460" max="11460" width="30.28515625" style="41" customWidth="1"/>
    <col min="11461" max="11476" width="5.7109375" style="41" customWidth="1"/>
    <col min="11477" max="11477" width="33.42578125" style="41" bestFit="1" customWidth="1"/>
    <col min="11478" max="11715" width="9.140625" style="41"/>
    <col min="11716" max="11716" width="30.28515625" style="41" customWidth="1"/>
    <col min="11717" max="11732" width="5.7109375" style="41" customWidth="1"/>
    <col min="11733" max="11733" width="33.42578125" style="41" bestFit="1" customWidth="1"/>
    <col min="11734" max="11971" width="9.140625" style="41"/>
    <col min="11972" max="11972" width="30.28515625" style="41" customWidth="1"/>
    <col min="11973" max="11988" width="5.7109375" style="41" customWidth="1"/>
    <col min="11989" max="11989" width="33.42578125" style="41" bestFit="1" customWidth="1"/>
    <col min="11990" max="12227" width="9.140625" style="41"/>
    <col min="12228" max="12228" width="30.28515625" style="41" customWidth="1"/>
    <col min="12229" max="12244" width="5.7109375" style="41" customWidth="1"/>
    <col min="12245" max="12245" width="33.42578125" style="41" bestFit="1" customWidth="1"/>
    <col min="12246" max="12483" width="9.140625" style="41"/>
    <col min="12484" max="12484" width="30.28515625" style="41" customWidth="1"/>
    <col min="12485" max="12500" width="5.7109375" style="41" customWidth="1"/>
    <col min="12501" max="12501" width="33.42578125" style="41" bestFit="1" customWidth="1"/>
    <col min="12502" max="12739" width="9.140625" style="41"/>
    <col min="12740" max="12740" width="30.28515625" style="41" customWidth="1"/>
    <col min="12741" max="12756" width="5.7109375" style="41" customWidth="1"/>
    <col min="12757" max="12757" width="33.42578125" style="41" bestFit="1" customWidth="1"/>
    <col min="12758" max="12995" width="9.140625" style="41"/>
    <col min="12996" max="12996" width="30.28515625" style="41" customWidth="1"/>
    <col min="12997" max="13012" width="5.7109375" style="41" customWidth="1"/>
    <col min="13013" max="13013" width="33.42578125" style="41" bestFit="1" customWidth="1"/>
    <col min="13014" max="13251" width="9.140625" style="41"/>
    <col min="13252" max="13252" width="30.28515625" style="41" customWidth="1"/>
    <col min="13253" max="13268" width="5.7109375" style="41" customWidth="1"/>
    <col min="13269" max="13269" width="33.42578125" style="41" bestFit="1" customWidth="1"/>
    <col min="13270" max="13507" width="9.140625" style="41"/>
    <col min="13508" max="13508" width="30.28515625" style="41" customWidth="1"/>
    <col min="13509" max="13524" width="5.7109375" style="41" customWidth="1"/>
    <col min="13525" max="13525" width="33.42578125" style="41" bestFit="1" customWidth="1"/>
    <col min="13526" max="13763" width="9.140625" style="41"/>
    <col min="13764" max="13764" width="30.28515625" style="41" customWidth="1"/>
    <col min="13765" max="13780" width="5.7109375" style="41" customWidth="1"/>
    <col min="13781" max="13781" width="33.42578125" style="41" bestFit="1" customWidth="1"/>
    <col min="13782" max="14019" width="9.140625" style="41"/>
    <col min="14020" max="14020" width="30.28515625" style="41" customWidth="1"/>
    <col min="14021" max="14036" width="5.7109375" style="41" customWidth="1"/>
    <col min="14037" max="14037" width="33.42578125" style="41" bestFit="1" customWidth="1"/>
    <col min="14038" max="14275" width="9.140625" style="41"/>
    <col min="14276" max="14276" width="30.28515625" style="41" customWidth="1"/>
    <col min="14277" max="14292" width="5.7109375" style="41" customWidth="1"/>
    <col min="14293" max="14293" width="33.42578125" style="41" bestFit="1" customWidth="1"/>
    <col min="14294" max="14531" width="9.140625" style="41"/>
    <col min="14532" max="14532" width="30.28515625" style="41" customWidth="1"/>
    <col min="14533" max="14548" width="5.7109375" style="41" customWidth="1"/>
    <col min="14549" max="14549" width="33.42578125" style="41" bestFit="1" customWidth="1"/>
    <col min="14550" max="14787" width="9.140625" style="41"/>
    <col min="14788" max="14788" width="30.28515625" style="41" customWidth="1"/>
    <col min="14789" max="14804" width="5.7109375" style="41" customWidth="1"/>
    <col min="14805" max="14805" width="33.42578125" style="41" bestFit="1" customWidth="1"/>
    <col min="14806" max="15043" width="9.140625" style="41"/>
    <col min="15044" max="15044" width="30.28515625" style="41" customWidth="1"/>
    <col min="15045" max="15060" width="5.7109375" style="41" customWidth="1"/>
    <col min="15061" max="15061" width="33.42578125" style="41" bestFit="1" customWidth="1"/>
    <col min="15062" max="15299" width="9.140625" style="41"/>
    <col min="15300" max="15300" width="30.28515625" style="41" customWidth="1"/>
    <col min="15301" max="15316" width="5.7109375" style="41" customWidth="1"/>
    <col min="15317" max="15317" width="33.42578125" style="41" bestFit="1" customWidth="1"/>
    <col min="15318" max="15555" width="9.140625" style="41"/>
    <col min="15556" max="15556" width="30.28515625" style="41" customWidth="1"/>
    <col min="15557" max="15572" width="5.7109375" style="41" customWidth="1"/>
    <col min="15573" max="15573" width="33.42578125" style="41" bestFit="1" customWidth="1"/>
    <col min="15574" max="15811" width="9.140625" style="41"/>
    <col min="15812" max="15812" width="30.28515625" style="41" customWidth="1"/>
    <col min="15813" max="15828" width="5.7109375" style="41" customWidth="1"/>
    <col min="15829" max="15829" width="33.42578125" style="41" bestFit="1" customWidth="1"/>
    <col min="15830" max="16067" width="9.140625" style="41"/>
    <col min="16068" max="16068" width="30.28515625" style="41" customWidth="1"/>
    <col min="16069" max="16084" width="5.7109375" style="41" customWidth="1"/>
    <col min="16085" max="16085" width="33.42578125" style="41" bestFit="1" customWidth="1"/>
    <col min="16086" max="16384" width="9.140625" style="41"/>
  </cols>
  <sheetData>
    <row r="1" spans="1:17" ht="12.75" customHeight="1" x14ac:dyDescent="0.25">
      <c r="A1" s="510" t="s">
        <v>412</v>
      </c>
      <c r="B1" s="557"/>
      <c r="J1" s="557"/>
      <c r="N1" s="76"/>
    </row>
    <row r="2" spans="1:17" ht="12.75" customHeight="1" thickBot="1" x14ac:dyDescent="0.3">
      <c r="A2" s="1082"/>
    </row>
    <row r="3" spans="1:17" ht="12.75" customHeight="1" x14ac:dyDescent="0.25">
      <c r="A3" s="1320" t="s">
        <v>0</v>
      </c>
      <c r="B3" s="1322">
        <v>2013</v>
      </c>
      <c r="C3" s="1323"/>
      <c r="D3" s="1323"/>
      <c r="E3" s="1324"/>
      <c r="F3" s="1322">
        <v>2014</v>
      </c>
      <c r="G3" s="1323"/>
      <c r="H3" s="1323"/>
      <c r="I3" s="1324"/>
      <c r="J3" s="1322">
        <f>F3+1</f>
        <v>2015</v>
      </c>
      <c r="K3" s="1323"/>
      <c r="L3" s="1323"/>
      <c r="M3" s="1324"/>
      <c r="N3" s="1323" t="s">
        <v>119</v>
      </c>
      <c r="O3" s="1323"/>
      <c r="P3" s="1323"/>
      <c r="Q3" s="1324"/>
    </row>
    <row r="4" spans="1:17" ht="58.5" customHeight="1" thickBot="1" x14ac:dyDescent="0.3">
      <c r="A4" s="1321"/>
      <c r="B4" s="275" t="s">
        <v>115</v>
      </c>
      <c r="C4" s="276" t="s">
        <v>151</v>
      </c>
      <c r="D4" s="276" t="s">
        <v>122</v>
      </c>
      <c r="E4" s="277" t="s">
        <v>124</v>
      </c>
      <c r="F4" s="275" t="s">
        <v>115</v>
      </c>
      <c r="G4" s="276" t="s">
        <v>151</v>
      </c>
      <c r="H4" s="276" t="s">
        <v>122</v>
      </c>
      <c r="I4" s="277" t="s">
        <v>124</v>
      </c>
      <c r="J4" s="275" t="s">
        <v>115</v>
      </c>
      <c r="K4" s="276" t="s">
        <v>151</v>
      </c>
      <c r="L4" s="276" t="s">
        <v>122</v>
      </c>
      <c r="M4" s="277" t="s">
        <v>124</v>
      </c>
      <c r="N4" s="278" t="s">
        <v>115</v>
      </c>
      <c r="O4" s="276" t="s">
        <v>151</v>
      </c>
      <c r="P4" s="276" t="s">
        <v>122</v>
      </c>
      <c r="Q4" s="277" t="s">
        <v>124</v>
      </c>
    </row>
    <row r="5" spans="1:17" ht="12.95" customHeight="1" x14ac:dyDescent="0.2">
      <c r="A5" s="21" t="s">
        <v>100</v>
      </c>
      <c r="B5" s="55">
        <v>340</v>
      </c>
      <c r="C5" s="19">
        <v>237</v>
      </c>
      <c r="D5" s="251">
        <f t="shared" ref="D5:D36" si="0">SUM(B5:C5)</f>
        <v>577</v>
      </c>
      <c r="E5" s="163">
        <f t="shared" ref="E5:E36" si="1">D5*100/$D$103</f>
        <v>26.589861751152075</v>
      </c>
      <c r="F5" s="129">
        <v>520</v>
      </c>
      <c r="G5" s="129">
        <v>350</v>
      </c>
      <c r="H5" s="251">
        <f t="shared" ref="H5:H36" si="2">SUM(F5:G5)</f>
        <v>870</v>
      </c>
      <c r="I5" s="163">
        <f t="shared" ref="I5:I36" si="3">H5*100/$H$103</f>
        <v>32.633158289572393</v>
      </c>
      <c r="J5" s="55">
        <v>518</v>
      </c>
      <c r="K5" s="19">
        <v>373</v>
      </c>
      <c r="L5" s="251">
        <f t="shared" ref="L5:L36" si="4">SUM(J5:K5)</f>
        <v>891</v>
      </c>
      <c r="M5" s="163">
        <f t="shared" ref="M5:M36" si="5">L5*100/$L$103</f>
        <v>34.007633587786259</v>
      </c>
      <c r="N5" s="252">
        <f t="shared" ref="N5:N36" si="6">SUM(F5,B5,J5)</f>
        <v>1378</v>
      </c>
      <c r="O5" s="253">
        <f t="shared" ref="O5:O36" si="7">SUM(G5,C5,K5)</f>
        <v>960</v>
      </c>
      <c r="P5" s="253">
        <f t="shared" ref="P5:P36" si="8">SUM(N5,O5)</f>
        <v>2338</v>
      </c>
      <c r="Q5" s="254">
        <f t="shared" ref="Q5:Q36" si="9">P5*100/P$103</f>
        <v>31.357296137339056</v>
      </c>
    </row>
    <row r="6" spans="1:17" ht="12.95" customHeight="1" x14ac:dyDescent="0.2">
      <c r="A6" s="21" t="s">
        <v>103</v>
      </c>
      <c r="B6" s="55">
        <v>251</v>
      </c>
      <c r="C6" s="19">
        <v>290</v>
      </c>
      <c r="D6" s="251">
        <f t="shared" si="0"/>
        <v>541</v>
      </c>
      <c r="E6" s="163">
        <f t="shared" si="1"/>
        <v>24.930875576036865</v>
      </c>
      <c r="F6" s="129">
        <v>162</v>
      </c>
      <c r="G6" s="129">
        <v>157</v>
      </c>
      <c r="H6" s="251">
        <f t="shared" si="2"/>
        <v>319</v>
      </c>
      <c r="I6" s="163">
        <f t="shared" si="3"/>
        <v>11.965491372843211</v>
      </c>
      <c r="J6" s="55">
        <v>123</v>
      </c>
      <c r="K6" s="19">
        <v>194</v>
      </c>
      <c r="L6" s="251">
        <f t="shared" si="4"/>
        <v>317</v>
      </c>
      <c r="M6" s="163">
        <f t="shared" si="5"/>
        <v>12.099236641221374</v>
      </c>
      <c r="N6" s="252">
        <f t="shared" si="6"/>
        <v>536</v>
      </c>
      <c r="O6" s="253">
        <f t="shared" si="7"/>
        <v>641</v>
      </c>
      <c r="P6" s="253">
        <f t="shared" si="8"/>
        <v>1177</v>
      </c>
      <c r="Q6" s="254">
        <f t="shared" si="9"/>
        <v>15.785944206008583</v>
      </c>
    </row>
    <row r="7" spans="1:17" ht="12.95" customHeight="1" x14ac:dyDescent="0.25">
      <c r="A7" s="20" t="s">
        <v>20</v>
      </c>
      <c r="B7" s="55">
        <v>60</v>
      </c>
      <c r="C7" s="19">
        <v>92</v>
      </c>
      <c r="D7" s="251">
        <f t="shared" si="0"/>
        <v>152</v>
      </c>
      <c r="E7" s="163">
        <f t="shared" si="1"/>
        <v>7.0046082949308754</v>
      </c>
      <c r="F7" s="255">
        <v>79</v>
      </c>
      <c r="G7" s="255">
        <v>119</v>
      </c>
      <c r="H7" s="251">
        <f t="shared" si="2"/>
        <v>198</v>
      </c>
      <c r="I7" s="163">
        <f t="shared" si="3"/>
        <v>7.4268567141785446</v>
      </c>
      <c r="J7" s="55">
        <v>148</v>
      </c>
      <c r="K7" s="19">
        <v>170</v>
      </c>
      <c r="L7" s="251">
        <f t="shared" si="4"/>
        <v>318</v>
      </c>
      <c r="M7" s="163">
        <f t="shared" si="5"/>
        <v>12.137404580152671</v>
      </c>
      <c r="N7" s="252">
        <f t="shared" si="6"/>
        <v>287</v>
      </c>
      <c r="O7" s="253">
        <f t="shared" si="7"/>
        <v>381</v>
      </c>
      <c r="P7" s="253">
        <f t="shared" si="8"/>
        <v>668</v>
      </c>
      <c r="Q7" s="254">
        <f t="shared" si="9"/>
        <v>8.959227467811159</v>
      </c>
    </row>
    <row r="8" spans="1:17" ht="12.95" customHeight="1" x14ac:dyDescent="0.25">
      <c r="A8" s="20" t="s">
        <v>7</v>
      </c>
      <c r="B8" s="55">
        <v>91</v>
      </c>
      <c r="C8" s="19">
        <v>86</v>
      </c>
      <c r="D8" s="251">
        <f t="shared" si="0"/>
        <v>177</v>
      </c>
      <c r="E8" s="163">
        <f t="shared" si="1"/>
        <v>8.1566820276497705</v>
      </c>
      <c r="F8" s="255">
        <v>91</v>
      </c>
      <c r="G8" s="255">
        <v>70</v>
      </c>
      <c r="H8" s="251">
        <f t="shared" si="2"/>
        <v>161</v>
      </c>
      <c r="I8" s="163">
        <f t="shared" si="3"/>
        <v>6.0390097524381092</v>
      </c>
      <c r="J8" s="55">
        <v>59</v>
      </c>
      <c r="K8" s="19">
        <v>47</v>
      </c>
      <c r="L8" s="251">
        <f t="shared" si="4"/>
        <v>106</v>
      </c>
      <c r="M8" s="163">
        <f t="shared" si="5"/>
        <v>4.0458015267175576</v>
      </c>
      <c r="N8" s="252">
        <f t="shared" si="6"/>
        <v>241</v>
      </c>
      <c r="O8" s="253">
        <f t="shared" si="7"/>
        <v>203</v>
      </c>
      <c r="P8" s="253">
        <f t="shared" si="8"/>
        <v>444</v>
      </c>
      <c r="Q8" s="254">
        <f t="shared" si="9"/>
        <v>5.9549356223175964</v>
      </c>
    </row>
    <row r="9" spans="1:17" ht="12.95" customHeight="1" x14ac:dyDescent="0.25">
      <c r="A9" s="20" t="s">
        <v>97</v>
      </c>
      <c r="B9" s="55">
        <v>4</v>
      </c>
      <c r="C9" s="19">
        <v>95</v>
      </c>
      <c r="D9" s="251">
        <f t="shared" si="0"/>
        <v>99</v>
      </c>
      <c r="E9" s="163">
        <f t="shared" si="1"/>
        <v>4.5622119815668203</v>
      </c>
      <c r="F9" s="19">
        <v>19</v>
      </c>
      <c r="G9" s="19">
        <v>151</v>
      </c>
      <c r="H9" s="251">
        <f t="shared" si="2"/>
        <v>170</v>
      </c>
      <c r="I9" s="163">
        <f t="shared" si="3"/>
        <v>6.3765941485371345</v>
      </c>
      <c r="J9" s="55">
        <v>23</v>
      </c>
      <c r="K9" s="19">
        <v>129</v>
      </c>
      <c r="L9" s="251">
        <f t="shared" si="4"/>
        <v>152</v>
      </c>
      <c r="M9" s="163">
        <f t="shared" si="5"/>
        <v>5.8015267175572518</v>
      </c>
      <c r="N9" s="252">
        <f t="shared" si="6"/>
        <v>46</v>
      </c>
      <c r="O9" s="253">
        <f t="shared" si="7"/>
        <v>375</v>
      </c>
      <c r="P9" s="253">
        <f t="shared" si="8"/>
        <v>421</v>
      </c>
      <c r="Q9" s="254">
        <f t="shared" si="9"/>
        <v>5.6464592274678109</v>
      </c>
    </row>
    <row r="10" spans="1:17" ht="12.95" customHeight="1" x14ac:dyDescent="0.25">
      <c r="A10" s="20" t="s">
        <v>14</v>
      </c>
      <c r="B10" s="55">
        <v>76</v>
      </c>
      <c r="C10" s="19">
        <v>41</v>
      </c>
      <c r="D10" s="251">
        <f t="shared" si="0"/>
        <v>117</v>
      </c>
      <c r="E10" s="163">
        <f t="shared" si="1"/>
        <v>5.3917050691244244</v>
      </c>
      <c r="F10" s="255">
        <v>72</v>
      </c>
      <c r="G10" s="255">
        <v>69</v>
      </c>
      <c r="H10" s="251">
        <f t="shared" si="2"/>
        <v>141</v>
      </c>
      <c r="I10" s="163">
        <f t="shared" si="3"/>
        <v>5.288822205551388</v>
      </c>
      <c r="J10" s="55">
        <v>59</v>
      </c>
      <c r="K10" s="19">
        <v>39</v>
      </c>
      <c r="L10" s="251">
        <f t="shared" si="4"/>
        <v>98</v>
      </c>
      <c r="M10" s="163">
        <f t="shared" si="5"/>
        <v>3.7404580152671754</v>
      </c>
      <c r="N10" s="252">
        <f t="shared" si="6"/>
        <v>207</v>
      </c>
      <c r="O10" s="253">
        <f t="shared" si="7"/>
        <v>149</v>
      </c>
      <c r="P10" s="253">
        <f t="shared" si="8"/>
        <v>356</v>
      </c>
      <c r="Q10" s="254">
        <f t="shared" si="9"/>
        <v>4.7746781115879831</v>
      </c>
    </row>
    <row r="11" spans="1:17" ht="12.95" customHeight="1" x14ac:dyDescent="0.2">
      <c r="A11" s="20" t="s">
        <v>35</v>
      </c>
      <c r="B11" s="55">
        <v>8</v>
      </c>
      <c r="C11" s="19">
        <v>79</v>
      </c>
      <c r="D11" s="251">
        <f t="shared" si="0"/>
        <v>87</v>
      </c>
      <c r="E11" s="163">
        <f t="shared" si="1"/>
        <v>4.0092165898617509</v>
      </c>
      <c r="F11" s="129">
        <v>41</v>
      </c>
      <c r="G11" s="129">
        <v>101</v>
      </c>
      <c r="H11" s="251">
        <f t="shared" si="2"/>
        <v>142</v>
      </c>
      <c r="I11" s="163">
        <f t="shared" si="3"/>
        <v>5.3263315828957243</v>
      </c>
      <c r="J11" s="55">
        <v>35</v>
      </c>
      <c r="K11" s="19">
        <v>80</v>
      </c>
      <c r="L11" s="251">
        <f t="shared" si="4"/>
        <v>115</v>
      </c>
      <c r="M11" s="163">
        <f t="shared" si="5"/>
        <v>4.3893129770992365</v>
      </c>
      <c r="N11" s="252">
        <f t="shared" si="6"/>
        <v>84</v>
      </c>
      <c r="O11" s="253">
        <f t="shared" si="7"/>
        <v>260</v>
      </c>
      <c r="P11" s="253">
        <f t="shared" si="8"/>
        <v>344</v>
      </c>
      <c r="Q11" s="254">
        <f t="shared" si="9"/>
        <v>4.6137339055793989</v>
      </c>
    </row>
    <row r="12" spans="1:17" ht="12.95" customHeight="1" x14ac:dyDescent="0.25">
      <c r="A12" s="20" t="s">
        <v>81</v>
      </c>
      <c r="B12" s="55">
        <v>43</v>
      </c>
      <c r="C12" s="19">
        <v>42</v>
      </c>
      <c r="D12" s="251">
        <f t="shared" si="0"/>
        <v>85</v>
      </c>
      <c r="E12" s="163">
        <f t="shared" si="1"/>
        <v>3.9170506912442398</v>
      </c>
      <c r="F12" s="19">
        <v>79</v>
      </c>
      <c r="G12" s="19">
        <v>58</v>
      </c>
      <c r="H12" s="251">
        <f t="shared" si="2"/>
        <v>137</v>
      </c>
      <c r="I12" s="163">
        <f t="shared" si="3"/>
        <v>5.1387846961740431</v>
      </c>
      <c r="J12" s="55">
        <v>57</v>
      </c>
      <c r="K12" s="19">
        <v>38</v>
      </c>
      <c r="L12" s="251">
        <f t="shared" si="4"/>
        <v>95</v>
      </c>
      <c r="M12" s="163">
        <f t="shared" si="5"/>
        <v>3.6259541984732824</v>
      </c>
      <c r="N12" s="252">
        <f t="shared" si="6"/>
        <v>179</v>
      </c>
      <c r="O12" s="253">
        <f t="shared" si="7"/>
        <v>138</v>
      </c>
      <c r="P12" s="253">
        <f t="shared" si="8"/>
        <v>317</v>
      </c>
      <c r="Q12" s="254">
        <f t="shared" si="9"/>
        <v>4.2516094420600856</v>
      </c>
    </row>
    <row r="13" spans="1:17" ht="12.95" customHeight="1" x14ac:dyDescent="0.2">
      <c r="A13" s="20" t="s">
        <v>54</v>
      </c>
      <c r="B13" s="55">
        <v>11</v>
      </c>
      <c r="C13" s="19">
        <v>41</v>
      </c>
      <c r="D13" s="251">
        <f t="shared" si="0"/>
        <v>52</v>
      </c>
      <c r="E13" s="163">
        <f t="shared" si="1"/>
        <v>2.3963133640552994</v>
      </c>
      <c r="F13" s="129">
        <v>35</v>
      </c>
      <c r="G13" s="129">
        <v>42</v>
      </c>
      <c r="H13" s="251">
        <f t="shared" si="2"/>
        <v>77</v>
      </c>
      <c r="I13" s="163">
        <f t="shared" si="3"/>
        <v>2.8882220555138787</v>
      </c>
      <c r="J13" s="55">
        <v>34</v>
      </c>
      <c r="K13" s="19">
        <v>30</v>
      </c>
      <c r="L13" s="251">
        <f t="shared" si="4"/>
        <v>64</v>
      </c>
      <c r="M13" s="163">
        <f t="shared" si="5"/>
        <v>2.4427480916030535</v>
      </c>
      <c r="N13" s="252">
        <f t="shared" si="6"/>
        <v>80</v>
      </c>
      <c r="O13" s="253">
        <f t="shared" si="7"/>
        <v>113</v>
      </c>
      <c r="P13" s="253">
        <f t="shared" si="8"/>
        <v>193</v>
      </c>
      <c r="Q13" s="254">
        <f t="shared" si="9"/>
        <v>2.5885193133047211</v>
      </c>
    </row>
    <row r="14" spans="1:17" ht="12.95" customHeight="1" x14ac:dyDescent="0.2">
      <c r="A14" s="20" t="s">
        <v>72</v>
      </c>
      <c r="B14" s="55">
        <v>3</v>
      </c>
      <c r="C14" s="19">
        <v>18</v>
      </c>
      <c r="D14" s="251">
        <f t="shared" si="0"/>
        <v>21</v>
      </c>
      <c r="E14" s="163">
        <f t="shared" si="1"/>
        <v>0.967741935483871</v>
      </c>
      <c r="F14" s="129">
        <v>5</v>
      </c>
      <c r="G14" s="129">
        <v>60</v>
      </c>
      <c r="H14" s="251">
        <f t="shared" si="2"/>
        <v>65</v>
      </c>
      <c r="I14" s="163">
        <f t="shared" si="3"/>
        <v>2.4381095273818456</v>
      </c>
      <c r="J14" s="55">
        <v>13</v>
      </c>
      <c r="K14" s="19">
        <v>82</v>
      </c>
      <c r="L14" s="251">
        <f t="shared" si="4"/>
        <v>95</v>
      </c>
      <c r="M14" s="163">
        <f t="shared" si="5"/>
        <v>3.6259541984732824</v>
      </c>
      <c r="N14" s="252">
        <f t="shared" si="6"/>
        <v>21</v>
      </c>
      <c r="O14" s="253">
        <f t="shared" si="7"/>
        <v>160</v>
      </c>
      <c r="P14" s="253">
        <f t="shared" si="8"/>
        <v>181</v>
      </c>
      <c r="Q14" s="254">
        <f t="shared" si="9"/>
        <v>2.4275751072961373</v>
      </c>
    </row>
    <row r="15" spans="1:17" ht="12.95" customHeight="1" x14ac:dyDescent="0.2">
      <c r="A15" s="20" t="s">
        <v>69</v>
      </c>
      <c r="B15" s="55">
        <v>13</v>
      </c>
      <c r="C15" s="19">
        <v>8</v>
      </c>
      <c r="D15" s="251">
        <f t="shared" si="0"/>
        <v>21</v>
      </c>
      <c r="E15" s="163">
        <f t="shared" si="1"/>
        <v>0.967741935483871</v>
      </c>
      <c r="F15" s="129">
        <v>15</v>
      </c>
      <c r="G15" s="129">
        <v>18</v>
      </c>
      <c r="H15" s="251">
        <f t="shared" si="2"/>
        <v>33</v>
      </c>
      <c r="I15" s="163">
        <f t="shared" si="3"/>
        <v>1.2378094523630907</v>
      </c>
      <c r="J15" s="55">
        <v>11</v>
      </c>
      <c r="K15" s="19">
        <v>7</v>
      </c>
      <c r="L15" s="251">
        <f t="shared" si="4"/>
        <v>18</v>
      </c>
      <c r="M15" s="163">
        <f t="shared" si="5"/>
        <v>0.68702290076335881</v>
      </c>
      <c r="N15" s="252">
        <f t="shared" si="6"/>
        <v>39</v>
      </c>
      <c r="O15" s="253">
        <f t="shared" si="7"/>
        <v>33</v>
      </c>
      <c r="P15" s="253">
        <f t="shared" si="8"/>
        <v>72</v>
      </c>
      <c r="Q15" s="254">
        <f t="shared" si="9"/>
        <v>0.96566523605150212</v>
      </c>
    </row>
    <row r="16" spans="1:17" ht="12.95" customHeight="1" x14ac:dyDescent="0.2">
      <c r="A16" s="20" t="s">
        <v>87</v>
      </c>
      <c r="B16" s="55">
        <v>3</v>
      </c>
      <c r="C16" s="19">
        <v>5</v>
      </c>
      <c r="D16" s="251">
        <f t="shared" si="0"/>
        <v>8</v>
      </c>
      <c r="E16" s="163">
        <f t="shared" si="1"/>
        <v>0.3686635944700461</v>
      </c>
      <c r="F16" s="129">
        <v>5</v>
      </c>
      <c r="G16" s="129">
        <v>20</v>
      </c>
      <c r="H16" s="251">
        <f t="shared" si="2"/>
        <v>25</v>
      </c>
      <c r="I16" s="163">
        <f t="shared" si="3"/>
        <v>0.93773443360840214</v>
      </c>
      <c r="J16" s="55">
        <v>11</v>
      </c>
      <c r="K16" s="19">
        <v>24</v>
      </c>
      <c r="L16" s="251">
        <f t="shared" si="4"/>
        <v>35</v>
      </c>
      <c r="M16" s="163">
        <f t="shared" si="5"/>
        <v>1.3358778625954197</v>
      </c>
      <c r="N16" s="252">
        <f t="shared" si="6"/>
        <v>19</v>
      </c>
      <c r="O16" s="253">
        <f t="shared" si="7"/>
        <v>49</v>
      </c>
      <c r="P16" s="253">
        <f t="shared" si="8"/>
        <v>68</v>
      </c>
      <c r="Q16" s="254">
        <f t="shared" si="9"/>
        <v>0.91201716738197425</v>
      </c>
    </row>
    <row r="17" spans="1:17" ht="12.95" customHeight="1" x14ac:dyDescent="0.2">
      <c r="A17" s="20" t="s">
        <v>68</v>
      </c>
      <c r="B17" s="55">
        <v>8</v>
      </c>
      <c r="C17" s="19">
        <v>16</v>
      </c>
      <c r="D17" s="251">
        <f t="shared" si="0"/>
        <v>24</v>
      </c>
      <c r="E17" s="163">
        <f t="shared" si="1"/>
        <v>1.1059907834101383</v>
      </c>
      <c r="F17" s="129">
        <v>11</v>
      </c>
      <c r="G17" s="129">
        <v>13</v>
      </c>
      <c r="H17" s="251">
        <f t="shared" si="2"/>
        <v>24</v>
      </c>
      <c r="I17" s="163">
        <f t="shared" si="3"/>
        <v>0.90022505626406601</v>
      </c>
      <c r="J17" s="55">
        <v>7</v>
      </c>
      <c r="K17" s="19">
        <v>7</v>
      </c>
      <c r="L17" s="251">
        <f t="shared" si="4"/>
        <v>14</v>
      </c>
      <c r="M17" s="163">
        <f t="shared" si="5"/>
        <v>0.53435114503816794</v>
      </c>
      <c r="N17" s="252">
        <f t="shared" si="6"/>
        <v>26</v>
      </c>
      <c r="O17" s="253">
        <f t="shared" si="7"/>
        <v>36</v>
      </c>
      <c r="P17" s="253">
        <f t="shared" si="8"/>
        <v>62</v>
      </c>
      <c r="Q17" s="254">
        <f t="shared" si="9"/>
        <v>0.83154506437768239</v>
      </c>
    </row>
    <row r="18" spans="1:17" ht="12.95" customHeight="1" x14ac:dyDescent="0.2">
      <c r="A18" s="20" t="s">
        <v>96</v>
      </c>
      <c r="B18" s="55" t="s">
        <v>121</v>
      </c>
      <c r="C18" s="19">
        <v>6</v>
      </c>
      <c r="D18" s="251">
        <f t="shared" si="0"/>
        <v>6</v>
      </c>
      <c r="E18" s="163">
        <f t="shared" si="1"/>
        <v>0.27649769585253459</v>
      </c>
      <c r="F18" s="129">
        <v>1</v>
      </c>
      <c r="G18" s="129">
        <v>14</v>
      </c>
      <c r="H18" s="251">
        <f t="shared" si="2"/>
        <v>15</v>
      </c>
      <c r="I18" s="163">
        <f t="shared" si="3"/>
        <v>0.56264066016504122</v>
      </c>
      <c r="J18" s="55">
        <v>4</v>
      </c>
      <c r="K18" s="19">
        <v>20</v>
      </c>
      <c r="L18" s="251">
        <f t="shared" si="4"/>
        <v>24</v>
      </c>
      <c r="M18" s="163">
        <f t="shared" si="5"/>
        <v>0.91603053435114501</v>
      </c>
      <c r="N18" s="252">
        <f t="shared" si="6"/>
        <v>5</v>
      </c>
      <c r="O18" s="253">
        <f t="shared" si="7"/>
        <v>40</v>
      </c>
      <c r="P18" s="253">
        <f t="shared" si="8"/>
        <v>45</v>
      </c>
      <c r="Q18" s="254">
        <f t="shared" si="9"/>
        <v>0.60354077253218885</v>
      </c>
    </row>
    <row r="19" spans="1:17" ht="12.95" customHeight="1" x14ac:dyDescent="0.25">
      <c r="A19" s="20" t="s">
        <v>10</v>
      </c>
      <c r="B19" s="55">
        <v>1</v>
      </c>
      <c r="C19" s="19">
        <v>7</v>
      </c>
      <c r="D19" s="251">
        <f t="shared" si="0"/>
        <v>8</v>
      </c>
      <c r="E19" s="163">
        <f t="shared" si="1"/>
        <v>0.3686635944700461</v>
      </c>
      <c r="F19" s="255" t="s">
        <v>121</v>
      </c>
      <c r="G19" s="255">
        <v>9</v>
      </c>
      <c r="H19" s="251">
        <f t="shared" si="2"/>
        <v>9</v>
      </c>
      <c r="I19" s="163">
        <f t="shared" si="3"/>
        <v>0.33758439609902474</v>
      </c>
      <c r="J19" s="55">
        <v>2</v>
      </c>
      <c r="K19" s="19">
        <v>23</v>
      </c>
      <c r="L19" s="251">
        <f t="shared" si="4"/>
        <v>25</v>
      </c>
      <c r="M19" s="163">
        <f t="shared" si="5"/>
        <v>0.95419847328244278</v>
      </c>
      <c r="N19" s="252">
        <f t="shared" si="6"/>
        <v>3</v>
      </c>
      <c r="O19" s="253">
        <f t="shared" si="7"/>
        <v>39</v>
      </c>
      <c r="P19" s="253">
        <f t="shared" si="8"/>
        <v>42</v>
      </c>
      <c r="Q19" s="254">
        <f t="shared" si="9"/>
        <v>0.56330472103004292</v>
      </c>
    </row>
    <row r="20" spans="1:17" ht="12.95" customHeight="1" x14ac:dyDescent="0.2">
      <c r="A20" s="20" t="s">
        <v>74</v>
      </c>
      <c r="B20" s="55">
        <v>1</v>
      </c>
      <c r="C20" s="19">
        <v>8</v>
      </c>
      <c r="D20" s="251">
        <f t="shared" si="0"/>
        <v>9</v>
      </c>
      <c r="E20" s="163">
        <f t="shared" si="1"/>
        <v>0.41474654377880182</v>
      </c>
      <c r="F20" s="129">
        <v>3</v>
      </c>
      <c r="G20" s="129">
        <v>14</v>
      </c>
      <c r="H20" s="251">
        <f t="shared" si="2"/>
        <v>17</v>
      </c>
      <c r="I20" s="163">
        <f t="shared" si="3"/>
        <v>0.63765941485371347</v>
      </c>
      <c r="J20" s="55">
        <v>6</v>
      </c>
      <c r="K20" s="19">
        <v>9</v>
      </c>
      <c r="L20" s="251">
        <f t="shared" si="4"/>
        <v>15</v>
      </c>
      <c r="M20" s="163">
        <f t="shared" si="5"/>
        <v>0.5725190839694656</v>
      </c>
      <c r="N20" s="252">
        <f t="shared" si="6"/>
        <v>10</v>
      </c>
      <c r="O20" s="253">
        <f t="shared" si="7"/>
        <v>31</v>
      </c>
      <c r="P20" s="253">
        <f t="shared" si="8"/>
        <v>41</v>
      </c>
      <c r="Q20" s="254">
        <f t="shared" si="9"/>
        <v>0.54989270386266098</v>
      </c>
    </row>
    <row r="21" spans="1:17" ht="12.95" customHeight="1" x14ac:dyDescent="0.2">
      <c r="A21" s="20" t="s">
        <v>89</v>
      </c>
      <c r="B21" s="55" t="s">
        <v>121</v>
      </c>
      <c r="C21" s="19">
        <v>13</v>
      </c>
      <c r="D21" s="251">
        <f t="shared" si="0"/>
        <v>13</v>
      </c>
      <c r="E21" s="163">
        <f t="shared" si="1"/>
        <v>0.59907834101382484</v>
      </c>
      <c r="F21" s="129">
        <v>4</v>
      </c>
      <c r="G21" s="129">
        <v>9</v>
      </c>
      <c r="H21" s="251">
        <f t="shared" si="2"/>
        <v>13</v>
      </c>
      <c r="I21" s="163">
        <f t="shared" si="3"/>
        <v>0.48762190547636908</v>
      </c>
      <c r="J21" s="55">
        <v>3</v>
      </c>
      <c r="K21" s="19">
        <v>12</v>
      </c>
      <c r="L21" s="251">
        <f t="shared" si="4"/>
        <v>15</v>
      </c>
      <c r="M21" s="163">
        <f t="shared" si="5"/>
        <v>0.5725190839694656</v>
      </c>
      <c r="N21" s="252">
        <f t="shared" si="6"/>
        <v>7</v>
      </c>
      <c r="O21" s="253">
        <f t="shared" si="7"/>
        <v>34</v>
      </c>
      <c r="P21" s="253">
        <f t="shared" si="8"/>
        <v>41</v>
      </c>
      <c r="Q21" s="254">
        <f t="shared" si="9"/>
        <v>0.54989270386266098</v>
      </c>
    </row>
    <row r="22" spans="1:17" ht="12.95" customHeight="1" x14ac:dyDescent="0.25">
      <c r="A22" s="20" t="s">
        <v>24</v>
      </c>
      <c r="B22" s="55" t="s">
        <v>121</v>
      </c>
      <c r="C22" s="19">
        <v>11</v>
      </c>
      <c r="D22" s="251">
        <f t="shared" si="0"/>
        <v>11</v>
      </c>
      <c r="E22" s="163">
        <f t="shared" si="1"/>
        <v>0.50691244239631339</v>
      </c>
      <c r="F22" s="255" t="s">
        <v>121</v>
      </c>
      <c r="G22" s="255">
        <v>14</v>
      </c>
      <c r="H22" s="251">
        <f t="shared" si="2"/>
        <v>14</v>
      </c>
      <c r="I22" s="163">
        <f t="shared" si="3"/>
        <v>0.5251312828207052</v>
      </c>
      <c r="J22" s="55">
        <v>1</v>
      </c>
      <c r="K22" s="19">
        <v>13</v>
      </c>
      <c r="L22" s="251">
        <f t="shared" si="4"/>
        <v>14</v>
      </c>
      <c r="M22" s="163">
        <f t="shared" si="5"/>
        <v>0.53435114503816794</v>
      </c>
      <c r="N22" s="252">
        <f t="shared" si="6"/>
        <v>1</v>
      </c>
      <c r="O22" s="253">
        <f t="shared" si="7"/>
        <v>38</v>
      </c>
      <c r="P22" s="253">
        <f t="shared" si="8"/>
        <v>39</v>
      </c>
      <c r="Q22" s="254">
        <f t="shared" si="9"/>
        <v>0.52306866952789699</v>
      </c>
    </row>
    <row r="23" spans="1:17" ht="12.95" customHeight="1" x14ac:dyDescent="0.25">
      <c r="A23" s="20" t="s">
        <v>27</v>
      </c>
      <c r="B23" s="55">
        <v>7</v>
      </c>
      <c r="C23" s="19">
        <v>1</v>
      </c>
      <c r="D23" s="251">
        <f t="shared" si="0"/>
        <v>8</v>
      </c>
      <c r="E23" s="163">
        <f t="shared" si="1"/>
        <v>0.3686635944700461</v>
      </c>
      <c r="F23" s="255">
        <v>6</v>
      </c>
      <c r="G23" s="255">
        <v>4</v>
      </c>
      <c r="H23" s="251">
        <f t="shared" si="2"/>
        <v>10</v>
      </c>
      <c r="I23" s="163">
        <f t="shared" si="3"/>
        <v>0.37509377344336087</v>
      </c>
      <c r="J23" s="55">
        <v>15</v>
      </c>
      <c r="K23" s="19">
        <v>6</v>
      </c>
      <c r="L23" s="251">
        <f t="shared" si="4"/>
        <v>21</v>
      </c>
      <c r="M23" s="163">
        <f t="shared" si="5"/>
        <v>0.80152671755725191</v>
      </c>
      <c r="N23" s="252">
        <f t="shared" si="6"/>
        <v>28</v>
      </c>
      <c r="O23" s="253">
        <f t="shared" si="7"/>
        <v>11</v>
      </c>
      <c r="P23" s="253">
        <f t="shared" si="8"/>
        <v>39</v>
      </c>
      <c r="Q23" s="254">
        <f t="shared" si="9"/>
        <v>0.52306866952789699</v>
      </c>
    </row>
    <row r="24" spans="1:17" ht="12.95" customHeight="1" x14ac:dyDescent="0.25">
      <c r="A24" s="20" t="s">
        <v>30</v>
      </c>
      <c r="B24" s="55">
        <v>5</v>
      </c>
      <c r="C24" s="19">
        <v>11</v>
      </c>
      <c r="D24" s="251">
        <f t="shared" si="0"/>
        <v>16</v>
      </c>
      <c r="E24" s="163">
        <f t="shared" si="1"/>
        <v>0.73732718894009219</v>
      </c>
      <c r="F24" s="255">
        <v>7</v>
      </c>
      <c r="G24" s="255">
        <v>5</v>
      </c>
      <c r="H24" s="251">
        <f t="shared" si="2"/>
        <v>12</v>
      </c>
      <c r="I24" s="163">
        <f t="shared" si="3"/>
        <v>0.45011252813203301</v>
      </c>
      <c r="J24" s="55">
        <v>1</v>
      </c>
      <c r="K24" s="19">
        <v>10</v>
      </c>
      <c r="L24" s="251">
        <f t="shared" si="4"/>
        <v>11</v>
      </c>
      <c r="M24" s="163">
        <f t="shared" si="5"/>
        <v>0.41984732824427479</v>
      </c>
      <c r="N24" s="252">
        <f t="shared" si="6"/>
        <v>13</v>
      </c>
      <c r="O24" s="253">
        <f t="shared" si="7"/>
        <v>26</v>
      </c>
      <c r="P24" s="253">
        <f t="shared" si="8"/>
        <v>39</v>
      </c>
      <c r="Q24" s="254">
        <f t="shared" si="9"/>
        <v>0.52306866952789699</v>
      </c>
    </row>
    <row r="25" spans="1:17" ht="12.95" customHeight="1" x14ac:dyDescent="0.2">
      <c r="A25" s="20" t="s">
        <v>101</v>
      </c>
      <c r="B25" s="55">
        <v>2</v>
      </c>
      <c r="C25" s="19">
        <v>12</v>
      </c>
      <c r="D25" s="251">
        <f t="shared" si="0"/>
        <v>14</v>
      </c>
      <c r="E25" s="163">
        <f t="shared" si="1"/>
        <v>0.64516129032258063</v>
      </c>
      <c r="F25" s="129">
        <v>1</v>
      </c>
      <c r="G25" s="129">
        <v>9</v>
      </c>
      <c r="H25" s="251">
        <f t="shared" si="2"/>
        <v>10</v>
      </c>
      <c r="I25" s="163">
        <f t="shared" si="3"/>
        <v>0.37509377344336087</v>
      </c>
      <c r="J25" s="55">
        <v>3</v>
      </c>
      <c r="K25" s="19">
        <v>9</v>
      </c>
      <c r="L25" s="251">
        <f t="shared" si="4"/>
        <v>12</v>
      </c>
      <c r="M25" s="163">
        <f t="shared" si="5"/>
        <v>0.4580152671755725</v>
      </c>
      <c r="N25" s="252">
        <f t="shared" si="6"/>
        <v>6</v>
      </c>
      <c r="O25" s="253">
        <f t="shared" si="7"/>
        <v>30</v>
      </c>
      <c r="P25" s="253">
        <f t="shared" si="8"/>
        <v>36</v>
      </c>
      <c r="Q25" s="254">
        <f t="shared" si="9"/>
        <v>0.48283261802575106</v>
      </c>
    </row>
    <row r="26" spans="1:17" ht="12.95" customHeight="1" x14ac:dyDescent="0.2">
      <c r="A26" s="20" t="s">
        <v>47</v>
      </c>
      <c r="B26" s="55">
        <v>2</v>
      </c>
      <c r="C26" s="19">
        <v>2</v>
      </c>
      <c r="D26" s="251">
        <f t="shared" si="0"/>
        <v>4</v>
      </c>
      <c r="E26" s="163">
        <f t="shared" si="1"/>
        <v>0.18433179723502305</v>
      </c>
      <c r="F26" s="129">
        <v>7</v>
      </c>
      <c r="G26" s="129">
        <v>5</v>
      </c>
      <c r="H26" s="251">
        <f t="shared" si="2"/>
        <v>12</v>
      </c>
      <c r="I26" s="163">
        <f t="shared" si="3"/>
        <v>0.45011252813203301</v>
      </c>
      <c r="J26" s="55">
        <v>12</v>
      </c>
      <c r="K26" s="19">
        <v>5</v>
      </c>
      <c r="L26" s="251">
        <f t="shared" si="4"/>
        <v>17</v>
      </c>
      <c r="M26" s="163">
        <f t="shared" si="5"/>
        <v>0.64885496183206104</v>
      </c>
      <c r="N26" s="252">
        <f t="shared" si="6"/>
        <v>21</v>
      </c>
      <c r="O26" s="253">
        <f t="shared" si="7"/>
        <v>12</v>
      </c>
      <c r="P26" s="253">
        <f t="shared" si="8"/>
        <v>33</v>
      </c>
      <c r="Q26" s="254">
        <f t="shared" si="9"/>
        <v>0.44259656652360513</v>
      </c>
    </row>
    <row r="27" spans="1:17" ht="12.95" customHeight="1" x14ac:dyDescent="0.2">
      <c r="A27" s="20" t="s">
        <v>191</v>
      </c>
      <c r="B27" s="55" t="s">
        <v>121</v>
      </c>
      <c r="C27" s="19">
        <v>18</v>
      </c>
      <c r="D27" s="251">
        <f t="shared" si="0"/>
        <v>18</v>
      </c>
      <c r="E27" s="163">
        <f t="shared" si="1"/>
        <v>0.82949308755760365</v>
      </c>
      <c r="F27" s="19" t="s">
        <v>121</v>
      </c>
      <c r="G27" s="129">
        <v>12</v>
      </c>
      <c r="H27" s="251">
        <f t="shared" si="2"/>
        <v>12</v>
      </c>
      <c r="I27" s="163">
        <f t="shared" si="3"/>
        <v>0.45011252813203301</v>
      </c>
      <c r="J27" s="55" t="s">
        <v>121</v>
      </c>
      <c r="K27" s="19" t="s">
        <v>121</v>
      </c>
      <c r="L27" s="251">
        <f t="shared" si="4"/>
        <v>0</v>
      </c>
      <c r="M27" s="163">
        <f t="shared" si="5"/>
        <v>0</v>
      </c>
      <c r="N27" s="252">
        <f t="shared" si="6"/>
        <v>0</v>
      </c>
      <c r="O27" s="253">
        <f t="shared" si="7"/>
        <v>30</v>
      </c>
      <c r="P27" s="253">
        <f t="shared" si="8"/>
        <v>30</v>
      </c>
      <c r="Q27" s="254">
        <f t="shared" si="9"/>
        <v>0.40236051502145925</v>
      </c>
    </row>
    <row r="28" spans="1:17" ht="12.95" customHeight="1" x14ac:dyDescent="0.25">
      <c r="A28" s="20" t="s">
        <v>17</v>
      </c>
      <c r="B28" s="55" t="s">
        <v>121</v>
      </c>
      <c r="C28" s="19">
        <v>4</v>
      </c>
      <c r="D28" s="251">
        <f t="shared" si="0"/>
        <v>4</v>
      </c>
      <c r="E28" s="163">
        <f t="shared" si="1"/>
        <v>0.18433179723502305</v>
      </c>
      <c r="F28" s="255" t="s">
        <v>121</v>
      </c>
      <c r="G28" s="255">
        <v>10</v>
      </c>
      <c r="H28" s="251">
        <f t="shared" si="2"/>
        <v>10</v>
      </c>
      <c r="I28" s="163">
        <f t="shared" si="3"/>
        <v>0.37509377344336087</v>
      </c>
      <c r="J28" s="55">
        <v>3</v>
      </c>
      <c r="K28" s="19">
        <v>7</v>
      </c>
      <c r="L28" s="251">
        <f t="shared" si="4"/>
        <v>10</v>
      </c>
      <c r="M28" s="163">
        <f t="shared" si="5"/>
        <v>0.38167938931297712</v>
      </c>
      <c r="N28" s="252">
        <f t="shared" si="6"/>
        <v>3</v>
      </c>
      <c r="O28" s="253">
        <f t="shared" si="7"/>
        <v>21</v>
      </c>
      <c r="P28" s="253">
        <f t="shared" si="8"/>
        <v>24</v>
      </c>
      <c r="Q28" s="254">
        <f t="shared" si="9"/>
        <v>0.32188841201716739</v>
      </c>
    </row>
    <row r="29" spans="1:17" ht="12.95" customHeight="1" x14ac:dyDescent="0.2">
      <c r="A29" s="20" t="s">
        <v>76</v>
      </c>
      <c r="B29" s="55" t="s">
        <v>121</v>
      </c>
      <c r="C29" s="19">
        <v>6</v>
      </c>
      <c r="D29" s="251">
        <f t="shared" si="0"/>
        <v>6</v>
      </c>
      <c r="E29" s="163">
        <f t="shared" si="1"/>
        <v>0.27649769585253459</v>
      </c>
      <c r="F29" s="129">
        <v>1</v>
      </c>
      <c r="G29" s="129">
        <v>12</v>
      </c>
      <c r="H29" s="251">
        <f t="shared" si="2"/>
        <v>13</v>
      </c>
      <c r="I29" s="163">
        <f t="shared" si="3"/>
        <v>0.48762190547636908</v>
      </c>
      <c r="J29" s="55">
        <v>1</v>
      </c>
      <c r="K29" s="19">
        <v>3</v>
      </c>
      <c r="L29" s="251">
        <f t="shared" si="4"/>
        <v>4</v>
      </c>
      <c r="M29" s="163">
        <f t="shared" si="5"/>
        <v>0.15267175572519084</v>
      </c>
      <c r="N29" s="252">
        <f t="shared" si="6"/>
        <v>2</v>
      </c>
      <c r="O29" s="253">
        <f t="shared" si="7"/>
        <v>21</v>
      </c>
      <c r="P29" s="253">
        <f t="shared" si="8"/>
        <v>23</v>
      </c>
      <c r="Q29" s="254">
        <f t="shared" si="9"/>
        <v>0.3084763948497854</v>
      </c>
    </row>
    <row r="30" spans="1:17" ht="12.95" customHeight="1" x14ac:dyDescent="0.25">
      <c r="A30" s="20" t="s">
        <v>41</v>
      </c>
      <c r="B30" s="55">
        <v>4</v>
      </c>
      <c r="C30" s="19">
        <v>2</v>
      </c>
      <c r="D30" s="251">
        <f t="shared" si="0"/>
        <v>6</v>
      </c>
      <c r="E30" s="163">
        <f t="shared" si="1"/>
        <v>0.27649769585253459</v>
      </c>
      <c r="F30" s="19">
        <v>3</v>
      </c>
      <c r="G30" s="19">
        <v>6</v>
      </c>
      <c r="H30" s="251">
        <f t="shared" si="2"/>
        <v>9</v>
      </c>
      <c r="I30" s="163">
        <f t="shared" si="3"/>
        <v>0.33758439609902474</v>
      </c>
      <c r="J30" s="55">
        <v>3</v>
      </c>
      <c r="K30" s="19">
        <v>3</v>
      </c>
      <c r="L30" s="251">
        <f t="shared" si="4"/>
        <v>6</v>
      </c>
      <c r="M30" s="163">
        <f t="shared" si="5"/>
        <v>0.22900763358778625</v>
      </c>
      <c r="N30" s="252">
        <f t="shared" si="6"/>
        <v>10</v>
      </c>
      <c r="O30" s="253">
        <f t="shared" si="7"/>
        <v>11</v>
      </c>
      <c r="P30" s="253">
        <f t="shared" si="8"/>
        <v>21</v>
      </c>
      <c r="Q30" s="254">
        <f t="shared" si="9"/>
        <v>0.28165236051502146</v>
      </c>
    </row>
    <row r="31" spans="1:17" ht="12.95" customHeight="1" x14ac:dyDescent="0.2">
      <c r="A31" s="20" t="s">
        <v>39</v>
      </c>
      <c r="B31" s="55">
        <v>1</v>
      </c>
      <c r="C31" s="19">
        <v>2</v>
      </c>
      <c r="D31" s="251">
        <f t="shared" si="0"/>
        <v>3</v>
      </c>
      <c r="E31" s="163">
        <f t="shared" si="1"/>
        <v>0.13824884792626729</v>
      </c>
      <c r="F31" s="129">
        <v>1</v>
      </c>
      <c r="G31" s="129">
        <v>8</v>
      </c>
      <c r="H31" s="251">
        <f t="shared" si="2"/>
        <v>9</v>
      </c>
      <c r="I31" s="163">
        <f t="shared" si="3"/>
        <v>0.33758439609902474</v>
      </c>
      <c r="J31" s="55">
        <v>6</v>
      </c>
      <c r="K31" s="19">
        <v>2</v>
      </c>
      <c r="L31" s="251">
        <f t="shared" si="4"/>
        <v>8</v>
      </c>
      <c r="M31" s="163">
        <f t="shared" si="5"/>
        <v>0.30534351145038169</v>
      </c>
      <c r="N31" s="252">
        <f t="shared" si="6"/>
        <v>8</v>
      </c>
      <c r="O31" s="253">
        <f t="shared" si="7"/>
        <v>12</v>
      </c>
      <c r="P31" s="253">
        <f t="shared" si="8"/>
        <v>20</v>
      </c>
      <c r="Q31" s="254">
        <f t="shared" si="9"/>
        <v>0.26824034334763946</v>
      </c>
    </row>
    <row r="32" spans="1:17" ht="12.95" customHeight="1" x14ac:dyDescent="0.25">
      <c r="A32" s="20" t="s">
        <v>44</v>
      </c>
      <c r="B32" s="55" t="s">
        <v>121</v>
      </c>
      <c r="C32" s="19">
        <v>2</v>
      </c>
      <c r="D32" s="251">
        <f t="shared" si="0"/>
        <v>2</v>
      </c>
      <c r="E32" s="163">
        <f t="shared" si="1"/>
        <v>9.2165898617511524E-2</v>
      </c>
      <c r="F32" s="19" t="s">
        <v>121</v>
      </c>
      <c r="G32" s="19">
        <v>8</v>
      </c>
      <c r="H32" s="251">
        <f t="shared" si="2"/>
        <v>8</v>
      </c>
      <c r="I32" s="163">
        <f t="shared" si="3"/>
        <v>0.30007501875468867</v>
      </c>
      <c r="J32" s="55">
        <v>2</v>
      </c>
      <c r="K32" s="19">
        <v>6</v>
      </c>
      <c r="L32" s="251">
        <f t="shared" si="4"/>
        <v>8</v>
      </c>
      <c r="M32" s="163">
        <f t="shared" si="5"/>
        <v>0.30534351145038169</v>
      </c>
      <c r="N32" s="252">
        <f t="shared" si="6"/>
        <v>2</v>
      </c>
      <c r="O32" s="253">
        <f t="shared" si="7"/>
        <v>16</v>
      </c>
      <c r="P32" s="253">
        <f t="shared" si="8"/>
        <v>18</v>
      </c>
      <c r="Q32" s="254">
        <f t="shared" si="9"/>
        <v>0.24141630901287553</v>
      </c>
    </row>
    <row r="33" spans="1:17" ht="12.95" customHeight="1" x14ac:dyDescent="0.25">
      <c r="A33" s="20" t="s">
        <v>37</v>
      </c>
      <c r="B33" s="55" t="s">
        <v>121</v>
      </c>
      <c r="C33" s="19">
        <v>4</v>
      </c>
      <c r="D33" s="251">
        <f t="shared" si="0"/>
        <v>4</v>
      </c>
      <c r="E33" s="163">
        <f t="shared" si="1"/>
        <v>0.18433179723502305</v>
      </c>
      <c r="F33" s="19">
        <v>1</v>
      </c>
      <c r="G33" s="19">
        <v>6</v>
      </c>
      <c r="H33" s="251">
        <f t="shared" si="2"/>
        <v>7</v>
      </c>
      <c r="I33" s="163">
        <f t="shared" si="3"/>
        <v>0.2625656414103526</v>
      </c>
      <c r="J33" s="55" t="s">
        <v>121</v>
      </c>
      <c r="K33" s="19">
        <v>6</v>
      </c>
      <c r="L33" s="251">
        <f t="shared" si="4"/>
        <v>6</v>
      </c>
      <c r="M33" s="163">
        <f t="shared" si="5"/>
        <v>0.22900763358778625</v>
      </c>
      <c r="N33" s="252">
        <f t="shared" si="6"/>
        <v>1</v>
      </c>
      <c r="O33" s="253">
        <f t="shared" si="7"/>
        <v>16</v>
      </c>
      <c r="P33" s="253">
        <f t="shared" si="8"/>
        <v>17</v>
      </c>
      <c r="Q33" s="254">
        <f t="shared" si="9"/>
        <v>0.22800429184549356</v>
      </c>
    </row>
    <row r="34" spans="1:17" ht="12.95" customHeight="1" x14ac:dyDescent="0.2">
      <c r="A34" s="20" t="s">
        <v>83</v>
      </c>
      <c r="B34" s="55">
        <v>3</v>
      </c>
      <c r="C34" s="19">
        <v>3</v>
      </c>
      <c r="D34" s="251">
        <f t="shared" si="0"/>
        <v>6</v>
      </c>
      <c r="E34" s="163">
        <f t="shared" si="1"/>
        <v>0.27649769585253459</v>
      </c>
      <c r="F34" s="129">
        <v>1</v>
      </c>
      <c r="G34" s="129">
        <v>4</v>
      </c>
      <c r="H34" s="251">
        <f t="shared" si="2"/>
        <v>5</v>
      </c>
      <c r="I34" s="163">
        <f t="shared" si="3"/>
        <v>0.18754688672168043</v>
      </c>
      <c r="J34" s="55">
        <v>3</v>
      </c>
      <c r="K34" s="19">
        <v>3</v>
      </c>
      <c r="L34" s="251">
        <f t="shared" si="4"/>
        <v>6</v>
      </c>
      <c r="M34" s="163">
        <f t="shared" si="5"/>
        <v>0.22900763358778625</v>
      </c>
      <c r="N34" s="252">
        <f t="shared" si="6"/>
        <v>7</v>
      </c>
      <c r="O34" s="253">
        <f t="shared" si="7"/>
        <v>10</v>
      </c>
      <c r="P34" s="253">
        <f t="shared" si="8"/>
        <v>17</v>
      </c>
      <c r="Q34" s="254">
        <f t="shared" si="9"/>
        <v>0.22800429184549356</v>
      </c>
    </row>
    <row r="35" spans="1:17" ht="12.95" customHeight="1" x14ac:dyDescent="0.2">
      <c r="A35" s="20" t="s">
        <v>91</v>
      </c>
      <c r="B35" s="55">
        <v>1</v>
      </c>
      <c r="C35" s="19">
        <v>1</v>
      </c>
      <c r="D35" s="251">
        <f t="shared" si="0"/>
        <v>2</v>
      </c>
      <c r="E35" s="163">
        <f t="shared" si="1"/>
        <v>9.2165898617511524E-2</v>
      </c>
      <c r="F35" s="129">
        <v>6</v>
      </c>
      <c r="G35" s="129">
        <v>2</v>
      </c>
      <c r="H35" s="251">
        <f t="shared" si="2"/>
        <v>8</v>
      </c>
      <c r="I35" s="163">
        <f t="shared" si="3"/>
        <v>0.30007501875468867</v>
      </c>
      <c r="J35" s="55">
        <v>3</v>
      </c>
      <c r="K35" s="19">
        <v>4</v>
      </c>
      <c r="L35" s="251">
        <f t="shared" si="4"/>
        <v>7</v>
      </c>
      <c r="M35" s="163">
        <f t="shared" si="5"/>
        <v>0.26717557251908397</v>
      </c>
      <c r="N35" s="252">
        <f t="shared" si="6"/>
        <v>10</v>
      </c>
      <c r="O35" s="253">
        <f t="shared" si="7"/>
        <v>7</v>
      </c>
      <c r="P35" s="253">
        <f t="shared" si="8"/>
        <v>17</v>
      </c>
      <c r="Q35" s="254">
        <f t="shared" si="9"/>
        <v>0.22800429184549356</v>
      </c>
    </row>
    <row r="36" spans="1:17" ht="12.95" customHeight="1" x14ac:dyDescent="0.2">
      <c r="A36" s="20" t="s">
        <v>66</v>
      </c>
      <c r="B36" s="55" t="s">
        <v>121</v>
      </c>
      <c r="C36" s="19">
        <v>4</v>
      </c>
      <c r="D36" s="251">
        <f t="shared" si="0"/>
        <v>4</v>
      </c>
      <c r="E36" s="163">
        <f t="shared" si="1"/>
        <v>0.18433179723502305</v>
      </c>
      <c r="F36" s="19" t="s">
        <v>121</v>
      </c>
      <c r="G36" s="129">
        <v>8</v>
      </c>
      <c r="H36" s="251">
        <f t="shared" si="2"/>
        <v>8</v>
      </c>
      <c r="I36" s="163">
        <f t="shared" si="3"/>
        <v>0.30007501875468867</v>
      </c>
      <c r="J36" s="55" t="s">
        <v>121</v>
      </c>
      <c r="K36" s="19">
        <v>4</v>
      </c>
      <c r="L36" s="251">
        <f t="shared" si="4"/>
        <v>4</v>
      </c>
      <c r="M36" s="163">
        <f t="shared" si="5"/>
        <v>0.15267175572519084</v>
      </c>
      <c r="N36" s="252">
        <f t="shared" si="6"/>
        <v>0</v>
      </c>
      <c r="O36" s="253">
        <f t="shared" si="7"/>
        <v>16</v>
      </c>
      <c r="P36" s="253">
        <f t="shared" si="8"/>
        <v>16</v>
      </c>
      <c r="Q36" s="254">
        <f t="shared" si="9"/>
        <v>0.21459227467811159</v>
      </c>
    </row>
    <row r="37" spans="1:17" ht="12.95" customHeight="1" x14ac:dyDescent="0.25">
      <c r="A37" s="20" t="s">
        <v>53</v>
      </c>
      <c r="B37" s="55" t="s">
        <v>121</v>
      </c>
      <c r="C37" s="19">
        <v>3</v>
      </c>
      <c r="D37" s="251">
        <f t="shared" ref="D37:D68" si="10">SUM(B37:C37)</f>
        <v>3</v>
      </c>
      <c r="E37" s="163">
        <f t="shared" ref="E37:E68" si="11">D37*100/$D$103</f>
        <v>0.13824884792626729</v>
      </c>
      <c r="F37" s="19">
        <v>2</v>
      </c>
      <c r="G37" s="19">
        <v>6</v>
      </c>
      <c r="H37" s="251">
        <f t="shared" ref="H37:H68" si="12">SUM(F37:G37)</f>
        <v>8</v>
      </c>
      <c r="I37" s="163">
        <f t="shared" ref="I37:I68" si="13">H37*100/$H$103</f>
        <v>0.30007501875468867</v>
      </c>
      <c r="J37" s="55">
        <v>1</v>
      </c>
      <c r="K37" s="19">
        <v>2</v>
      </c>
      <c r="L37" s="251">
        <f t="shared" ref="L37:L68" si="14">SUM(J37:K37)</f>
        <v>3</v>
      </c>
      <c r="M37" s="163">
        <f t="shared" ref="M37:M68" si="15">L37*100/$L$103</f>
        <v>0.11450381679389313</v>
      </c>
      <c r="N37" s="252">
        <f t="shared" ref="N37:N68" si="16">SUM(F37,B37,J37)</f>
        <v>3</v>
      </c>
      <c r="O37" s="253">
        <f t="shared" ref="O37:O68" si="17">SUM(G37,C37,K37)</f>
        <v>11</v>
      </c>
      <c r="P37" s="253">
        <f t="shared" ref="P37:P68" si="18">SUM(N37,O37)</f>
        <v>14</v>
      </c>
      <c r="Q37" s="254">
        <f t="shared" ref="Q37:Q68" si="19">P37*100/P$103</f>
        <v>0.18776824034334763</v>
      </c>
    </row>
    <row r="38" spans="1:17" ht="12.95" customHeight="1" x14ac:dyDescent="0.2">
      <c r="A38" s="20" t="s">
        <v>67</v>
      </c>
      <c r="B38" s="55" t="s">
        <v>121</v>
      </c>
      <c r="C38" s="19">
        <v>2</v>
      </c>
      <c r="D38" s="251">
        <f t="shared" si="10"/>
        <v>2</v>
      </c>
      <c r="E38" s="163">
        <f t="shared" si="11"/>
        <v>9.2165898617511524E-2</v>
      </c>
      <c r="F38" s="19" t="s">
        <v>121</v>
      </c>
      <c r="G38" s="129">
        <v>5</v>
      </c>
      <c r="H38" s="251">
        <f t="shared" si="12"/>
        <v>5</v>
      </c>
      <c r="I38" s="163">
        <f t="shared" si="13"/>
        <v>0.18754688672168043</v>
      </c>
      <c r="J38" s="55">
        <v>2</v>
      </c>
      <c r="K38" s="19">
        <v>5</v>
      </c>
      <c r="L38" s="251">
        <f t="shared" si="14"/>
        <v>7</v>
      </c>
      <c r="M38" s="163">
        <f t="shared" si="15"/>
        <v>0.26717557251908397</v>
      </c>
      <c r="N38" s="252">
        <f t="shared" si="16"/>
        <v>2</v>
      </c>
      <c r="O38" s="253">
        <f t="shared" si="17"/>
        <v>12</v>
      </c>
      <c r="P38" s="253">
        <f t="shared" si="18"/>
        <v>14</v>
      </c>
      <c r="Q38" s="254">
        <f t="shared" si="19"/>
        <v>0.18776824034334763</v>
      </c>
    </row>
    <row r="39" spans="1:17" ht="12.95" customHeight="1" x14ac:dyDescent="0.25">
      <c r="A39" s="20" t="s">
        <v>9</v>
      </c>
      <c r="B39" s="55" t="s">
        <v>121</v>
      </c>
      <c r="C39" s="19">
        <v>1</v>
      </c>
      <c r="D39" s="251">
        <f t="shared" si="10"/>
        <v>1</v>
      </c>
      <c r="E39" s="163">
        <f t="shared" si="11"/>
        <v>4.6082949308755762E-2</v>
      </c>
      <c r="F39" s="255" t="s">
        <v>121</v>
      </c>
      <c r="G39" s="255">
        <v>4</v>
      </c>
      <c r="H39" s="251">
        <f t="shared" si="12"/>
        <v>4</v>
      </c>
      <c r="I39" s="163">
        <f t="shared" si="13"/>
        <v>0.15003750937734434</v>
      </c>
      <c r="J39" s="55">
        <v>4</v>
      </c>
      <c r="K39" s="19">
        <v>4</v>
      </c>
      <c r="L39" s="251">
        <f t="shared" si="14"/>
        <v>8</v>
      </c>
      <c r="M39" s="163">
        <f t="shared" si="15"/>
        <v>0.30534351145038169</v>
      </c>
      <c r="N39" s="252">
        <f t="shared" si="16"/>
        <v>4</v>
      </c>
      <c r="O39" s="253">
        <f t="shared" si="17"/>
        <v>9</v>
      </c>
      <c r="P39" s="253">
        <f t="shared" si="18"/>
        <v>13</v>
      </c>
      <c r="Q39" s="254">
        <f t="shared" si="19"/>
        <v>0.17435622317596566</v>
      </c>
    </row>
    <row r="40" spans="1:17" ht="12.95" customHeight="1" x14ac:dyDescent="0.2">
      <c r="A40" s="14" t="s">
        <v>2</v>
      </c>
      <c r="B40" s="55">
        <v>2</v>
      </c>
      <c r="C40" s="19">
        <v>2</v>
      </c>
      <c r="D40" s="251">
        <f t="shared" si="10"/>
        <v>4</v>
      </c>
      <c r="E40" s="163">
        <f t="shared" si="11"/>
        <v>0.18433179723502305</v>
      </c>
      <c r="F40" s="129">
        <v>2</v>
      </c>
      <c r="G40" s="129">
        <v>1</v>
      </c>
      <c r="H40" s="251">
        <f t="shared" si="12"/>
        <v>3</v>
      </c>
      <c r="I40" s="163">
        <f t="shared" si="13"/>
        <v>0.11252813203300825</v>
      </c>
      <c r="J40" s="55">
        <v>1</v>
      </c>
      <c r="K40" s="19">
        <v>3</v>
      </c>
      <c r="L40" s="251">
        <f t="shared" si="14"/>
        <v>4</v>
      </c>
      <c r="M40" s="163">
        <f t="shared" si="15"/>
        <v>0.15267175572519084</v>
      </c>
      <c r="N40" s="252">
        <f t="shared" si="16"/>
        <v>5</v>
      </c>
      <c r="O40" s="253">
        <f t="shared" si="17"/>
        <v>6</v>
      </c>
      <c r="P40" s="253">
        <f t="shared" si="18"/>
        <v>11</v>
      </c>
      <c r="Q40" s="254">
        <f t="shared" si="19"/>
        <v>0.14753218884120173</v>
      </c>
    </row>
    <row r="41" spans="1:17" ht="12.95" customHeight="1" x14ac:dyDescent="0.25">
      <c r="A41" s="20" t="s">
        <v>86</v>
      </c>
      <c r="B41" s="55" t="s">
        <v>121</v>
      </c>
      <c r="C41" s="19">
        <v>2</v>
      </c>
      <c r="D41" s="251">
        <f t="shared" si="10"/>
        <v>2</v>
      </c>
      <c r="E41" s="163">
        <f t="shared" si="11"/>
        <v>9.2165898617511524E-2</v>
      </c>
      <c r="F41" s="19" t="s">
        <v>121</v>
      </c>
      <c r="G41" s="19">
        <v>5</v>
      </c>
      <c r="H41" s="251">
        <f t="shared" si="12"/>
        <v>5</v>
      </c>
      <c r="I41" s="163">
        <f t="shared" si="13"/>
        <v>0.18754688672168043</v>
      </c>
      <c r="J41" s="55">
        <v>3</v>
      </c>
      <c r="K41" s="19" t="s">
        <v>121</v>
      </c>
      <c r="L41" s="251">
        <f t="shared" si="14"/>
        <v>3</v>
      </c>
      <c r="M41" s="163">
        <f t="shared" si="15"/>
        <v>0.11450381679389313</v>
      </c>
      <c r="N41" s="252">
        <f t="shared" si="16"/>
        <v>3</v>
      </c>
      <c r="O41" s="253">
        <f t="shared" si="17"/>
        <v>7</v>
      </c>
      <c r="P41" s="253">
        <f t="shared" si="18"/>
        <v>10</v>
      </c>
      <c r="Q41" s="254">
        <f t="shared" si="19"/>
        <v>0.13412017167381973</v>
      </c>
    </row>
    <row r="42" spans="1:17" ht="12.95" customHeight="1" x14ac:dyDescent="0.2">
      <c r="A42" s="20" t="s">
        <v>38</v>
      </c>
      <c r="B42" s="55">
        <v>2</v>
      </c>
      <c r="C42" s="19">
        <v>2</v>
      </c>
      <c r="D42" s="251">
        <f t="shared" si="10"/>
        <v>4</v>
      </c>
      <c r="E42" s="163">
        <f t="shared" si="11"/>
        <v>0.18433179723502305</v>
      </c>
      <c r="F42" s="200">
        <v>1</v>
      </c>
      <c r="G42" s="129">
        <v>1</v>
      </c>
      <c r="H42" s="251">
        <f t="shared" si="12"/>
        <v>2</v>
      </c>
      <c r="I42" s="163">
        <f t="shared" si="13"/>
        <v>7.5018754688672168E-2</v>
      </c>
      <c r="J42" s="55" t="s">
        <v>121</v>
      </c>
      <c r="K42" s="19">
        <v>3</v>
      </c>
      <c r="L42" s="251">
        <f t="shared" si="14"/>
        <v>3</v>
      </c>
      <c r="M42" s="163">
        <f t="shared" si="15"/>
        <v>0.11450381679389313</v>
      </c>
      <c r="N42" s="252">
        <f t="shared" si="16"/>
        <v>3</v>
      </c>
      <c r="O42" s="253">
        <f t="shared" si="17"/>
        <v>6</v>
      </c>
      <c r="P42" s="253">
        <f t="shared" si="18"/>
        <v>9</v>
      </c>
      <c r="Q42" s="254">
        <f t="shared" si="19"/>
        <v>0.12070815450643776</v>
      </c>
    </row>
    <row r="43" spans="1:17" ht="12.95" customHeight="1" x14ac:dyDescent="0.2">
      <c r="A43" s="20" t="s">
        <v>48</v>
      </c>
      <c r="B43" s="55" t="s">
        <v>121</v>
      </c>
      <c r="C43" s="19">
        <v>1</v>
      </c>
      <c r="D43" s="251">
        <f t="shared" si="10"/>
        <v>1</v>
      </c>
      <c r="E43" s="163">
        <f t="shared" si="11"/>
        <v>4.6082949308755762E-2</v>
      </c>
      <c r="F43" s="129">
        <v>4</v>
      </c>
      <c r="G43" s="129" t="s">
        <v>121</v>
      </c>
      <c r="H43" s="251">
        <f t="shared" si="12"/>
        <v>4</v>
      </c>
      <c r="I43" s="163">
        <f t="shared" si="13"/>
        <v>0.15003750937734434</v>
      </c>
      <c r="J43" s="55">
        <v>1</v>
      </c>
      <c r="K43" s="19">
        <v>2</v>
      </c>
      <c r="L43" s="251">
        <f t="shared" si="14"/>
        <v>3</v>
      </c>
      <c r="M43" s="163">
        <f t="shared" si="15"/>
        <v>0.11450381679389313</v>
      </c>
      <c r="N43" s="252">
        <f t="shared" si="16"/>
        <v>5</v>
      </c>
      <c r="O43" s="253">
        <f t="shared" si="17"/>
        <v>3</v>
      </c>
      <c r="P43" s="253">
        <f t="shared" si="18"/>
        <v>8</v>
      </c>
      <c r="Q43" s="254">
        <f t="shared" si="19"/>
        <v>0.1072961373390558</v>
      </c>
    </row>
    <row r="44" spans="1:17" ht="12.95" customHeight="1" x14ac:dyDescent="0.25">
      <c r="A44" s="20" t="s">
        <v>3</v>
      </c>
      <c r="B44" s="55" t="s">
        <v>121</v>
      </c>
      <c r="C44" s="19">
        <v>2</v>
      </c>
      <c r="D44" s="251">
        <f t="shared" si="10"/>
        <v>2</v>
      </c>
      <c r="E44" s="163">
        <f t="shared" si="11"/>
        <v>9.2165898617511524E-2</v>
      </c>
      <c r="F44" s="255" t="s">
        <v>121</v>
      </c>
      <c r="G44" s="255">
        <v>1</v>
      </c>
      <c r="H44" s="251">
        <f t="shared" si="12"/>
        <v>1</v>
      </c>
      <c r="I44" s="163">
        <f t="shared" si="13"/>
        <v>3.7509377344336084E-2</v>
      </c>
      <c r="J44" s="55" t="s">
        <v>121</v>
      </c>
      <c r="K44" s="19">
        <v>4</v>
      </c>
      <c r="L44" s="251">
        <f t="shared" si="14"/>
        <v>4</v>
      </c>
      <c r="M44" s="163">
        <f t="shared" si="15"/>
        <v>0.15267175572519084</v>
      </c>
      <c r="N44" s="252">
        <f t="shared" si="16"/>
        <v>0</v>
      </c>
      <c r="O44" s="253">
        <f t="shared" si="17"/>
        <v>7</v>
      </c>
      <c r="P44" s="253">
        <f t="shared" si="18"/>
        <v>7</v>
      </c>
      <c r="Q44" s="254">
        <f t="shared" si="19"/>
        <v>9.3884120171673816E-2</v>
      </c>
    </row>
    <row r="45" spans="1:17" ht="12.95" customHeight="1" x14ac:dyDescent="0.2">
      <c r="A45" s="20" t="s">
        <v>77</v>
      </c>
      <c r="B45" s="55" t="s">
        <v>121</v>
      </c>
      <c r="C45" s="19">
        <v>1</v>
      </c>
      <c r="D45" s="251">
        <f t="shared" si="10"/>
        <v>1</v>
      </c>
      <c r="E45" s="163">
        <f t="shared" si="11"/>
        <v>4.6082949308755762E-2</v>
      </c>
      <c r="F45" s="55" t="s">
        <v>121</v>
      </c>
      <c r="G45" s="129">
        <v>2</v>
      </c>
      <c r="H45" s="251">
        <f t="shared" si="12"/>
        <v>2</v>
      </c>
      <c r="I45" s="163">
        <f t="shared" si="13"/>
        <v>7.5018754688672168E-2</v>
      </c>
      <c r="J45" s="55">
        <v>1</v>
      </c>
      <c r="K45" s="19">
        <v>3</v>
      </c>
      <c r="L45" s="251">
        <f t="shared" si="14"/>
        <v>4</v>
      </c>
      <c r="M45" s="163">
        <f t="shared" si="15"/>
        <v>0.15267175572519084</v>
      </c>
      <c r="N45" s="252">
        <f t="shared" si="16"/>
        <v>1</v>
      </c>
      <c r="O45" s="253">
        <f t="shared" si="17"/>
        <v>6</v>
      </c>
      <c r="P45" s="253">
        <f t="shared" si="18"/>
        <v>7</v>
      </c>
      <c r="Q45" s="254">
        <f t="shared" si="19"/>
        <v>9.3884120171673816E-2</v>
      </c>
    </row>
    <row r="46" spans="1:17" ht="12.95" customHeight="1" x14ac:dyDescent="0.2">
      <c r="A46" s="20" t="s">
        <v>78</v>
      </c>
      <c r="B46" s="55" t="s">
        <v>121</v>
      </c>
      <c r="C46" s="19">
        <v>1</v>
      </c>
      <c r="D46" s="251">
        <f t="shared" si="10"/>
        <v>1</v>
      </c>
      <c r="E46" s="163">
        <f t="shared" si="11"/>
        <v>4.6082949308755762E-2</v>
      </c>
      <c r="F46" s="19" t="s">
        <v>121</v>
      </c>
      <c r="G46" s="129">
        <v>5</v>
      </c>
      <c r="H46" s="251">
        <f t="shared" si="12"/>
        <v>5</v>
      </c>
      <c r="I46" s="163">
        <f t="shared" si="13"/>
        <v>0.18754688672168043</v>
      </c>
      <c r="J46" s="55" t="s">
        <v>121</v>
      </c>
      <c r="K46" s="19">
        <v>1</v>
      </c>
      <c r="L46" s="251">
        <f t="shared" si="14"/>
        <v>1</v>
      </c>
      <c r="M46" s="163">
        <f t="shared" si="15"/>
        <v>3.8167938931297711E-2</v>
      </c>
      <c r="N46" s="252">
        <f t="shared" si="16"/>
        <v>0</v>
      </c>
      <c r="O46" s="253">
        <f t="shared" si="17"/>
        <v>7</v>
      </c>
      <c r="P46" s="253">
        <f t="shared" si="18"/>
        <v>7</v>
      </c>
      <c r="Q46" s="254">
        <f t="shared" si="19"/>
        <v>9.3884120171673816E-2</v>
      </c>
    </row>
    <row r="47" spans="1:17" ht="12.95" customHeight="1" x14ac:dyDescent="0.2">
      <c r="A47" s="20" t="s">
        <v>82</v>
      </c>
      <c r="B47" s="55" t="s">
        <v>121</v>
      </c>
      <c r="C47" s="19">
        <v>5</v>
      </c>
      <c r="D47" s="251">
        <f t="shared" si="10"/>
        <v>5</v>
      </c>
      <c r="E47" s="163">
        <f t="shared" si="11"/>
        <v>0.2304147465437788</v>
      </c>
      <c r="F47" s="129">
        <v>0</v>
      </c>
      <c r="G47" s="129">
        <v>2</v>
      </c>
      <c r="H47" s="251">
        <f t="shared" si="12"/>
        <v>2</v>
      </c>
      <c r="I47" s="163">
        <f t="shared" si="13"/>
        <v>7.5018754688672168E-2</v>
      </c>
      <c r="J47" s="55" t="s">
        <v>121</v>
      </c>
      <c r="K47" s="19" t="s">
        <v>121</v>
      </c>
      <c r="L47" s="251">
        <f t="shared" si="14"/>
        <v>0</v>
      </c>
      <c r="M47" s="163">
        <f t="shared" si="15"/>
        <v>0</v>
      </c>
      <c r="N47" s="252">
        <f t="shared" si="16"/>
        <v>0</v>
      </c>
      <c r="O47" s="253">
        <f t="shared" si="17"/>
        <v>7</v>
      </c>
      <c r="P47" s="253">
        <f t="shared" si="18"/>
        <v>7</v>
      </c>
      <c r="Q47" s="254">
        <f t="shared" si="19"/>
        <v>9.3884120171673816E-2</v>
      </c>
    </row>
    <row r="48" spans="1:17" ht="12.95" customHeight="1" x14ac:dyDescent="0.2">
      <c r="A48" s="20" t="s">
        <v>92</v>
      </c>
      <c r="B48" s="55" t="s">
        <v>121</v>
      </c>
      <c r="C48" s="19" t="s">
        <v>121</v>
      </c>
      <c r="D48" s="251">
        <f t="shared" si="10"/>
        <v>0</v>
      </c>
      <c r="E48" s="163">
        <f t="shared" si="11"/>
        <v>0</v>
      </c>
      <c r="F48" s="200">
        <v>2</v>
      </c>
      <c r="G48" s="129">
        <v>3</v>
      </c>
      <c r="H48" s="251">
        <f t="shared" si="12"/>
        <v>5</v>
      </c>
      <c r="I48" s="163">
        <f t="shared" si="13"/>
        <v>0.18754688672168043</v>
      </c>
      <c r="J48" s="55">
        <v>2</v>
      </c>
      <c r="K48" s="19" t="s">
        <v>121</v>
      </c>
      <c r="L48" s="251">
        <f t="shared" si="14"/>
        <v>2</v>
      </c>
      <c r="M48" s="163">
        <f t="shared" si="15"/>
        <v>7.6335877862595422E-2</v>
      </c>
      <c r="N48" s="252">
        <f t="shared" si="16"/>
        <v>4</v>
      </c>
      <c r="O48" s="253">
        <f t="shared" si="17"/>
        <v>3</v>
      </c>
      <c r="P48" s="253">
        <f t="shared" si="18"/>
        <v>7</v>
      </c>
      <c r="Q48" s="254">
        <f t="shared" si="19"/>
        <v>9.3884120171673816E-2</v>
      </c>
    </row>
    <row r="49" spans="1:17" ht="12.95" customHeight="1" x14ac:dyDescent="0.25">
      <c r="A49" s="20" t="s">
        <v>22</v>
      </c>
      <c r="B49" s="55" t="s">
        <v>121</v>
      </c>
      <c r="C49" s="19">
        <v>3</v>
      </c>
      <c r="D49" s="251">
        <f t="shared" si="10"/>
        <v>3</v>
      </c>
      <c r="E49" s="163">
        <f t="shared" si="11"/>
        <v>0.13824884792626729</v>
      </c>
      <c r="F49" s="255" t="s">
        <v>121</v>
      </c>
      <c r="G49" s="255">
        <v>1</v>
      </c>
      <c r="H49" s="251">
        <f t="shared" si="12"/>
        <v>1</v>
      </c>
      <c r="I49" s="163">
        <f t="shared" si="13"/>
        <v>3.7509377344336084E-2</v>
      </c>
      <c r="J49" s="55" t="s">
        <v>121</v>
      </c>
      <c r="K49" s="19">
        <v>2</v>
      </c>
      <c r="L49" s="251">
        <f t="shared" si="14"/>
        <v>2</v>
      </c>
      <c r="M49" s="163">
        <f t="shared" si="15"/>
        <v>7.6335877862595422E-2</v>
      </c>
      <c r="N49" s="252">
        <f t="shared" si="16"/>
        <v>0</v>
      </c>
      <c r="O49" s="253">
        <f t="shared" si="17"/>
        <v>6</v>
      </c>
      <c r="P49" s="253">
        <f t="shared" si="18"/>
        <v>6</v>
      </c>
      <c r="Q49" s="254">
        <f t="shared" si="19"/>
        <v>8.0472103004291848E-2</v>
      </c>
    </row>
    <row r="50" spans="1:17" ht="12.95" customHeight="1" x14ac:dyDescent="0.2">
      <c r="A50" s="20" t="s">
        <v>36</v>
      </c>
      <c r="B50" s="55">
        <v>2</v>
      </c>
      <c r="C50" s="19">
        <v>1</v>
      </c>
      <c r="D50" s="251">
        <f t="shared" si="10"/>
        <v>3</v>
      </c>
      <c r="E50" s="163">
        <f t="shared" si="11"/>
        <v>0.13824884792626729</v>
      </c>
      <c r="F50" s="129" t="s">
        <v>121</v>
      </c>
      <c r="G50" s="129">
        <v>2</v>
      </c>
      <c r="H50" s="251">
        <f t="shared" si="12"/>
        <v>2</v>
      </c>
      <c r="I50" s="163">
        <f t="shared" si="13"/>
        <v>7.5018754688672168E-2</v>
      </c>
      <c r="J50" s="55" t="s">
        <v>121</v>
      </c>
      <c r="K50" s="19">
        <v>1</v>
      </c>
      <c r="L50" s="251">
        <f t="shared" si="14"/>
        <v>1</v>
      </c>
      <c r="M50" s="163">
        <f t="shared" si="15"/>
        <v>3.8167938931297711E-2</v>
      </c>
      <c r="N50" s="252">
        <f t="shared" si="16"/>
        <v>2</v>
      </c>
      <c r="O50" s="253">
        <f t="shared" si="17"/>
        <v>4</v>
      </c>
      <c r="P50" s="253">
        <f t="shared" si="18"/>
        <v>6</v>
      </c>
      <c r="Q50" s="254">
        <f t="shared" si="19"/>
        <v>8.0472103004291848E-2</v>
      </c>
    </row>
    <row r="51" spans="1:17" ht="12.95" customHeight="1" x14ac:dyDescent="0.2">
      <c r="A51" s="20" t="s">
        <v>43</v>
      </c>
      <c r="B51" s="55" t="s">
        <v>121</v>
      </c>
      <c r="C51" s="19">
        <v>1</v>
      </c>
      <c r="D51" s="251">
        <f t="shared" si="10"/>
        <v>1</v>
      </c>
      <c r="E51" s="163">
        <f t="shared" si="11"/>
        <v>4.6082949308755762E-2</v>
      </c>
      <c r="F51" s="129" t="s">
        <v>121</v>
      </c>
      <c r="G51" s="129">
        <v>3</v>
      </c>
      <c r="H51" s="251">
        <f t="shared" si="12"/>
        <v>3</v>
      </c>
      <c r="I51" s="163">
        <f t="shared" si="13"/>
        <v>0.11252813203300825</v>
      </c>
      <c r="J51" s="55" t="s">
        <v>121</v>
      </c>
      <c r="K51" s="19">
        <v>2</v>
      </c>
      <c r="L51" s="251">
        <f t="shared" si="14"/>
        <v>2</v>
      </c>
      <c r="M51" s="163">
        <f t="shared" si="15"/>
        <v>7.6335877862595422E-2</v>
      </c>
      <c r="N51" s="252">
        <f t="shared" si="16"/>
        <v>0</v>
      </c>
      <c r="O51" s="253">
        <f t="shared" si="17"/>
        <v>6</v>
      </c>
      <c r="P51" s="253">
        <f t="shared" si="18"/>
        <v>6</v>
      </c>
      <c r="Q51" s="254">
        <f t="shared" si="19"/>
        <v>8.0472103004291848E-2</v>
      </c>
    </row>
    <row r="52" spans="1:17" ht="12.95" customHeight="1" x14ac:dyDescent="0.2">
      <c r="A52" s="20" t="s">
        <v>51</v>
      </c>
      <c r="B52" s="55" t="s">
        <v>121</v>
      </c>
      <c r="C52" s="19">
        <v>4</v>
      </c>
      <c r="D52" s="251">
        <f t="shared" si="10"/>
        <v>4</v>
      </c>
      <c r="E52" s="163">
        <f t="shared" si="11"/>
        <v>0.18433179723502305</v>
      </c>
      <c r="F52" s="129" t="s">
        <v>121</v>
      </c>
      <c r="G52" s="129">
        <v>1</v>
      </c>
      <c r="H52" s="251">
        <f t="shared" si="12"/>
        <v>1</v>
      </c>
      <c r="I52" s="163">
        <f t="shared" si="13"/>
        <v>3.7509377344336084E-2</v>
      </c>
      <c r="J52" s="55" t="s">
        <v>121</v>
      </c>
      <c r="K52" s="19">
        <v>1</v>
      </c>
      <c r="L52" s="251">
        <f t="shared" si="14"/>
        <v>1</v>
      </c>
      <c r="M52" s="163">
        <f t="shared" si="15"/>
        <v>3.8167938931297711E-2</v>
      </c>
      <c r="N52" s="252">
        <f t="shared" si="16"/>
        <v>0</v>
      </c>
      <c r="O52" s="253">
        <f t="shared" si="17"/>
        <v>6</v>
      </c>
      <c r="P52" s="253">
        <f t="shared" si="18"/>
        <v>6</v>
      </c>
      <c r="Q52" s="254">
        <f t="shared" si="19"/>
        <v>8.0472103004291848E-2</v>
      </c>
    </row>
    <row r="53" spans="1:17" ht="12.95" customHeight="1" x14ac:dyDescent="0.2">
      <c r="A53" s="14" t="s">
        <v>1</v>
      </c>
      <c r="B53" s="55" t="s">
        <v>121</v>
      </c>
      <c r="C53" s="19">
        <v>2</v>
      </c>
      <c r="D53" s="251">
        <f t="shared" si="10"/>
        <v>2</v>
      </c>
      <c r="E53" s="163">
        <f t="shared" si="11"/>
        <v>9.2165898617511524E-2</v>
      </c>
      <c r="F53" s="129" t="s">
        <v>121</v>
      </c>
      <c r="G53" s="129">
        <v>1</v>
      </c>
      <c r="H53" s="251">
        <f t="shared" si="12"/>
        <v>1</v>
      </c>
      <c r="I53" s="163">
        <f t="shared" si="13"/>
        <v>3.7509377344336084E-2</v>
      </c>
      <c r="J53" s="55">
        <v>1</v>
      </c>
      <c r="K53" s="19">
        <v>1</v>
      </c>
      <c r="L53" s="251">
        <f t="shared" si="14"/>
        <v>2</v>
      </c>
      <c r="M53" s="163">
        <f t="shared" si="15"/>
        <v>7.6335877862595422E-2</v>
      </c>
      <c r="N53" s="252">
        <f t="shared" si="16"/>
        <v>1</v>
      </c>
      <c r="O53" s="253">
        <f t="shared" si="17"/>
        <v>4</v>
      </c>
      <c r="P53" s="253">
        <f t="shared" si="18"/>
        <v>5</v>
      </c>
      <c r="Q53" s="254">
        <f t="shared" si="19"/>
        <v>6.7060085836909866E-2</v>
      </c>
    </row>
    <row r="54" spans="1:17" ht="12.95" customHeight="1" x14ac:dyDescent="0.25">
      <c r="A54" s="20" t="s">
        <v>19</v>
      </c>
      <c r="B54" s="55" t="s">
        <v>121</v>
      </c>
      <c r="C54" s="19" t="s">
        <v>121</v>
      </c>
      <c r="D54" s="251">
        <f t="shared" si="10"/>
        <v>0</v>
      </c>
      <c r="E54" s="163">
        <f t="shared" si="11"/>
        <v>0</v>
      </c>
      <c r="F54" s="274" t="s">
        <v>121</v>
      </c>
      <c r="G54" s="255">
        <v>4</v>
      </c>
      <c r="H54" s="251">
        <f t="shared" si="12"/>
        <v>4</v>
      </c>
      <c r="I54" s="163">
        <f t="shared" si="13"/>
        <v>0.15003750937734434</v>
      </c>
      <c r="J54" s="55" t="s">
        <v>121</v>
      </c>
      <c r="K54" s="19">
        <v>1</v>
      </c>
      <c r="L54" s="251">
        <f t="shared" si="14"/>
        <v>1</v>
      </c>
      <c r="M54" s="163">
        <f t="shared" si="15"/>
        <v>3.8167938931297711E-2</v>
      </c>
      <c r="N54" s="252">
        <f t="shared" si="16"/>
        <v>0</v>
      </c>
      <c r="O54" s="253">
        <f t="shared" si="17"/>
        <v>5</v>
      </c>
      <c r="P54" s="253">
        <f t="shared" si="18"/>
        <v>5</v>
      </c>
      <c r="Q54" s="254">
        <f t="shared" si="19"/>
        <v>6.7060085836909866E-2</v>
      </c>
    </row>
    <row r="55" spans="1:17" ht="12.95" customHeight="1" x14ac:dyDescent="0.2">
      <c r="A55" s="20" t="s">
        <v>45</v>
      </c>
      <c r="B55" s="55" t="s">
        <v>121</v>
      </c>
      <c r="C55" s="19">
        <v>1</v>
      </c>
      <c r="D55" s="251">
        <f t="shared" si="10"/>
        <v>1</v>
      </c>
      <c r="E55" s="163">
        <f t="shared" si="11"/>
        <v>4.6082949308755762E-2</v>
      </c>
      <c r="F55" s="200">
        <v>2</v>
      </c>
      <c r="G55" s="129">
        <v>2</v>
      </c>
      <c r="H55" s="251">
        <f t="shared" si="12"/>
        <v>4</v>
      </c>
      <c r="I55" s="163">
        <f t="shared" si="13"/>
        <v>0.15003750937734434</v>
      </c>
      <c r="J55" s="55" t="s">
        <v>121</v>
      </c>
      <c r="K55" s="19" t="s">
        <v>121</v>
      </c>
      <c r="L55" s="251">
        <f t="shared" si="14"/>
        <v>0</v>
      </c>
      <c r="M55" s="163">
        <f t="shared" si="15"/>
        <v>0</v>
      </c>
      <c r="N55" s="252">
        <f t="shared" si="16"/>
        <v>2</v>
      </c>
      <c r="O55" s="253">
        <f t="shared" si="17"/>
        <v>3</v>
      </c>
      <c r="P55" s="253">
        <f t="shared" si="18"/>
        <v>5</v>
      </c>
      <c r="Q55" s="254">
        <f t="shared" si="19"/>
        <v>6.7060085836909866E-2</v>
      </c>
    </row>
    <row r="56" spans="1:17" ht="12.95" customHeight="1" x14ac:dyDescent="0.2">
      <c r="A56" s="20" t="s">
        <v>49</v>
      </c>
      <c r="B56" s="55" t="s">
        <v>121</v>
      </c>
      <c r="C56" s="19" t="s">
        <v>121</v>
      </c>
      <c r="D56" s="251">
        <f t="shared" si="10"/>
        <v>0</v>
      </c>
      <c r="E56" s="163">
        <f t="shared" si="11"/>
        <v>0</v>
      </c>
      <c r="F56" s="129">
        <v>1</v>
      </c>
      <c r="G56" s="129">
        <v>1</v>
      </c>
      <c r="H56" s="251">
        <f t="shared" si="12"/>
        <v>2</v>
      </c>
      <c r="I56" s="163">
        <f t="shared" si="13"/>
        <v>7.5018754688672168E-2</v>
      </c>
      <c r="J56" s="55">
        <v>1</v>
      </c>
      <c r="K56" s="19">
        <v>2</v>
      </c>
      <c r="L56" s="251">
        <f t="shared" si="14"/>
        <v>3</v>
      </c>
      <c r="M56" s="163">
        <f t="shared" si="15"/>
        <v>0.11450381679389313</v>
      </c>
      <c r="N56" s="252">
        <f t="shared" si="16"/>
        <v>2</v>
      </c>
      <c r="O56" s="253">
        <f t="shared" si="17"/>
        <v>3</v>
      </c>
      <c r="P56" s="253">
        <f t="shared" si="18"/>
        <v>5</v>
      </c>
      <c r="Q56" s="254">
        <f t="shared" si="19"/>
        <v>6.7060085836909866E-2</v>
      </c>
    </row>
    <row r="57" spans="1:17" ht="12.95" customHeight="1" x14ac:dyDescent="0.2">
      <c r="A57" s="20" t="s">
        <v>215</v>
      </c>
      <c r="B57" s="55" t="s">
        <v>121</v>
      </c>
      <c r="C57" s="19" t="s">
        <v>121</v>
      </c>
      <c r="D57" s="251">
        <f t="shared" si="10"/>
        <v>0</v>
      </c>
      <c r="E57" s="163">
        <f t="shared" si="11"/>
        <v>0</v>
      </c>
      <c r="F57" s="200">
        <v>0</v>
      </c>
      <c r="G57" s="129">
        <v>1</v>
      </c>
      <c r="H57" s="251">
        <f t="shared" si="12"/>
        <v>1</v>
      </c>
      <c r="I57" s="163">
        <f t="shared" si="13"/>
        <v>3.7509377344336084E-2</v>
      </c>
      <c r="J57" s="55">
        <v>1</v>
      </c>
      <c r="K57" s="19">
        <v>3</v>
      </c>
      <c r="L57" s="251">
        <f t="shared" si="14"/>
        <v>4</v>
      </c>
      <c r="M57" s="163">
        <f t="shared" si="15"/>
        <v>0.15267175572519084</v>
      </c>
      <c r="N57" s="252">
        <f t="shared" si="16"/>
        <v>1</v>
      </c>
      <c r="O57" s="253">
        <f t="shared" si="17"/>
        <v>4</v>
      </c>
      <c r="P57" s="253">
        <f t="shared" si="18"/>
        <v>5</v>
      </c>
      <c r="Q57" s="254">
        <f t="shared" si="19"/>
        <v>6.7060085836909866E-2</v>
      </c>
    </row>
    <row r="58" spans="1:17" ht="12.95" customHeight="1" x14ac:dyDescent="0.2">
      <c r="A58" s="20" t="s">
        <v>102</v>
      </c>
      <c r="B58" s="55" t="s">
        <v>121</v>
      </c>
      <c r="C58" s="19">
        <v>1</v>
      </c>
      <c r="D58" s="251">
        <f t="shared" si="10"/>
        <v>1</v>
      </c>
      <c r="E58" s="163">
        <f t="shared" si="11"/>
        <v>4.6082949308755762E-2</v>
      </c>
      <c r="F58" s="129">
        <v>2</v>
      </c>
      <c r="G58" s="129">
        <v>1</v>
      </c>
      <c r="H58" s="251">
        <f t="shared" si="12"/>
        <v>3</v>
      </c>
      <c r="I58" s="163">
        <f t="shared" si="13"/>
        <v>0.11252813203300825</v>
      </c>
      <c r="J58" s="55" t="s">
        <v>121</v>
      </c>
      <c r="K58" s="19">
        <v>1</v>
      </c>
      <c r="L58" s="251">
        <f t="shared" si="14"/>
        <v>1</v>
      </c>
      <c r="M58" s="163">
        <f t="shared" si="15"/>
        <v>3.8167938931297711E-2</v>
      </c>
      <c r="N58" s="252">
        <f t="shared" si="16"/>
        <v>2</v>
      </c>
      <c r="O58" s="253">
        <f t="shared" si="17"/>
        <v>3</v>
      </c>
      <c r="P58" s="253">
        <f t="shared" si="18"/>
        <v>5</v>
      </c>
      <c r="Q58" s="254">
        <f t="shared" si="19"/>
        <v>6.7060085836909866E-2</v>
      </c>
    </row>
    <row r="59" spans="1:17" ht="12.95" customHeight="1" x14ac:dyDescent="0.2">
      <c r="A59" s="20" t="s">
        <v>105</v>
      </c>
      <c r="B59" s="55">
        <v>1</v>
      </c>
      <c r="C59" s="19">
        <v>1</v>
      </c>
      <c r="D59" s="251">
        <f t="shared" si="10"/>
        <v>2</v>
      </c>
      <c r="E59" s="163">
        <f t="shared" si="11"/>
        <v>9.2165898617511524E-2</v>
      </c>
      <c r="F59" s="1237" t="s">
        <v>121</v>
      </c>
      <c r="G59" s="129">
        <v>1</v>
      </c>
      <c r="H59" s="251">
        <f t="shared" si="12"/>
        <v>1</v>
      </c>
      <c r="I59" s="163">
        <f t="shared" si="13"/>
        <v>3.7509377344336084E-2</v>
      </c>
      <c r="J59" s="55" t="s">
        <v>121</v>
      </c>
      <c r="K59" s="19">
        <v>2</v>
      </c>
      <c r="L59" s="251">
        <f t="shared" si="14"/>
        <v>2</v>
      </c>
      <c r="M59" s="163">
        <f t="shared" si="15"/>
        <v>7.6335877862595422E-2</v>
      </c>
      <c r="N59" s="252">
        <f t="shared" si="16"/>
        <v>1</v>
      </c>
      <c r="O59" s="253">
        <f t="shared" si="17"/>
        <v>4</v>
      </c>
      <c r="P59" s="253">
        <f t="shared" si="18"/>
        <v>5</v>
      </c>
      <c r="Q59" s="254">
        <f t="shared" si="19"/>
        <v>6.7060085836909866E-2</v>
      </c>
    </row>
    <row r="60" spans="1:17" ht="12.95" customHeight="1" x14ac:dyDescent="0.25">
      <c r="A60" s="20" t="s">
        <v>5</v>
      </c>
      <c r="B60" s="55">
        <v>1</v>
      </c>
      <c r="C60" s="19" t="s">
        <v>121</v>
      </c>
      <c r="D60" s="251">
        <f t="shared" si="10"/>
        <v>1</v>
      </c>
      <c r="E60" s="163">
        <f t="shared" si="11"/>
        <v>4.6082949308755762E-2</v>
      </c>
      <c r="F60" s="274" t="s">
        <v>121</v>
      </c>
      <c r="G60" s="255" t="s">
        <v>121</v>
      </c>
      <c r="H60" s="251">
        <f t="shared" si="12"/>
        <v>0</v>
      </c>
      <c r="I60" s="163">
        <f t="shared" si="13"/>
        <v>0</v>
      </c>
      <c r="J60" s="55">
        <v>3</v>
      </c>
      <c r="K60" s="19" t="s">
        <v>121</v>
      </c>
      <c r="L60" s="251">
        <f t="shared" si="14"/>
        <v>3</v>
      </c>
      <c r="M60" s="163">
        <f t="shared" si="15"/>
        <v>0.11450381679389313</v>
      </c>
      <c r="N60" s="252">
        <f t="shared" si="16"/>
        <v>4</v>
      </c>
      <c r="O60" s="253">
        <f t="shared" si="17"/>
        <v>0</v>
      </c>
      <c r="P60" s="253">
        <f t="shared" si="18"/>
        <v>4</v>
      </c>
      <c r="Q60" s="254">
        <f t="shared" si="19"/>
        <v>5.3648068669527899E-2</v>
      </c>
    </row>
    <row r="61" spans="1:17" ht="12.95" customHeight="1" x14ac:dyDescent="0.25">
      <c r="A61" s="20" t="s">
        <v>26</v>
      </c>
      <c r="B61" s="55" t="s">
        <v>121</v>
      </c>
      <c r="C61" s="19" t="s">
        <v>121</v>
      </c>
      <c r="D61" s="251">
        <f t="shared" si="10"/>
        <v>0</v>
      </c>
      <c r="E61" s="163">
        <f t="shared" si="11"/>
        <v>0</v>
      </c>
      <c r="F61" s="274" t="s">
        <v>121</v>
      </c>
      <c r="G61" s="255">
        <v>1</v>
      </c>
      <c r="H61" s="251">
        <f t="shared" si="12"/>
        <v>1</v>
      </c>
      <c r="I61" s="163">
        <f t="shared" si="13"/>
        <v>3.7509377344336084E-2</v>
      </c>
      <c r="J61" s="55">
        <v>2</v>
      </c>
      <c r="K61" s="19">
        <v>1</v>
      </c>
      <c r="L61" s="251">
        <f t="shared" si="14"/>
        <v>3</v>
      </c>
      <c r="M61" s="163">
        <f t="shared" si="15"/>
        <v>0.11450381679389313</v>
      </c>
      <c r="N61" s="252">
        <f t="shared" si="16"/>
        <v>2</v>
      </c>
      <c r="O61" s="253">
        <f t="shared" si="17"/>
        <v>2</v>
      </c>
      <c r="P61" s="253">
        <f t="shared" si="18"/>
        <v>4</v>
      </c>
      <c r="Q61" s="254">
        <f t="shared" si="19"/>
        <v>5.3648068669527899E-2</v>
      </c>
    </row>
    <row r="62" spans="1:17" ht="12.95" customHeight="1" x14ac:dyDescent="0.25">
      <c r="A62" s="20" t="s">
        <v>134</v>
      </c>
      <c r="B62" s="55" t="s">
        <v>121</v>
      </c>
      <c r="C62" s="19" t="s">
        <v>121</v>
      </c>
      <c r="D62" s="251">
        <f t="shared" si="10"/>
        <v>0</v>
      </c>
      <c r="E62" s="163">
        <f t="shared" si="11"/>
        <v>0</v>
      </c>
      <c r="F62" s="274">
        <v>2</v>
      </c>
      <c r="G62" s="255">
        <v>2</v>
      </c>
      <c r="H62" s="251">
        <f t="shared" si="12"/>
        <v>4</v>
      </c>
      <c r="I62" s="163">
        <f t="shared" si="13"/>
        <v>0.15003750937734434</v>
      </c>
      <c r="J62" s="55" t="s">
        <v>121</v>
      </c>
      <c r="K62" s="19" t="s">
        <v>121</v>
      </c>
      <c r="L62" s="251">
        <f t="shared" si="14"/>
        <v>0</v>
      </c>
      <c r="M62" s="163">
        <f t="shared" si="15"/>
        <v>0</v>
      </c>
      <c r="N62" s="252">
        <f t="shared" si="16"/>
        <v>2</v>
      </c>
      <c r="O62" s="253">
        <f t="shared" si="17"/>
        <v>2</v>
      </c>
      <c r="P62" s="253">
        <f t="shared" si="18"/>
        <v>4</v>
      </c>
      <c r="Q62" s="254">
        <f t="shared" si="19"/>
        <v>5.3648068669527899E-2</v>
      </c>
    </row>
    <row r="63" spans="1:17" ht="12.95" customHeight="1" x14ac:dyDescent="0.2">
      <c r="A63" s="20" t="s">
        <v>79</v>
      </c>
      <c r="B63" s="55" t="s">
        <v>121</v>
      </c>
      <c r="C63" s="19" t="s">
        <v>121</v>
      </c>
      <c r="D63" s="251">
        <f t="shared" si="10"/>
        <v>0</v>
      </c>
      <c r="E63" s="163">
        <f t="shared" si="11"/>
        <v>0</v>
      </c>
      <c r="F63" s="200">
        <v>1</v>
      </c>
      <c r="G63" s="129">
        <v>1</v>
      </c>
      <c r="H63" s="251">
        <f t="shared" si="12"/>
        <v>2</v>
      </c>
      <c r="I63" s="163">
        <f t="shared" si="13"/>
        <v>7.5018754688672168E-2</v>
      </c>
      <c r="J63" s="55" t="s">
        <v>121</v>
      </c>
      <c r="K63" s="19">
        <v>2</v>
      </c>
      <c r="L63" s="251">
        <f t="shared" si="14"/>
        <v>2</v>
      </c>
      <c r="M63" s="163">
        <f t="shared" si="15"/>
        <v>7.6335877862595422E-2</v>
      </c>
      <c r="N63" s="252">
        <f t="shared" si="16"/>
        <v>1</v>
      </c>
      <c r="O63" s="253">
        <f t="shared" si="17"/>
        <v>3</v>
      </c>
      <c r="P63" s="253">
        <f t="shared" si="18"/>
        <v>4</v>
      </c>
      <c r="Q63" s="254">
        <f t="shared" si="19"/>
        <v>5.3648068669527899E-2</v>
      </c>
    </row>
    <row r="64" spans="1:17" ht="12.95" customHeight="1" x14ac:dyDescent="0.25">
      <c r="A64" s="20" t="s">
        <v>98</v>
      </c>
      <c r="B64" s="55">
        <v>2</v>
      </c>
      <c r="C64" s="19" t="s">
        <v>121</v>
      </c>
      <c r="D64" s="251">
        <f t="shared" si="10"/>
        <v>2</v>
      </c>
      <c r="E64" s="163">
        <f t="shared" si="11"/>
        <v>9.2165898617511524E-2</v>
      </c>
      <c r="F64" s="19">
        <v>1</v>
      </c>
      <c r="G64" s="55" t="s">
        <v>121</v>
      </c>
      <c r="H64" s="251">
        <f t="shared" si="12"/>
        <v>1</v>
      </c>
      <c r="I64" s="163">
        <f t="shared" si="13"/>
        <v>3.7509377344336084E-2</v>
      </c>
      <c r="J64" s="55">
        <v>1</v>
      </c>
      <c r="K64" s="19" t="s">
        <v>121</v>
      </c>
      <c r="L64" s="251">
        <f t="shared" si="14"/>
        <v>1</v>
      </c>
      <c r="M64" s="163">
        <f t="shared" si="15"/>
        <v>3.8167938931297711E-2</v>
      </c>
      <c r="N64" s="252">
        <f t="shared" si="16"/>
        <v>4</v>
      </c>
      <c r="O64" s="253">
        <f t="shared" si="17"/>
        <v>0</v>
      </c>
      <c r="P64" s="253">
        <f t="shared" si="18"/>
        <v>4</v>
      </c>
      <c r="Q64" s="254">
        <f t="shared" si="19"/>
        <v>5.3648068669527899E-2</v>
      </c>
    </row>
    <row r="65" spans="1:17" ht="12.95" customHeight="1" x14ac:dyDescent="0.25">
      <c r="A65" s="20" t="s">
        <v>8</v>
      </c>
      <c r="B65" s="55" t="s">
        <v>121</v>
      </c>
      <c r="C65" s="19">
        <v>1</v>
      </c>
      <c r="D65" s="251">
        <f t="shared" si="10"/>
        <v>1</v>
      </c>
      <c r="E65" s="163">
        <f t="shared" si="11"/>
        <v>4.6082949308755762E-2</v>
      </c>
      <c r="F65" s="274" t="s">
        <v>121</v>
      </c>
      <c r="G65" s="255" t="s">
        <v>121</v>
      </c>
      <c r="H65" s="251">
        <f t="shared" si="12"/>
        <v>0</v>
      </c>
      <c r="I65" s="163">
        <f t="shared" si="13"/>
        <v>0</v>
      </c>
      <c r="J65" s="55" t="s">
        <v>121</v>
      </c>
      <c r="K65" s="19">
        <v>2</v>
      </c>
      <c r="L65" s="251">
        <f t="shared" si="14"/>
        <v>2</v>
      </c>
      <c r="M65" s="163">
        <f t="shared" si="15"/>
        <v>7.6335877862595422E-2</v>
      </c>
      <c r="N65" s="252">
        <f t="shared" si="16"/>
        <v>0</v>
      </c>
      <c r="O65" s="253">
        <f t="shared" si="17"/>
        <v>3</v>
      </c>
      <c r="P65" s="253">
        <f t="shared" si="18"/>
        <v>3</v>
      </c>
      <c r="Q65" s="254">
        <f t="shared" si="19"/>
        <v>4.0236051502145924E-2</v>
      </c>
    </row>
    <row r="66" spans="1:17" ht="12.95" customHeight="1" x14ac:dyDescent="0.25">
      <c r="A66" s="20" t="s">
        <v>12</v>
      </c>
      <c r="B66" s="55">
        <v>1</v>
      </c>
      <c r="C66" s="19">
        <v>2</v>
      </c>
      <c r="D66" s="251">
        <f t="shared" si="10"/>
        <v>3</v>
      </c>
      <c r="E66" s="163">
        <f t="shared" si="11"/>
        <v>0.13824884792626729</v>
      </c>
      <c r="F66" s="274" t="s">
        <v>121</v>
      </c>
      <c r="G66" s="255" t="s">
        <v>121</v>
      </c>
      <c r="H66" s="251">
        <f t="shared" si="12"/>
        <v>0</v>
      </c>
      <c r="I66" s="163">
        <f t="shared" si="13"/>
        <v>0</v>
      </c>
      <c r="J66" s="55" t="s">
        <v>121</v>
      </c>
      <c r="K66" s="19" t="s">
        <v>121</v>
      </c>
      <c r="L66" s="251">
        <f t="shared" si="14"/>
        <v>0</v>
      </c>
      <c r="M66" s="163">
        <f t="shared" si="15"/>
        <v>0</v>
      </c>
      <c r="N66" s="252">
        <f t="shared" si="16"/>
        <v>1</v>
      </c>
      <c r="O66" s="253">
        <f t="shared" si="17"/>
        <v>2</v>
      </c>
      <c r="P66" s="253">
        <f t="shared" si="18"/>
        <v>3</v>
      </c>
      <c r="Q66" s="254">
        <f t="shared" si="19"/>
        <v>4.0236051502145924E-2</v>
      </c>
    </row>
    <row r="67" spans="1:17" ht="12.95" customHeight="1" x14ac:dyDescent="0.25">
      <c r="A67" s="20" t="s">
        <v>29</v>
      </c>
      <c r="B67" s="55">
        <v>1</v>
      </c>
      <c r="C67" s="19" t="s">
        <v>121</v>
      </c>
      <c r="D67" s="251">
        <f t="shared" si="10"/>
        <v>1</v>
      </c>
      <c r="E67" s="163">
        <f t="shared" si="11"/>
        <v>4.6082949308755762E-2</v>
      </c>
      <c r="F67" s="274">
        <v>2</v>
      </c>
      <c r="G67" s="255" t="s">
        <v>121</v>
      </c>
      <c r="H67" s="251">
        <f t="shared" si="12"/>
        <v>2</v>
      </c>
      <c r="I67" s="163">
        <f t="shared" si="13"/>
        <v>7.5018754688672168E-2</v>
      </c>
      <c r="J67" s="55" t="s">
        <v>121</v>
      </c>
      <c r="K67" s="19" t="s">
        <v>121</v>
      </c>
      <c r="L67" s="251">
        <f t="shared" si="14"/>
        <v>0</v>
      </c>
      <c r="M67" s="163">
        <f t="shared" si="15"/>
        <v>0</v>
      </c>
      <c r="N67" s="252">
        <f t="shared" si="16"/>
        <v>3</v>
      </c>
      <c r="O67" s="253">
        <f t="shared" si="17"/>
        <v>0</v>
      </c>
      <c r="P67" s="253">
        <f t="shared" si="18"/>
        <v>3</v>
      </c>
      <c r="Q67" s="254">
        <f t="shared" si="19"/>
        <v>4.0236051502145924E-2</v>
      </c>
    </row>
    <row r="68" spans="1:17" ht="12.95" customHeight="1" x14ac:dyDescent="0.25">
      <c r="A68" s="20" t="s">
        <v>56</v>
      </c>
      <c r="B68" s="55">
        <v>1</v>
      </c>
      <c r="C68" s="19">
        <v>1</v>
      </c>
      <c r="D68" s="251">
        <f t="shared" si="10"/>
        <v>2</v>
      </c>
      <c r="E68" s="163">
        <f t="shared" si="11"/>
        <v>9.2165898617511524E-2</v>
      </c>
      <c r="F68" s="19" t="s">
        <v>121</v>
      </c>
      <c r="G68" s="19">
        <v>1</v>
      </c>
      <c r="H68" s="251">
        <f t="shared" si="12"/>
        <v>1</v>
      </c>
      <c r="I68" s="163">
        <f t="shared" si="13"/>
        <v>3.7509377344336084E-2</v>
      </c>
      <c r="J68" s="55" t="s">
        <v>121</v>
      </c>
      <c r="K68" s="19" t="s">
        <v>121</v>
      </c>
      <c r="L68" s="251">
        <f t="shared" si="14"/>
        <v>0</v>
      </c>
      <c r="M68" s="163">
        <f t="shared" si="15"/>
        <v>0</v>
      </c>
      <c r="N68" s="252">
        <f t="shared" si="16"/>
        <v>1</v>
      </c>
      <c r="O68" s="253">
        <f t="shared" si="17"/>
        <v>2</v>
      </c>
      <c r="P68" s="253">
        <f t="shared" si="18"/>
        <v>3</v>
      </c>
      <c r="Q68" s="254">
        <f t="shared" si="19"/>
        <v>4.0236051502145924E-2</v>
      </c>
    </row>
    <row r="69" spans="1:17" ht="12.95" customHeight="1" x14ac:dyDescent="0.2">
      <c r="A69" s="20" t="s">
        <v>64</v>
      </c>
      <c r="B69" s="55" t="s">
        <v>121</v>
      </c>
      <c r="C69" s="19" t="s">
        <v>121</v>
      </c>
      <c r="D69" s="251">
        <f t="shared" ref="D69:D100" si="20">SUM(B69:C69)</f>
        <v>0</v>
      </c>
      <c r="E69" s="163">
        <f t="shared" ref="E69:E100" si="21">D69*100/$D$103</f>
        <v>0</v>
      </c>
      <c r="F69" s="55" t="s">
        <v>121</v>
      </c>
      <c r="G69" s="129">
        <v>1</v>
      </c>
      <c r="H69" s="251">
        <f t="shared" ref="H69:H100" si="22">SUM(F69:G69)</f>
        <v>1</v>
      </c>
      <c r="I69" s="163">
        <f t="shared" ref="I69:I100" si="23">H69*100/$H$103</f>
        <v>3.7509377344336084E-2</v>
      </c>
      <c r="J69" s="55">
        <v>2</v>
      </c>
      <c r="K69" s="19" t="s">
        <v>121</v>
      </c>
      <c r="L69" s="251">
        <f t="shared" ref="L69:L100" si="24">SUM(J69:K69)</f>
        <v>2</v>
      </c>
      <c r="M69" s="163">
        <f t="shared" ref="M69:M100" si="25">L69*100/$L$103</f>
        <v>7.6335877862595422E-2</v>
      </c>
      <c r="N69" s="252">
        <f t="shared" ref="N69:N102" si="26">SUM(F69,B69,J69)</f>
        <v>2</v>
      </c>
      <c r="O69" s="253">
        <f t="shared" ref="O69:O102" si="27">SUM(G69,C69,K69)</f>
        <v>1</v>
      </c>
      <c r="P69" s="253">
        <f t="shared" ref="P69:P100" si="28">SUM(N69,O69)</f>
        <v>3</v>
      </c>
      <c r="Q69" s="254">
        <f t="shared" ref="Q69:Q100" si="29">P69*100/P$103</f>
        <v>4.0236051502145924E-2</v>
      </c>
    </row>
    <row r="70" spans="1:17" ht="12.95" customHeight="1" x14ac:dyDescent="0.2">
      <c r="A70" s="20" t="s">
        <v>214</v>
      </c>
      <c r="B70" s="55">
        <v>1</v>
      </c>
      <c r="C70" s="19">
        <v>1</v>
      </c>
      <c r="D70" s="251">
        <f t="shared" si="20"/>
        <v>2</v>
      </c>
      <c r="E70" s="163">
        <f t="shared" si="21"/>
        <v>9.2165898617511524E-2</v>
      </c>
      <c r="F70" s="129" t="s">
        <v>121</v>
      </c>
      <c r="G70" s="129" t="s">
        <v>121</v>
      </c>
      <c r="H70" s="251">
        <f t="shared" si="22"/>
        <v>0</v>
      </c>
      <c r="I70" s="163">
        <f t="shared" si="23"/>
        <v>0</v>
      </c>
      <c r="J70" s="55" t="s">
        <v>121</v>
      </c>
      <c r="K70" s="19">
        <v>1</v>
      </c>
      <c r="L70" s="251">
        <f t="shared" si="24"/>
        <v>1</v>
      </c>
      <c r="M70" s="163">
        <f t="shared" si="25"/>
        <v>3.8167938931297711E-2</v>
      </c>
      <c r="N70" s="252">
        <f t="shared" si="26"/>
        <v>1</v>
      </c>
      <c r="O70" s="253">
        <f t="shared" si="27"/>
        <v>2</v>
      </c>
      <c r="P70" s="253">
        <f t="shared" si="28"/>
        <v>3</v>
      </c>
      <c r="Q70" s="254">
        <f t="shared" si="29"/>
        <v>4.0236051502145924E-2</v>
      </c>
    </row>
    <row r="71" spans="1:17" ht="12.95" customHeight="1" x14ac:dyDescent="0.2">
      <c r="A71" s="20" t="s">
        <v>85</v>
      </c>
      <c r="B71" s="55" t="s">
        <v>121</v>
      </c>
      <c r="C71" s="19" t="s">
        <v>121</v>
      </c>
      <c r="D71" s="251">
        <f t="shared" si="20"/>
        <v>0</v>
      </c>
      <c r="E71" s="163">
        <f t="shared" si="21"/>
        <v>0</v>
      </c>
      <c r="F71" s="129">
        <v>1</v>
      </c>
      <c r="G71" s="19" t="s">
        <v>121</v>
      </c>
      <c r="H71" s="251">
        <f t="shared" si="22"/>
        <v>1</v>
      </c>
      <c r="I71" s="163">
        <f t="shared" si="23"/>
        <v>3.7509377344336084E-2</v>
      </c>
      <c r="J71" s="55" t="s">
        <v>121</v>
      </c>
      <c r="K71" s="19">
        <v>2</v>
      </c>
      <c r="L71" s="251">
        <f t="shared" si="24"/>
        <v>2</v>
      </c>
      <c r="M71" s="163">
        <f t="shared" si="25"/>
        <v>7.6335877862595422E-2</v>
      </c>
      <c r="N71" s="252">
        <f t="shared" si="26"/>
        <v>1</v>
      </c>
      <c r="O71" s="253">
        <f t="shared" si="27"/>
        <v>2</v>
      </c>
      <c r="P71" s="253">
        <f t="shared" si="28"/>
        <v>3</v>
      </c>
      <c r="Q71" s="254">
        <f t="shared" si="29"/>
        <v>4.0236051502145924E-2</v>
      </c>
    </row>
    <row r="72" spans="1:17" ht="12.95" customHeight="1" x14ac:dyDescent="0.2">
      <c r="A72" s="20" t="s">
        <v>90</v>
      </c>
      <c r="B72" s="55" t="s">
        <v>121</v>
      </c>
      <c r="C72" s="19" t="s">
        <v>121</v>
      </c>
      <c r="D72" s="251">
        <f t="shared" si="20"/>
        <v>0</v>
      </c>
      <c r="E72" s="163">
        <f t="shared" si="21"/>
        <v>0</v>
      </c>
      <c r="F72" s="19" t="s">
        <v>121</v>
      </c>
      <c r="G72" s="129">
        <v>2</v>
      </c>
      <c r="H72" s="251">
        <f t="shared" si="22"/>
        <v>2</v>
      </c>
      <c r="I72" s="163">
        <f t="shared" si="23"/>
        <v>7.5018754688672168E-2</v>
      </c>
      <c r="J72" s="55" t="s">
        <v>121</v>
      </c>
      <c r="K72" s="19">
        <v>1</v>
      </c>
      <c r="L72" s="251">
        <f t="shared" si="24"/>
        <v>1</v>
      </c>
      <c r="M72" s="163">
        <f t="shared" si="25"/>
        <v>3.8167938931297711E-2</v>
      </c>
      <c r="N72" s="252">
        <f t="shared" si="26"/>
        <v>0</v>
      </c>
      <c r="O72" s="253">
        <f t="shared" si="27"/>
        <v>3</v>
      </c>
      <c r="P72" s="253">
        <f t="shared" si="28"/>
        <v>3</v>
      </c>
      <c r="Q72" s="254">
        <f t="shared" si="29"/>
        <v>4.0236051502145924E-2</v>
      </c>
    </row>
    <row r="73" spans="1:17" ht="12.95" customHeight="1" x14ac:dyDescent="0.2">
      <c r="A73" s="20" t="s">
        <v>94</v>
      </c>
      <c r="B73" s="55" t="s">
        <v>121</v>
      </c>
      <c r="C73" s="19" t="s">
        <v>121</v>
      </c>
      <c r="D73" s="251">
        <f t="shared" si="20"/>
        <v>0</v>
      </c>
      <c r="E73" s="163">
        <f t="shared" si="21"/>
        <v>0</v>
      </c>
      <c r="F73" s="55" t="s">
        <v>121</v>
      </c>
      <c r="G73" s="129">
        <v>2</v>
      </c>
      <c r="H73" s="251">
        <f t="shared" si="22"/>
        <v>2</v>
      </c>
      <c r="I73" s="163">
        <f t="shared" si="23"/>
        <v>7.5018754688672168E-2</v>
      </c>
      <c r="J73" s="55" t="s">
        <v>121</v>
      </c>
      <c r="K73" s="19">
        <v>1</v>
      </c>
      <c r="L73" s="251">
        <f t="shared" si="24"/>
        <v>1</v>
      </c>
      <c r="M73" s="163">
        <f t="shared" si="25"/>
        <v>3.8167938931297711E-2</v>
      </c>
      <c r="N73" s="252">
        <f t="shared" si="26"/>
        <v>0</v>
      </c>
      <c r="O73" s="253">
        <f t="shared" si="27"/>
        <v>3</v>
      </c>
      <c r="P73" s="253">
        <f t="shared" si="28"/>
        <v>3</v>
      </c>
      <c r="Q73" s="254">
        <f t="shared" si="29"/>
        <v>4.0236051502145924E-2</v>
      </c>
    </row>
    <row r="74" spans="1:17" ht="12.95" customHeight="1" x14ac:dyDescent="0.25">
      <c r="A74" s="20" t="s">
        <v>4</v>
      </c>
      <c r="B74" s="55" t="s">
        <v>121</v>
      </c>
      <c r="C74" s="19" t="s">
        <v>121</v>
      </c>
      <c r="D74" s="251">
        <f t="shared" si="20"/>
        <v>0</v>
      </c>
      <c r="E74" s="163">
        <f t="shared" si="21"/>
        <v>0</v>
      </c>
      <c r="F74" s="255">
        <v>1</v>
      </c>
      <c r="G74" s="255">
        <v>1</v>
      </c>
      <c r="H74" s="251">
        <f t="shared" si="22"/>
        <v>2</v>
      </c>
      <c r="I74" s="163">
        <f t="shared" si="23"/>
        <v>7.5018754688672168E-2</v>
      </c>
      <c r="J74" s="55" t="s">
        <v>121</v>
      </c>
      <c r="K74" s="19" t="s">
        <v>121</v>
      </c>
      <c r="L74" s="251">
        <f t="shared" si="24"/>
        <v>0</v>
      </c>
      <c r="M74" s="163">
        <f t="shared" si="25"/>
        <v>0</v>
      </c>
      <c r="N74" s="252">
        <f t="shared" si="26"/>
        <v>1</v>
      </c>
      <c r="O74" s="253">
        <f t="shared" si="27"/>
        <v>1</v>
      </c>
      <c r="P74" s="253">
        <f t="shared" si="28"/>
        <v>2</v>
      </c>
      <c r="Q74" s="254">
        <f t="shared" si="29"/>
        <v>2.6824034334763949E-2</v>
      </c>
    </row>
    <row r="75" spans="1:17" ht="12.95" customHeight="1" x14ac:dyDescent="0.25">
      <c r="A75" s="20" t="s">
        <v>131</v>
      </c>
      <c r="B75" s="55" t="s">
        <v>121</v>
      </c>
      <c r="C75" s="19" t="s">
        <v>121</v>
      </c>
      <c r="D75" s="251">
        <f t="shared" si="20"/>
        <v>0</v>
      </c>
      <c r="E75" s="163">
        <f t="shared" si="21"/>
        <v>0</v>
      </c>
      <c r="F75" s="255" t="s">
        <v>121</v>
      </c>
      <c r="G75" s="255">
        <v>1</v>
      </c>
      <c r="H75" s="251">
        <f t="shared" si="22"/>
        <v>1</v>
      </c>
      <c r="I75" s="163">
        <f t="shared" si="23"/>
        <v>3.7509377344336084E-2</v>
      </c>
      <c r="J75" s="55" t="s">
        <v>121</v>
      </c>
      <c r="K75" s="19">
        <v>1</v>
      </c>
      <c r="L75" s="251">
        <f t="shared" si="24"/>
        <v>1</v>
      </c>
      <c r="M75" s="163">
        <f t="shared" si="25"/>
        <v>3.8167938931297711E-2</v>
      </c>
      <c r="N75" s="252">
        <f t="shared" si="26"/>
        <v>0</v>
      </c>
      <c r="O75" s="253">
        <f t="shared" si="27"/>
        <v>2</v>
      </c>
      <c r="P75" s="253">
        <f t="shared" si="28"/>
        <v>2</v>
      </c>
      <c r="Q75" s="254">
        <f t="shared" si="29"/>
        <v>2.6824034334763949E-2</v>
      </c>
    </row>
    <row r="76" spans="1:17" ht="12.95" customHeight="1" x14ac:dyDescent="0.25">
      <c r="A76" s="20" t="s">
        <v>25</v>
      </c>
      <c r="B76" s="55" t="s">
        <v>121</v>
      </c>
      <c r="C76" s="19">
        <v>1</v>
      </c>
      <c r="D76" s="251">
        <f t="shared" si="20"/>
        <v>1</v>
      </c>
      <c r="E76" s="163">
        <f t="shared" si="21"/>
        <v>4.6082949308755762E-2</v>
      </c>
      <c r="F76" s="274" t="s">
        <v>121</v>
      </c>
      <c r="G76" s="255" t="s">
        <v>121</v>
      </c>
      <c r="H76" s="251">
        <f t="shared" si="22"/>
        <v>0</v>
      </c>
      <c r="I76" s="163">
        <f t="shared" si="23"/>
        <v>0</v>
      </c>
      <c r="J76" s="55" t="s">
        <v>121</v>
      </c>
      <c r="K76" s="19">
        <v>1</v>
      </c>
      <c r="L76" s="251">
        <f t="shared" si="24"/>
        <v>1</v>
      </c>
      <c r="M76" s="163">
        <f t="shared" si="25"/>
        <v>3.8167938931297711E-2</v>
      </c>
      <c r="N76" s="252">
        <f t="shared" si="26"/>
        <v>0</v>
      </c>
      <c r="O76" s="253">
        <f t="shared" si="27"/>
        <v>2</v>
      </c>
      <c r="P76" s="253">
        <f t="shared" si="28"/>
        <v>2</v>
      </c>
      <c r="Q76" s="254">
        <f t="shared" si="29"/>
        <v>2.6824034334763949E-2</v>
      </c>
    </row>
    <row r="77" spans="1:17" ht="12.95" customHeight="1" x14ac:dyDescent="0.25">
      <c r="A77" s="20" t="s">
        <v>33</v>
      </c>
      <c r="B77" s="55" t="s">
        <v>121</v>
      </c>
      <c r="C77" s="19">
        <v>1</v>
      </c>
      <c r="D77" s="251">
        <f t="shared" si="20"/>
        <v>1</v>
      </c>
      <c r="E77" s="163">
        <f t="shared" si="21"/>
        <v>4.6082949308755762E-2</v>
      </c>
      <c r="F77" s="1236" t="s">
        <v>121</v>
      </c>
      <c r="G77" s="255">
        <v>1</v>
      </c>
      <c r="H77" s="251">
        <f t="shared" si="22"/>
        <v>1</v>
      </c>
      <c r="I77" s="163">
        <f t="shared" si="23"/>
        <v>3.7509377344336084E-2</v>
      </c>
      <c r="J77" s="55" t="s">
        <v>121</v>
      </c>
      <c r="K77" s="19" t="s">
        <v>121</v>
      </c>
      <c r="L77" s="251">
        <f t="shared" si="24"/>
        <v>0</v>
      </c>
      <c r="M77" s="163">
        <f t="shared" si="25"/>
        <v>0</v>
      </c>
      <c r="N77" s="252">
        <f t="shared" si="26"/>
        <v>0</v>
      </c>
      <c r="O77" s="253">
        <f t="shared" si="27"/>
        <v>2</v>
      </c>
      <c r="P77" s="253">
        <f t="shared" si="28"/>
        <v>2</v>
      </c>
      <c r="Q77" s="254">
        <f t="shared" si="29"/>
        <v>2.6824034334763949E-2</v>
      </c>
    </row>
    <row r="78" spans="1:17" ht="12.95" customHeight="1" x14ac:dyDescent="0.2">
      <c r="A78" s="20" t="s">
        <v>278</v>
      </c>
      <c r="B78" s="55" t="s">
        <v>121</v>
      </c>
      <c r="C78" s="19" t="s">
        <v>121</v>
      </c>
      <c r="D78" s="251">
        <f t="shared" si="20"/>
        <v>0</v>
      </c>
      <c r="E78" s="163">
        <f t="shared" si="21"/>
        <v>0</v>
      </c>
      <c r="F78" s="200">
        <v>1</v>
      </c>
      <c r="G78" s="129">
        <v>1</v>
      </c>
      <c r="H78" s="251">
        <f t="shared" si="22"/>
        <v>2</v>
      </c>
      <c r="I78" s="163">
        <f t="shared" si="23"/>
        <v>7.5018754688672168E-2</v>
      </c>
      <c r="J78" s="55" t="s">
        <v>121</v>
      </c>
      <c r="K78" s="19" t="s">
        <v>121</v>
      </c>
      <c r="L78" s="251">
        <f t="shared" si="24"/>
        <v>0</v>
      </c>
      <c r="M78" s="163">
        <f t="shared" si="25"/>
        <v>0</v>
      </c>
      <c r="N78" s="252">
        <f t="shared" si="26"/>
        <v>1</v>
      </c>
      <c r="O78" s="253">
        <f t="shared" si="27"/>
        <v>1</v>
      </c>
      <c r="P78" s="253">
        <f t="shared" si="28"/>
        <v>2</v>
      </c>
      <c r="Q78" s="254">
        <f t="shared" si="29"/>
        <v>2.6824034334763949E-2</v>
      </c>
    </row>
    <row r="79" spans="1:17" ht="12.95" customHeight="1" x14ac:dyDescent="0.2">
      <c r="A79" s="20" t="s">
        <v>42</v>
      </c>
      <c r="B79" s="55">
        <v>1</v>
      </c>
      <c r="C79" s="19" t="s">
        <v>121</v>
      </c>
      <c r="D79" s="251">
        <f t="shared" si="20"/>
        <v>1</v>
      </c>
      <c r="E79" s="163">
        <f t="shared" si="21"/>
        <v>4.6082949308755762E-2</v>
      </c>
      <c r="F79" s="166">
        <v>1</v>
      </c>
      <c r="G79" s="129" t="s">
        <v>121</v>
      </c>
      <c r="H79" s="251">
        <f t="shared" si="22"/>
        <v>1</v>
      </c>
      <c r="I79" s="163">
        <f t="shared" si="23"/>
        <v>3.7509377344336084E-2</v>
      </c>
      <c r="J79" s="55" t="s">
        <v>121</v>
      </c>
      <c r="K79" s="19" t="s">
        <v>121</v>
      </c>
      <c r="L79" s="251">
        <f t="shared" si="24"/>
        <v>0</v>
      </c>
      <c r="M79" s="163">
        <f t="shared" si="25"/>
        <v>0</v>
      </c>
      <c r="N79" s="252">
        <f t="shared" si="26"/>
        <v>2</v>
      </c>
      <c r="O79" s="253">
        <f t="shared" si="27"/>
        <v>0</v>
      </c>
      <c r="P79" s="253">
        <f t="shared" si="28"/>
        <v>2</v>
      </c>
      <c r="Q79" s="254">
        <f t="shared" si="29"/>
        <v>2.6824034334763949E-2</v>
      </c>
    </row>
    <row r="80" spans="1:17" ht="12.95" customHeight="1" x14ac:dyDescent="0.2">
      <c r="A80" s="20" t="s">
        <v>55</v>
      </c>
      <c r="B80" s="55" t="s">
        <v>121</v>
      </c>
      <c r="C80" s="19">
        <v>1</v>
      </c>
      <c r="D80" s="251">
        <f t="shared" si="20"/>
        <v>1</v>
      </c>
      <c r="E80" s="163">
        <f t="shared" si="21"/>
        <v>4.6082949308755762E-2</v>
      </c>
      <c r="F80" s="200" t="s">
        <v>121</v>
      </c>
      <c r="G80" s="129" t="s">
        <v>121</v>
      </c>
      <c r="H80" s="251">
        <f t="shared" si="22"/>
        <v>0</v>
      </c>
      <c r="I80" s="163">
        <f t="shared" si="23"/>
        <v>0</v>
      </c>
      <c r="J80" s="55" t="s">
        <v>121</v>
      </c>
      <c r="K80" s="19">
        <v>1</v>
      </c>
      <c r="L80" s="251">
        <f t="shared" si="24"/>
        <v>1</v>
      </c>
      <c r="M80" s="163">
        <f t="shared" si="25"/>
        <v>3.8167938931297711E-2</v>
      </c>
      <c r="N80" s="252">
        <f t="shared" si="26"/>
        <v>0</v>
      </c>
      <c r="O80" s="253">
        <f t="shared" si="27"/>
        <v>2</v>
      </c>
      <c r="P80" s="253">
        <f t="shared" si="28"/>
        <v>2</v>
      </c>
      <c r="Q80" s="254">
        <f t="shared" si="29"/>
        <v>2.6824034334763949E-2</v>
      </c>
    </row>
    <row r="81" spans="1:17" ht="12.95" customHeight="1" x14ac:dyDescent="0.2">
      <c r="A81" s="20" t="s">
        <v>60</v>
      </c>
      <c r="B81" s="55" t="s">
        <v>121</v>
      </c>
      <c r="C81" s="19" t="s">
        <v>121</v>
      </c>
      <c r="D81" s="251">
        <f t="shared" si="20"/>
        <v>0</v>
      </c>
      <c r="E81" s="163">
        <f t="shared" si="21"/>
        <v>0</v>
      </c>
      <c r="F81" s="19" t="s">
        <v>121</v>
      </c>
      <c r="G81" s="129">
        <v>1</v>
      </c>
      <c r="H81" s="251">
        <f t="shared" si="22"/>
        <v>1</v>
      </c>
      <c r="I81" s="163">
        <f t="shared" si="23"/>
        <v>3.7509377344336084E-2</v>
      </c>
      <c r="J81" s="55" t="s">
        <v>121</v>
      </c>
      <c r="K81" s="19">
        <v>1</v>
      </c>
      <c r="L81" s="251">
        <f t="shared" si="24"/>
        <v>1</v>
      </c>
      <c r="M81" s="163">
        <f t="shared" si="25"/>
        <v>3.8167938931297711E-2</v>
      </c>
      <c r="N81" s="252">
        <f t="shared" si="26"/>
        <v>0</v>
      </c>
      <c r="O81" s="253">
        <f t="shared" si="27"/>
        <v>2</v>
      </c>
      <c r="P81" s="253">
        <f t="shared" si="28"/>
        <v>2</v>
      </c>
      <c r="Q81" s="254">
        <f t="shared" si="29"/>
        <v>2.6824034334763949E-2</v>
      </c>
    </row>
    <row r="82" spans="1:17" ht="12.95" customHeight="1" x14ac:dyDescent="0.25">
      <c r="A82" s="20" t="s">
        <v>6</v>
      </c>
      <c r="B82" s="55" t="s">
        <v>121</v>
      </c>
      <c r="C82" s="19">
        <v>1</v>
      </c>
      <c r="D82" s="251">
        <f t="shared" si="20"/>
        <v>1</v>
      </c>
      <c r="E82" s="163">
        <f t="shared" si="21"/>
        <v>4.6082949308755762E-2</v>
      </c>
      <c r="F82" s="255" t="s">
        <v>121</v>
      </c>
      <c r="G82" s="255" t="s">
        <v>121</v>
      </c>
      <c r="H82" s="251">
        <f t="shared" si="22"/>
        <v>0</v>
      </c>
      <c r="I82" s="163">
        <f t="shared" si="23"/>
        <v>0</v>
      </c>
      <c r="J82" s="55" t="s">
        <v>121</v>
      </c>
      <c r="K82" s="19" t="s">
        <v>121</v>
      </c>
      <c r="L82" s="251">
        <f t="shared" si="24"/>
        <v>0</v>
      </c>
      <c r="M82" s="163">
        <f t="shared" si="25"/>
        <v>0</v>
      </c>
      <c r="N82" s="252">
        <f t="shared" si="26"/>
        <v>0</v>
      </c>
      <c r="O82" s="253">
        <f t="shared" si="27"/>
        <v>1</v>
      </c>
      <c r="P82" s="253">
        <f t="shared" si="28"/>
        <v>1</v>
      </c>
      <c r="Q82" s="254">
        <f t="shared" si="29"/>
        <v>1.3412017167381975E-2</v>
      </c>
    </row>
    <row r="83" spans="1:17" ht="12.95" customHeight="1" x14ac:dyDescent="0.25">
      <c r="A83" s="20" t="s">
        <v>342</v>
      </c>
      <c r="B83" s="55" t="s">
        <v>121</v>
      </c>
      <c r="C83" s="19" t="s">
        <v>121</v>
      </c>
      <c r="D83" s="251">
        <f t="shared" si="20"/>
        <v>0</v>
      </c>
      <c r="E83" s="163">
        <f t="shared" si="21"/>
        <v>0</v>
      </c>
      <c r="F83" s="255" t="s">
        <v>121</v>
      </c>
      <c r="G83" s="255" t="s">
        <v>121</v>
      </c>
      <c r="H83" s="251">
        <f t="shared" si="22"/>
        <v>0</v>
      </c>
      <c r="I83" s="163">
        <f t="shared" si="23"/>
        <v>0</v>
      </c>
      <c r="J83" s="55">
        <v>1</v>
      </c>
      <c r="K83" s="19" t="s">
        <v>121</v>
      </c>
      <c r="L83" s="251">
        <f t="shared" si="24"/>
        <v>1</v>
      </c>
      <c r="M83" s="163">
        <f t="shared" si="25"/>
        <v>3.8167938931297711E-2</v>
      </c>
      <c r="N83" s="252">
        <f t="shared" si="26"/>
        <v>1</v>
      </c>
      <c r="O83" s="253">
        <f t="shared" si="27"/>
        <v>0</v>
      </c>
      <c r="P83" s="253">
        <f t="shared" si="28"/>
        <v>1</v>
      </c>
      <c r="Q83" s="254">
        <f t="shared" si="29"/>
        <v>1.3412017167381975E-2</v>
      </c>
    </row>
    <row r="84" spans="1:17" ht="12.95" customHeight="1" x14ac:dyDescent="0.25">
      <c r="A84" s="20" t="s">
        <v>11</v>
      </c>
      <c r="B84" s="55" t="s">
        <v>121</v>
      </c>
      <c r="C84" s="19" t="s">
        <v>121</v>
      </c>
      <c r="D84" s="251">
        <f t="shared" si="20"/>
        <v>0</v>
      </c>
      <c r="E84" s="163">
        <f t="shared" si="21"/>
        <v>0</v>
      </c>
      <c r="F84" s="255" t="s">
        <v>121</v>
      </c>
      <c r="G84" s="274">
        <v>1</v>
      </c>
      <c r="H84" s="251">
        <f t="shared" si="22"/>
        <v>1</v>
      </c>
      <c r="I84" s="163">
        <f t="shared" si="23"/>
        <v>3.7509377344336084E-2</v>
      </c>
      <c r="J84" s="55" t="s">
        <v>121</v>
      </c>
      <c r="K84" s="19" t="s">
        <v>121</v>
      </c>
      <c r="L84" s="251">
        <f t="shared" si="24"/>
        <v>0</v>
      </c>
      <c r="M84" s="163">
        <f t="shared" si="25"/>
        <v>0</v>
      </c>
      <c r="N84" s="252">
        <f t="shared" si="26"/>
        <v>0</v>
      </c>
      <c r="O84" s="253">
        <f t="shared" si="27"/>
        <v>1</v>
      </c>
      <c r="P84" s="253">
        <f t="shared" si="28"/>
        <v>1</v>
      </c>
      <c r="Q84" s="254">
        <f t="shared" si="29"/>
        <v>1.3412017167381975E-2</v>
      </c>
    </row>
    <row r="85" spans="1:17" ht="12.95" customHeight="1" x14ac:dyDescent="0.25">
      <c r="A85" s="20" t="s">
        <v>109</v>
      </c>
      <c r="B85" s="55">
        <v>0</v>
      </c>
      <c r="C85" s="19">
        <v>1</v>
      </c>
      <c r="D85" s="251">
        <f t="shared" si="20"/>
        <v>1</v>
      </c>
      <c r="E85" s="163">
        <f t="shared" si="21"/>
        <v>4.6082949308755762E-2</v>
      </c>
      <c r="F85" s="274" t="s">
        <v>121</v>
      </c>
      <c r="G85" s="255" t="s">
        <v>121</v>
      </c>
      <c r="H85" s="251">
        <f t="shared" si="22"/>
        <v>0</v>
      </c>
      <c r="I85" s="163">
        <f t="shared" si="23"/>
        <v>0</v>
      </c>
      <c r="J85" s="55" t="s">
        <v>121</v>
      </c>
      <c r="K85" s="19" t="s">
        <v>121</v>
      </c>
      <c r="L85" s="251">
        <f t="shared" si="24"/>
        <v>0</v>
      </c>
      <c r="M85" s="163">
        <f t="shared" si="25"/>
        <v>0</v>
      </c>
      <c r="N85" s="252">
        <f t="shared" si="26"/>
        <v>0</v>
      </c>
      <c r="O85" s="253">
        <f t="shared" si="27"/>
        <v>1</v>
      </c>
      <c r="P85" s="253">
        <f t="shared" si="28"/>
        <v>1</v>
      </c>
      <c r="Q85" s="254">
        <f t="shared" si="29"/>
        <v>1.3412017167381975E-2</v>
      </c>
    </row>
    <row r="86" spans="1:17" ht="12.95" customHeight="1" x14ac:dyDescent="0.25">
      <c r="A86" s="20" t="s">
        <v>15</v>
      </c>
      <c r="B86" s="55" t="s">
        <v>121</v>
      </c>
      <c r="C86" s="19" t="s">
        <v>121</v>
      </c>
      <c r="D86" s="251">
        <f t="shared" si="20"/>
        <v>0</v>
      </c>
      <c r="E86" s="163">
        <f t="shared" si="21"/>
        <v>0</v>
      </c>
      <c r="F86" s="255">
        <v>1</v>
      </c>
      <c r="G86" s="255" t="s">
        <v>121</v>
      </c>
      <c r="H86" s="251">
        <f t="shared" si="22"/>
        <v>1</v>
      </c>
      <c r="I86" s="163">
        <f t="shared" si="23"/>
        <v>3.7509377344336084E-2</v>
      </c>
      <c r="J86" s="55" t="s">
        <v>121</v>
      </c>
      <c r="K86" s="19" t="s">
        <v>121</v>
      </c>
      <c r="L86" s="251">
        <f t="shared" si="24"/>
        <v>0</v>
      </c>
      <c r="M86" s="163">
        <f t="shared" si="25"/>
        <v>0</v>
      </c>
      <c r="N86" s="252">
        <f t="shared" si="26"/>
        <v>1</v>
      </c>
      <c r="O86" s="253">
        <f t="shared" si="27"/>
        <v>0</v>
      </c>
      <c r="P86" s="253">
        <f t="shared" si="28"/>
        <v>1</v>
      </c>
      <c r="Q86" s="254">
        <f t="shared" si="29"/>
        <v>1.3412017167381975E-2</v>
      </c>
    </row>
    <row r="87" spans="1:17" ht="12.95" customHeight="1" x14ac:dyDescent="0.25">
      <c r="A87" s="20" t="s">
        <v>21</v>
      </c>
      <c r="B87" s="55">
        <v>1</v>
      </c>
      <c r="C87" s="19" t="s">
        <v>121</v>
      </c>
      <c r="D87" s="251">
        <f t="shared" si="20"/>
        <v>1</v>
      </c>
      <c r="E87" s="163">
        <f t="shared" si="21"/>
        <v>4.6082949308755762E-2</v>
      </c>
      <c r="F87" s="255" t="s">
        <v>121</v>
      </c>
      <c r="G87" s="255" t="s">
        <v>121</v>
      </c>
      <c r="H87" s="251">
        <f t="shared" si="22"/>
        <v>0</v>
      </c>
      <c r="I87" s="163">
        <f t="shared" si="23"/>
        <v>0</v>
      </c>
      <c r="J87" s="55" t="s">
        <v>121</v>
      </c>
      <c r="K87" s="19" t="s">
        <v>121</v>
      </c>
      <c r="L87" s="251">
        <f t="shared" si="24"/>
        <v>0</v>
      </c>
      <c r="M87" s="163">
        <f t="shared" si="25"/>
        <v>0</v>
      </c>
      <c r="N87" s="252">
        <f t="shared" si="26"/>
        <v>1</v>
      </c>
      <c r="O87" s="253">
        <f t="shared" si="27"/>
        <v>0</v>
      </c>
      <c r="P87" s="253">
        <f t="shared" si="28"/>
        <v>1</v>
      </c>
      <c r="Q87" s="254">
        <f t="shared" si="29"/>
        <v>1.3412017167381975E-2</v>
      </c>
    </row>
    <row r="88" spans="1:17" ht="12.95" customHeight="1" x14ac:dyDescent="0.25">
      <c r="A88" s="20" t="s">
        <v>116</v>
      </c>
      <c r="B88" s="55" t="s">
        <v>121</v>
      </c>
      <c r="C88" s="19" t="s">
        <v>121</v>
      </c>
      <c r="D88" s="251">
        <f t="shared" si="20"/>
        <v>0</v>
      </c>
      <c r="E88" s="163">
        <f t="shared" si="21"/>
        <v>0</v>
      </c>
      <c r="F88" s="255" t="s">
        <v>121</v>
      </c>
      <c r="G88" s="255">
        <v>1</v>
      </c>
      <c r="H88" s="251">
        <f t="shared" si="22"/>
        <v>1</v>
      </c>
      <c r="I88" s="163">
        <f t="shared" si="23"/>
        <v>3.7509377344336084E-2</v>
      </c>
      <c r="J88" s="55" t="s">
        <v>121</v>
      </c>
      <c r="K88" s="19" t="s">
        <v>121</v>
      </c>
      <c r="L88" s="251">
        <f t="shared" si="24"/>
        <v>0</v>
      </c>
      <c r="M88" s="163">
        <f t="shared" si="25"/>
        <v>0</v>
      </c>
      <c r="N88" s="252">
        <f t="shared" si="26"/>
        <v>0</v>
      </c>
      <c r="O88" s="253">
        <f t="shared" si="27"/>
        <v>1</v>
      </c>
      <c r="P88" s="253">
        <f t="shared" si="28"/>
        <v>1</v>
      </c>
      <c r="Q88" s="254">
        <f t="shared" si="29"/>
        <v>1.3412017167381975E-2</v>
      </c>
    </row>
    <row r="89" spans="1:17" ht="12.95" customHeight="1" x14ac:dyDescent="0.25">
      <c r="A89" s="20" t="s">
        <v>28</v>
      </c>
      <c r="B89" s="55" t="s">
        <v>121</v>
      </c>
      <c r="C89" s="19" t="s">
        <v>121</v>
      </c>
      <c r="D89" s="251">
        <f t="shared" si="20"/>
        <v>0</v>
      </c>
      <c r="E89" s="163">
        <f t="shared" si="21"/>
        <v>0</v>
      </c>
      <c r="F89" s="274" t="s">
        <v>121</v>
      </c>
      <c r="G89" s="255" t="s">
        <v>121</v>
      </c>
      <c r="H89" s="251">
        <f t="shared" si="22"/>
        <v>0</v>
      </c>
      <c r="I89" s="163">
        <f t="shared" si="23"/>
        <v>0</v>
      </c>
      <c r="J89" s="55" t="s">
        <v>121</v>
      </c>
      <c r="K89" s="19">
        <v>1</v>
      </c>
      <c r="L89" s="251">
        <f t="shared" si="24"/>
        <v>1</v>
      </c>
      <c r="M89" s="163">
        <f t="shared" si="25"/>
        <v>3.8167938931297711E-2</v>
      </c>
      <c r="N89" s="252">
        <f t="shared" si="26"/>
        <v>0</v>
      </c>
      <c r="O89" s="253">
        <f t="shared" si="27"/>
        <v>1</v>
      </c>
      <c r="P89" s="253">
        <f t="shared" si="28"/>
        <v>1</v>
      </c>
      <c r="Q89" s="254">
        <f t="shared" si="29"/>
        <v>1.3412017167381975E-2</v>
      </c>
    </row>
    <row r="90" spans="1:17" ht="12.95" customHeight="1" x14ac:dyDescent="0.25">
      <c r="A90" s="20" t="s">
        <v>32</v>
      </c>
      <c r="B90" s="55">
        <v>1</v>
      </c>
      <c r="C90" s="19" t="s">
        <v>121</v>
      </c>
      <c r="D90" s="251">
        <f t="shared" si="20"/>
        <v>1</v>
      </c>
      <c r="E90" s="163">
        <f t="shared" si="21"/>
        <v>4.6082949308755762E-2</v>
      </c>
      <c r="F90" s="255" t="s">
        <v>121</v>
      </c>
      <c r="G90" s="255" t="s">
        <v>121</v>
      </c>
      <c r="H90" s="251">
        <f t="shared" si="22"/>
        <v>0</v>
      </c>
      <c r="I90" s="163">
        <f t="shared" si="23"/>
        <v>0</v>
      </c>
      <c r="J90" s="55" t="s">
        <v>121</v>
      </c>
      <c r="K90" s="19" t="s">
        <v>121</v>
      </c>
      <c r="L90" s="251">
        <f t="shared" si="24"/>
        <v>0</v>
      </c>
      <c r="M90" s="163">
        <f t="shared" si="25"/>
        <v>0</v>
      </c>
      <c r="N90" s="252">
        <f t="shared" si="26"/>
        <v>1</v>
      </c>
      <c r="O90" s="253">
        <f t="shared" si="27"/>
        <v>0</v>
      </c>
      <c r="P90" s="253">
        <f t="shared" si="28"/>
        <v>1</v>
      </c>
      <c r="Q90" s="254">
        <f t="shared" si="29"/>
        <v>1.3412017167381975E-2</v>
      </c>
    </row>
    <row r="91" spans="1:17" ht="12.95" customHeight="1" x14ac:dyDescent="0.25">
      <c r="A91" s="20" t="s">
        <v>34</v>
      </c>
      <c r="B91" s="55" t="s">
        <v>121</v>
      </c>
      <c r="C91" s="19" t="s">
        <v>121</v>
      </c>
      <c r="D91" s="251">
        <f t="shared" si="20"/>
        <v>0</v>
      </c>
      <c r="E91" s="163">
        <f t="shared" si="21"/>
        <v>0</v>
      </c>
      <c r="F91" s="255" t="s">
        <v>121</v>
      </c>
      <c r="G91" s="255">
        <v>1</v>
      </c>
      <c r="H91" s="251">
        <f t="shared" si="22"/>
        <v>1</v>
      </c>
      <c r="I91" s="163">
        <f t="shared" si="23"/>
        <v>3.7509377344336084E-2</v>
      </c>
      <c r="J91" s="55" t="s">
        <v>121</v>
      </c>
      <c r="K91" s="19" t="s">
        <v>121</v>
      </c>
      <c r="L91" s="251">
        <f t="shared" si="24"/>
        <v>0</v>
      </c>
      <c r="M91" s="163">
        <f t="shared" si="25"/>
        <v>0</v>
      </c>
      <c r="N91" s="252">
        <f t="shared" si="26"/>
        <v>0</v>
      </c>
      <c r="O91" s="253">
        <f t="shared" si="27"/>
        <v>1</v>
      </c>
      <c r="P91" s="253">
        <f t="shared" si="28"/>
        <v>1</v>
      </c>
      <c r="Q91" s="254">
        <f t="shared" si="29"/>
        <v>1.3412017167381975E-2</v>
      </c>
    </row>
    <row r="92" spans="1:17" ht="12.95" customHeight="1" x14ac:dyDescent="0.25">
      <c r="A92" s="20" t="s">
        <v>52</v>
      </c>
      <c r="B92" s="55" t="s">
        <v>121</v>
      </c>
      <c r="C92" s="19" t="s">
        <v>121</v>
      </c>
      <c r="D92" s="251">
        <f t="shared" si="20"/>
        <v>0</v>
      </c>
      <c r="E92" s="163">
        <f t="shared" si="21"/>
        <v>0</v>
      </c>
      <c r="F92" s="19" t="s">
        <v>121</v>
      </c>
      <c r="G92" s="19">
        <v>1</v>
      </c>
      <c r="H92" s="251">
        <f t="shared" si="22"/>
        <v>1</v>
      </c>
      <c r="I92" s="163">
        <f t="shared" si="23"/>
        <v>3.7509377344336084E-2</v>
      </c>
      <c r="J92" s="55" t="s">
        <v>121</v>
      </c>
      <c r="K92" s="19" t="s">
        <v>121</v>
      </c>
      <c r="L92" s="251">
        <f t="shared" si="24"/>
        <v>0</v>
      </c>
      <c r="M92" s="163">
        <f t="shared" si="25"/>
        <v>0</v>
      </c>
      <c r="N92" s="252">
        <f t="shared" si="26"/>
        <v>0</v>
      </c>
      <c r="O92" s="253">
        <f t="shared" si="27"/>
        <v>1</v>
      </c>
      <c r="P92" s="253">
        <f t="shared" si="28"/>
        <v>1</v>
      </c>
      <c r="Q92" s="254">
        <f t="shared" si="29"/>
        <v>1.3412017167381975E-2</v>
      </c>
    </row>
    <row r="93" spans="1:17" ht="12.95" customHeight="1" x14ac:dyDescent="0.2">
      <c r="A93" s="20" t="s">
        <v>144</v>
      </c>
      <c r="B93" s="55" t="s">
        <v>121</v>
      </c>
      <c r="C93" s="19" t="s">
        <v>121</v>
      </c>
      <c r="D93" s="251">
        <f t="shared" si="20"/>
        <v>0</v>
      </c>
      <c r="E93" s="163">
        <f t="shared" si="21"/>
        <v>0</v>
      </c>
      <c r="F93" s="200" t="s">
        <v>121</v>
      </c>
      <c r="G93" s="129" t="s">
        <v>121</v>
      </c>
      <c r="H93" s="251">
        <f t="shared" si="22"/>
        <v>0</v>
      </c>
      <c r="I93" s="163">
        <f t="shared" si="23"/>
        <v>0</v>
      </c>
      <c r="J93" s="55" t="s">
        <v>121</v>
      </c>
      <c r="K93" s="19">
        <v>1</v>
      </c>
      <c r="L93" s="251">
        <f t="shared" si="24"/>
        <v>1</v>
      </c>
      <c r="M93" s="163">
        <f t="shared" si="25"/>
        <v>3.8167938931297711E-2</v>
      </c>
      <c r="N93" s="252">
        <f t="shared" si="26"/>
        <v>0</v>
      </c>
      <c r="O93" s="253">
        <f t="shared" si="27"/>
        <v>1</v>
      </c>
      <c r="P93" s="253">
        <f t="shared" si="28"/>
        <v>1</v>
      </c>
      <c r="Q93" s="254">
        <f t="shared" si="29"/>
        <v>1.3412017167381975E-2</v>
      </c>
    </row>
    <row r="94" spans="1:17" ht="12.95" customHeight="1" x14ac:dyDescent="0.25">
      <c r="A94" s="20" t="s">
        <v>58</v>
      </c>
      <c r="B94" s="55" t="s">
        <v>121</v>
      </c>
      <c r="C94" s="19">
        <v>1</v>
      </c>
      <c r="D94" s="251">
        <f t="shared" si="20"/>
        <v>1</v>
      </c>
      <c r="E94" s="163">
        <f t="shared" si="21"/>
        <v>4.6082949308755762E-2</v>
      </c>
      <c r="F94" s="19" t="s">
        <v>121</v>
      </c>
      <c r="G94" s="19" t="s">
        <v>121</v>
      </c>
      <c r="H94" s="251">
        <f t="shared" si="22"/>
        <v>0</v>
      </c>
      <c r="I94" s="163">
        <f t="shared" si="23"/>
        <v>0</v>
      </c>
      <c r="J94" s="55" t="s">
        <v>121</v>
      </c>
      <c r="K94" s="19" t="s">
        <v>121</v>
      </c>
      <c r="L94" s="251">
        <f t="shared" si="24"/>
        <v>0</v>
      </c>
      <c r="M94" s="163">
        <f t="shared" si="25"/>
        <v>0</v>
      </c>
      <c r="N94" s="252">
        <f t="shared" si="26"/>
        <v>0</v>
      </c>
      <c r="O94" s="253">
        <f t="shared" si="27"/>
        <v>1</v>
      </c>
      <c r="P94" s="253">
        <f t="shared" si="28"/>
        <v>1</v>
      </c>
      <c r="Q94" s="254">
        <f t="shared" si="29"/>
        <v>1.3412017167381975E-2</v>
      </c>
    </row>
    <row r="95" spans="1:17" ht="12.95" customHeight="1" x14ac:dyDescent="0.2">
      <c r="A95" s="20" t="s">
        <v>62</v>
      </c>
      <c r="B95" s="55" t="s">
        <v>121</v>
      </c>
      <c r="C95" s="19" t="s">
        <v>121</v>
      </c>
      <c r="D95" s="251">
        <f t="shared" si="20"/>
        <v>0</v>
      </c>
      <c r="E95" s="163">
        <f t="shared" si="21"/>
        <v>0</v>
      </c>
      <c r="F95" s="55" t="s">
        <v>121</v>
      </c>
      <c r="G95" s="129">
        <v>1</v>
      </c>
      <c r="H95" s="251">
        <f t="shared" si="22"/>
        <v>1</v>
      </c>
      <c r="I95" s="163">
        <f t="shared" si="23"/>
        <v>3.7509377344336084E-2</v>
      </c>
      <c r="J95" s="55" t="s">
        <v>121</v>
      </c>
      <c r="K95" s="19" t="s">
        <v>121</v>
      </c>
      <c r="L95" s="251">
        <f t="shared" si="24"/>
        <v>0</v>
      </c>
      <c r="M95" s="163">
        <f t="shared" si="25"/>
        <v>0</v>
      </c>
      <c r="N95" s="252">
        <f t="shared" si="26"/>
        <v>0</v>
      </c>
      <c r="O95" s="253">
        <f t="shared" si="27"/>
        <v>1</v>
      </c>
      <c r="P95" s="253">
        <f t="shared" si="28"/>
        <v>1</v>
      </c>
      <c r="Q95" s="254">
        <f t="shared" si="29"/>
        <v>1.3412017167381975E-2</v>
      </c>
    </row>
    <row r="96" spans="1:17" ht="12.95" customHeight="1" x14ac:dyDescent="0.2">
      <c r="A96" s="20" t="s">
        <v>63</v>
      </c>
      <c r="B96" s="55" t="s">
        <v>121</v>
      </c>
      <c r="C96" s="19" t="s">
        <v>121</v>
      </c>
      <c r="D96" s="251">
        <f t="shared" si="20"/>
        <v>0</v>
      </c>
      <c r="E96" s="163">
        <f t="shared" si="21"/>
        <v>0</v>
      </c>
      <c r="F96" s="200">
        <v>1</v>
      </c>
      <c r="G96" s="19" t="s">
        <v>121</v>
      </c>
      <c r="H96" s="251">
        <f t="shared" si="22"/>
        <v>1</v>
      </c>
      <c r="I96" s="163">
        <f t="shared" si="23"/>
        <v>3.7509377344336084E-2</v>
      </c>
      <c r="J96" s="55" t="s">
        <v>121</v>
      </c>
      <c r="K96" s="19" t="s">
        <v>121</v>
      </c>
      <c r="L96" s="251">
        <f t="shared" si="24"/>
        <v>0</v>
      </c>
      <c r="M96" s="163">
        <f t="shared" si="25"/>
        <v>0</v>
      </c>
      <c r="N96" s="252">
        <f t="shared" si="26"/>
        <v>1</v>
      </c>
      <c r="O96" s="253">
        <f t="shared" si="27"/>
        <v>0</v>
      </c>
      <c r="P96" s="253">
        <f t="shared" si="28"/>
        <v>1</v>
      </c>
      <c r="Q96" s="254">
        <f t="shared" si="29"/>
        <v>1.3412017167381975E-2</v>
      </c>
    </row>
    <row r="97" spans="1:18" ht="12.95" customHeight="1" x14ac:dyDescent="0.25">
      <c r="A97" s="20" t="s">
        <v>65</v>
      </c>
      <c r="B97" s="55" t="s">
        <v>121</v>
      </c>
      <c r="C97" s="19">
        <v>1</v>
      </c>
      <c r="D97" s="251">
        <f t="shared" si="20"/>
        <v>1</v>
      </c>
      <c r="E97" s="163">
        <f t="shared" si="21"/>
        <v>4.6082949308755762E-2</v>
      </c>
      <c r="F97" s="19" t="s">
        <v>121</v>
      </c>
      <c r="G97" s="19" t="s">
        <v>121</v>
      </c>
      <c r="H97" s="251">
        <f t="shared" si="22"/>
        <v>0</v>
      </c>
      <c r="I97" s="163">
        <f t="shared" si="23"/>
        <v>0</v>
      </c>
      <c r="J97" s="55" t="s">
        <v>121</v>
      </c>
      <c r="K97" s="19" t="s">
        <v>121</v>
      </c>
      <c r="L97" s="251">
        <f t="shared" si="24"/>
        <v>0</v>
      </c>
      <c r="M97" s="163">
        <f t="shared" si="25"/>
        <v>0</v>
      </c>
      <c r="N97" s="252">
        <f t="shared" si="26"/>
        <v>0</v>
      </c>
      <c r="O97" s="253">
        <f t="shared" si="27"/>
        <v>1</v>
      </c>
      <c r="P97" s="253">
        <f t="shared" si="28"/>
        <v>1</v>
      </c>
      <c r="Q97" s="254">
        <f t="shared" si="29"/>
        <v>1.3412017167381975E-2</v>
      </c>
    </row>
    <row r="98" spans="1:18" ht="12.95" customHeight="1" x14ac:dyDescent="0.2">
      <c r="A98" s="20" t="s">
        <v>136</v>
      </c>
      <c r="B98" s="55" t="s">
        <v>121</v>
      </c>
      <c r="C98" s="19" t="s">
        <v>121</v>
      </c>
      <c r="D98" s="251">
        <f t="shared" si="20"/>
        <v>0</v>
      </c>
      <c r="E98" s="163">
        <f t="shared" si="21"/>
        <v>0</v>
      </c>
      <c r="F98" s="129" t="s">
        <v>121</v>
      </c>
      <c r="G98" s="129" t="s">
        <v>121</v>
      </c>
      <c r="H98" s="251">
        <f t="shared" si="22"/>
        <v>0</v>
      </c>
      <c r="I98" s="163">
        <f t="shared" si="23"/>
        <v>0</v>
      </c>
      <c r="J98" s="55">
        <v>1</v>
      </c>
      <c r="K98" s="19" t="s">
        <v>121</v>
      </c>
      <c r="L98" s="251">
        <f t="shared" si="24"/>
        <v>1</v>
      </c>
      <c r="M98" s="163">
        <f t="shared" si="25"/>
        <v>3.8167938931297711E-2</v>
      </c>
      <c r="N98" s="252">
        <f t="shared" si="26"/>
        <v>1</v>
      </c>
      <c r="O98" s="253">
        <f t="shared" si="27"/>
        <v>0</v>
      </c>
      <c r="P98" s="253">
        <f t="shared" si="28"/>
        <v>1</v>
      </c>
      <c r="Q98" s="254">
        <f t="shared" si="29"/>
        <v>1.3412017167381975E-2</v>
      </c>
    </row>
    <row r="99" spans="1:18" ht="12.95" customHeight="1" x14ac:dyDescent="0.2">
      <c r="A99" s="20" t="s">
        <v>73</v>
      </c>
      <c r="B99" s="55" t="s">
        <v>121</v>
      </c>
      <c r="C99" s="19" t="s">
        <v>121</v>
      </c>
      <c r="D99" s="251">
        <f t="shared" si="20"/>
        <v>0</v>
      </c>
      <c r="E99" s="163">
        <f t="shared" si="21"/>
        <v>0</v>
      </c>
      <c r="F99" s="19" t="s">
        <v>121</v>
      </c>
      <c r="G99" s="129">
        <v>1</v>
      </c>
      <c r="H99" s="251">
        <f t="shared" si="22"/>
        <v>1</v>
      </c>
      <c r="I99" s="163">
        <f t="shared" si="23"/>
        <v>3.7509377344336084E-2</v>
      </c>
      <c r="J99" s="55" t="s">
        <v>121</v>
      </c>
      <c r="K99" s="19" t="s">
        <v>121</v>
      </c>
      <c r="L99" s="251">
        <f t="shared" si="24"/>
        <v>0</v>
      </c>
      <c r="M99" s="163">
        <f t="shared" si="25"/>
        <v>0</v>
      </c>
      <c r="N99" s="252">
        <f t="shared" si="26"/>
        <v>0</v>
      </c>
      <c r="O99" s="253">
        <f t="shared" si="27"/>
        <v>1</v>
      </c>
      <c r="P99" s="253">
        <f t="shared" si="28"/>
        <v>1</v>
      </c>
      <c r="Q99" s="254">
        <f t="shared" si="29"/>
        <v>1.3412017167381975E-2</v>
      </c>
    </row>
    <row r="100" spans="1:18" ht="12.95" customHeight="1" x14ac:dyDescent="0.2">
      <c r="A100" s="20" t="s">
        <v>88</v>
      </c>
      <c r="B100" s="55" t="s">
        <v>121</v>
      </c>
      <c r="C100" s="19" t="s">
        <v>121</v>
      </c>
      <c r="D100" s="251">
        <f t="shared" si="20"/>
        <v>0</v>
      </c>
      <c r="E100" s="163">
        <f t="shared" si="21"/>
        <v>0</v>
      </c>
      <c r="F100" s="129" t="s">
        <v>121</v>
      </c>
      <c r="G100" s="129" t="s">
        <v>121</v>
      </c>
      <c r="H100" s="251">
        <f t="shared" si="22"/>
        <v>0</v>
      </c>
      <c r="I100" s="163">
        <f t="shared" si="23"/>
        <v>0</v>
      </c>
      <c r="J100" s="55" t="s">
        <v>121</v>
      </c>
      <c r="K100" s="19">
        <v>1</v>
      </c>
      <c r="L100" s="251">
        <f t="shared" si="24"/>
        <v>1</v>
      </c>
      <c r="M100" s="163">
        <f t="shared" si="25"/>
        <v>3.8167938931297711E-2</v>
      </c>
      <c r="N100" s="252">
        <f t="shared" si="26"/>
        <v>0</v>
      </c>
      <c r="O100" s="253">
        <f t="shared" si="27"/>
        <v>1</v>
      </c>
      <c r="P100" s="253">
        <f t="shared" si="28"/>
        <v>1</v>
      </c>
      <c r="Q100" s="254">
        <f t="shared" si="29"/>
        <v>1.3412017167381975E-2</v>
      </c>
    </row>
    <row r="101" spans="1:18" ht="12.95" customHeight="1" x14ac:dyDescent="0.2">
      <c r="A101" s="20" t="s">
        <v>93</v>
      </c>
      <c r="B101" s="55" t="s">
        <v>121</v>
      </c>
      <c r="C101" s="19" t="s">
        <v>121</v>
      </c>
      <c r="D101" s="251">
        <f t="shared" ref="D101:D102" si="30">SUM(B101:C101)</f>
        <v>0</v>
      </c>
      <c r="E101" s="163">
        <f t="shared" ref="E101:E102" si="31">D101*100/$D$103</f>
        <v>0</v>
      </c>
      <c r="F101" s="200" t="s">
        <v>121</v>
      </c>
      <c r="G101" s="129" t="s">
        <v>121</v>
      </c>
      <c r="H101" s="251">
        <f t="shared" ref="H101:H102" si="32">SUM(F101:G101)</f>
        <v>0</v>
      </c>
      <c r="I101" s="163">
        <f t="shared" ref="I101:I102" si="33">H101*100/$H$103</f>
        <v>0</v>
      </c>
      <c r="J101" s="55" t="s">
        <v>121</v>
      </c>
      <c r="K101" s="19">
        <v>1</v>
      </c>
      <c r="L101" s="251">
        <f t="shared" ref="L101:L102" si="34">SUM(J101:K101)</f>
        <v>1</v>
      </c>
      <c r="M101" s="163">
        <f t="shared" ref="M101:M102" si="35">L101*100/$L$103</f>
        <v>3.8167938931297711E-2</v>
      </c>
      <c r="N101" s="252">
        <f t="shared" si="26"/>
        <v>0</v>
      </c>
      <c r="O101" s="253">
        <f t="shared" si="27"/>
        <v>1</v>
      </c>
      <c r="P101" s="253">
        <f t="shared" ref="P101:P102" si="36">SUM(N101,O101)</f>
        <v>1</v>
      </c>
      <c r="Q101" s="254">
        <f t="shared" ref="Q101:Q102" si="37">P101*100/P$103</f>
        <v>1.3412017167381975E-2</v>
      </c>
    </row>
    <row r="102" spans="1:18" ht="12.95" customHeight="1" thickBot="1" x14ac:dyDescent="0.25">
      <c r="A102" s="20" t="s">
        <v>114</v>
      </c>
      <c r="B102" s="55" t="s">
        <v>121</v>
      </c>
      <c r="C102" s="19" t="s">
        <v>121</v>
      </c>
      <c r="D102" s="251">
        <f t="shared" si="30"/>
        <v>0</v>
      </c>
      <c r="E102" s="163">
        <f t="shared" si="31"/>
        <v>0</v>
      </c>
      <c r="F102" s="55" t="s">
        <v>121</v>
      </c>
      <c r="G102" s="129">
        <v>1</v>
      </c>
      <c r="H102" s="251">
        <f t="shared" si="32"/>
        <v>1</v>
      </c>
      <c r="I102" s="163">
        <f t="shared" si="33"/>
        <v>3.7509377344336084E-2</v>
      </c>
      <c r="J102" s="55" t="s">
        <v>121</v>
      </c>
      <c r="K102" s="19" t="s">
        <v>121</v>
      </c>
      <c r="L102" s="251">
        <f t="shared" si="34"/>
        <v>0</v>
      </c>
      <c r="M102" s="163">
        <f t="shared" si="35"/>
        <v>0</v>
      </c>
      <c r="N102" s="252">
        <f t="shared" si="26"/>
        <v>0</v>
      </c>
      <c r="O102" s="253">
        <f t="shared" si="27"/>
        <v>1</v>
      </c>
      <c r="P102" s="253">
        <f t="shared" si="36"/>
        <v>1</v>
      </c>
      <c r="Q102" s="254">
        <f t="shared" si="37"/>
        <v>1.3412017167381975E-2</v>
      </c>
    </row>
    <row r="103" spans="1:18" ht="12.95" customHeight="1" thickBot="1" x14ac:dyDescent="0.3">
      <c r="A103" s="256" t="s">
        <v>125</v>
      </c>
      <c r="B103" s="257">
        <f>SUM(B5:B102)</f>
        <v>955</v>
      </c>
      <c r="C103" s="258">
        <f>SUM(C5:C102)</f>
        <v>1215</v>
      </c>
      <c r="D103" s="258">
        <f t="shared" ref="D103" si="38">SUM(B103:C103)</f>
        <v>2170</v>
      </c>
      <c r="E103" s="259">
        <f>SUM(E5:E102)</f>
        <v>99.999999999999915</v>
      </c>
      <c r="F103" s="257">
        <f>SUM(F5:F102)</f>
        <v>1204</v>
      </c>
      <c r="G103" s="258">
        <f>SUM(G5:G102)</f>
        <v>1462</v>
      </c>
      <c r="H103" s="258">
        <f t="shared" ref="H103" si="39">SUM(F103:G103)</f>
        <v>2666</v>
      </c>
      <c r="I103" s="259">
        <f>SUM(I5:I102)</f>
        <v>99.999999999999915</v>
      </c>
      <c r="J103" s="257">
        <f>SUM(J5:J102)</f>
        <v>1194</v>
      </c>
      <c r="K103" s="258">
        <f>SUM(K5:K102)</f>
        <v>1426</v>
      </c>
      <c r="L103" s="258">
        <f>SUM(L5:L102)</f>
        <v>2620</v>
      </c>
      <c r="M103" s="259">
        <f>SUM(M5:M102)</f>
        <v>99.999999999999972</v>
      </c>
      <c r="N103" s="257">
        <f t="shared" ref="N103" si="40">SUM(F103,B103,J103)</f>
        <v>3353</v>
      </c>
      <c r="O103" s="258">
        <f t="shared" ref="O103" si="41">SUM(G103,C103,K103)</f>
        <v>4103</v>
      </c>
      <c r="P103" s="258">
        <f t="shared" ref="P103" si="42">SUM(N103,O103)</f>
        <v>7456</v>
      </c>
      <c r="Q103" s="259">
        <f>SUM(Q5:Q102)</f>
        <v>100.00000000000017</v>
      </c>
    </row>
    <row r="104" spans="1:18" ht="12.95" customHeight="1" x14ac:dyDescent="0.25">
      <c r="A104" s="285"/>
      <c r="B104" s="285"/>
      <c r="C104" s="285"/>
      <c r="D104" s="285"/>
      <c r="E104" s="285"/>
      <c r="F104" s="285"/>
      <c r="G104" s="285"/>
      <c r="H104" s="285"/>
      <c r="I104" s="285"/>
      <c r="J104" s="1074"/>
      <c r="K104" s="1074"/>
      <c r="L104" s="1074"/>
      <c r="M104" s="1083"/>
      <c r="N104" s="285"/>
      <c r="O104" s="285"/>
      <c r="P104" s="285"/>
      <c r="Q104" s="285"/>
    </row>
    <row r="105" spans="1:18" ht="12.95" customHeight="1" x14ac:dyDescent="0.25"/>
    <row r="106" spans="1:18" s="285" customFormat="1" ht="12.75" customHeight="1" x14ac:dyDescent="0.2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</row>
    <row r="107" spans="1:18" s="285" customFormat="1" ht="12.75" customHeight="1" x14ac:dyDescent="0.25">
      <c r="D107" s="45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</row>
    <row r="108" spans="1:18" ht="12.75" customHeight="1" x14ac:dyDescent="0.25">
      <c r="A108" s="943"/>
      <c r="B108" s="943"/>
      <c r="C108" s="943"/>
      <c r="D108" s="45"/>
    </row>
    <row r="109" spans="1:18" ht="12.75" customHeight="1" x14ac:dyDescent="0.25">
      <c r="A109" s="45"/>
      <c r="B109" s="45"/>
      <c r="C109" s="45"/>
      <c r="D109" s="45"/>
    </row>
    <row r="110" spans="1:18" ht="12.75" customHeight="1" x14ac:dyDescent="0.25">
      <c r="A110" s="45"/>
      <c r="B110" s="45"/>
      <c r="C110" s="45"/>
      <c r="D110" s="45"/>
    </row>
    <row r="111" spans="1:18" ht="12.75" customHeight="1" x14ac:dyDescent="0.25">
      <c r="A111" s="45"/>
      <c r="B111" s="45"/>
      <c r="C111" s="45"/>
      <c r="D111" s="45"/>
      <c r="R111" s="285"/>
    </row>
    <row r="112" spans="1:18" ht="12.75" customHeight="1" x14ac:dyDescent="0.25">
      <c r="A112" s="45"/>
      <c r="B112" s="45"/>
      <c r="C112" s="45"/>
      <c r="D112" s="45"/>
      <c r="R112" s="285"/>
    </row>
    <row r="113" spans="1:18" ht="12.75" customHeight="1" x14ac:dyDescent="0.25">
      <c r="A113" s="45"/>
      <c r="B113" s="45"/>
      <c r="C113" s="45"/>
      <c r="D113" s="45"/>
      <c r="R113" s="285"/>
    </row>
    <row r="114" spans="1:18" ht="12.75" customHeight="1" x14ac:dyDescent="0.25">
      <c r="R114" s="285"/>
    </row>
    <row r="115" spans="1:18" ht="12.75" customHeight="1" x14ac:dyDescent="0.25">
      <c r="R115" s="285"/>
    </row>
    <row r="116" spans="1:18" ht="12.75" customHeight="1" x14ac:dyDescent="0.25">
      <c r="R116" s="285"/>
    </row>
    <row r="117" spans="1:18" ht="12.75" customHeight="1" x14ac:dyDescent="0.25">
      <c r="R117" s="285"/>
    </row>
    <row r="118" spans="1:18" ht="12.75" customHeight="1" x14ac:dyDescent="0.25">
      <c r="R118" s="285"/>
    </row>
    <row r="119" spans="1:18" ht="12.75" customHeight="1" x14ac:dyDescent="0.25">
      <c r="R119" s="285"/>
    </row>
    <row r="120" spans="1:18" ht="12.75" customHeight="1" x14ac:dyDescent="0.25"/>
    <row r="121" spans="1:18" ht="12.75" customHeight="1" x14ac:dyDescent="0.25"/>
    <row r="122" spans="1:18" ht="12.75" customHeight="1" x14ac:dyDescent="0.25"/>
    <row r="123" spans="1:18" ht="12.75" customHeight="1" x14ac:dyDescent="0.25"/>
    <row r="124" spans="1:18" ht="12.75" customHeight="1" x14ac:dyDescent="0.25"/>
    <row r="125" spans="1:18" ht="12.75" customHeight="1" x14ac:dyDescent="0.25"/>
    <row r="126" spans="1:18" ht="12.75" customHeight="1" x14ac:dyDescent="0.25"/>
    <row r="127" spans="1:18" ht="12.75" customHeight="1" x14ac:dyDescent="0.25"/>
    <row r="128" spans="1:1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</sheetData>
  <sortState ref="A5:Q102">
    <sortCondition descending="1" ref="P5:P102"/>
  </sortState>
  <mergeCells count="5">
    <mergeCell ref="A3:A4"/>
    <mergeCell ref="B3:E3"/>
    <mergeCell ref="F3:I3"/>
    <mergeCell ref="N3:Q3"/>
    <mergeCell ref="J3:M3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Footer>&amp;C&amp;8Urząd do Spraw Cudzoziemców
Biuro Szefa Urzędu, statystyki@udsc.gov.pl
ul. Koszykowa 16, 02-564 Warszawa, tel: (0 22) 601 43 55 , fax: (0 22) 601 74 22</oddFooter>
  </headerFooter>
  <rowBreaks count="1" manualBreakCount="1">
    <brk id="3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rgb="FF00B0F0"/>
  </sheetPr>
  <dimension ref="A1:G70"/>
  <sheetViews>
    <sheetView zoomScaleNormal="100" workbookViewId="0">
      <selection activeCell="A2" sqref="A2"/>
    </sheetView>
  </sheetViews>
  <sheetFormatPr defaultRowHeight="12" x14ac:dyDescent="0.2"/>
  <cols>
    <col min="1" max="1" width="32.7109375" style="48" customWidth="1"/>
    <col min="2" max="4" width="5.7109375" style="48" customWidth="1"/>
    <col min="5" max="5" width="6.5703125" style="48" customWidth="1"/>
    <col min="6" max="6" width="7.7109375" style="48" customWidth="1"/>
    <col min="7" max="249" width="9.140625" style="48"/>
    <col min="250" max="250" width="34.42578125" style="48" customWidth="1"/>
    <col min="251" max="253" width="5.7109375" style="48" customWidth="1"/>
    <col min="254" max="254" width="6.5703125" style="48" bestFit="1" customWidth="1"/>
    <col min="255" max="255" width="7.7109375" style="48" customWidth="1"/>
    <col min="256" max="256" width="9.140625" style="48"/>
    <col min="257" max="257" width="18.7109375" style="48" customWidth="1"/>
    <col min="258" max="505" width="9.140625" style="48"/>
    <col min="506" max="506" width="34.42578125" style="48" customWidth="1"/>
    <col min="507" max="509" width="5.7109375" style="48" customWidth="1"/>
    <col min="510" max="510" width="6.5703125" style="48" bestFit="1" customWidth="1"/>
    <col min="511" max="511" width="7.7109375" style="48" customWidth="1"/>
    <col min="512" max="512" width="9.140625" style="48"/>
    <col min="513" max="513" width="18.7109375" style="48" customWidth="1"/>
    <col min="514" max="761" width="9.140625" style="48"/>
    <col min="762" max="762" width="34.42578125" style="48" customWidth="1"/>
    <col min="763" max="765" width="5.7109375" style="48" customWidth="1"/>
    <col min="766" max="766" width="6.5703125" style="48" bestFit="1" customWidth="1"/>
    <col min="767" max="767" width="7.7109375" style="48" customWidth="1"/>
    <col min="768" max="768" width="9.140625" style="48"/>
    <col min="769" max="769" width="18.7109375" style="48" customWidth="1"/>
    <col min="770" max="1017" width="9.140625" style="48"/>
    <col min="1018" max="1018" width="34.42578125" style="48" customWidth="1"/>
    <col min="1019" max="1021" width="5.7109375" style="48" customWidth="1"/>
    <col min="1022" max="1022" width="6.5703125" style="48" bestFit="1" customWidth="1"/>
    <col min="1023" max="1023" width="7.7109375" style="48" customWidth="1"/>
    <col min="1024" max="1024" width="9.140625" style="48"/>
    <col min="1025" max="1025" width="18.7109375" style="48" customWidth="1"/>
    <col min="1026" max="1273" width="9.140625" style="48"/>
    <col min="1274" max="1274" width="34.42578125" style="48" customWidth="1"/>
    <col min="1275" max="1277" width="5.7109375" style="48" customWidth="1"/>
    <col min="1278" max="1278" width="6.5703125" style="48" bestFit="1" customWidth="1"/>
    <col min="1279" max="1279" width="7.7109375" style="48" customWidth="1"/>
    <col min="1280" max="1280" width="9.140625" style="48"/>
    <col min="1281" max="1281" width="18.7109375" style="48" customWidth="1"/>
    <col min="1282" max="1529" width="9.140625" style="48"/>
    <col min="1530" max="1530" width="34.42578125" style="48" customWidth="1"/>
    <col min="1531" max="1533" width="5.7109375" style="48" customWidth="1"/>
    <col min="1534" max="1534" width="6.5703125" style="48" bestFit="1" customWidth="1"/>
    <col min="1535" max="1535" width="7.7109375" style="48" customWidth="1"/>
    <col min="1536" max="1536" width="9.140625" style="48"/>
    <col min="1537" max="1537" width="18.7109375" style="48" customWidth="1"/>
    <col min="1538" max="1785" width="9.140625" style="48"/>
    <col min="1786" max="1786" width="34.42578125" style="48" customWidth="1"/>
    <col min="1787" max="1789" width="5.7109375" style="48" customWidth="1"/>
    <col min="1790" max="1790" width="6.5703125" style="48" bestFit="1" customWidth="1"/>
    <col min="1791" max="1791" width="7.7109375" style="48" customWidth="1"/>
    <col min="1792" max="1792" width="9.140625" style="48"/>
    <col min="1793" max="1793" width="18.7109375" style="48" customWidth="1"/>
    <col min="1794" max="2041" width="9.140625" style="48"/>
    <col min="2042" max="2042" width="34.42578125" style="48" customWidth="1"/>
    <col min="2043" max="2045" width="5.7109375" style="48" customWidth="1"/>
    <col min="2046" max="2046" width="6.5703125" style="48" bestFit="1" customWidth="1"/>
    <col min="2047" max="2047" width="7.7109375" style="48" customWidth="1"/>
    <col min="2048" max="2048" width="9.140625" style="48"/>
    <col min="2049" max="2049" width="18.7109375" style="48" customWidth="1"/>
    <col min="2050" max="2297" width="9.140625" style="48"/>
    <col min="2298" max="2298" width="34.42578125" style="48" customWidth="1"/>
    <col min="2299" max="2301" width="5.7109375" style="48" customWidth="1"/>
    <col min="2302" max="2302" width="6.5703125" style="48" bestFit="1" customWidth="1"/>
    <col min="2303" max="2303" width="7.7109375" style="48" customWidth="1"/>
    <col min="2304" max="2304" width="9.140625" style="48"/>
    <col min="2305" max="2305" width="18.7109375" style="48" customWidth="1"/>
    <col min="2306" max="2553" width="9.140625" style="48"/>
    <col min="2554" max="2554" width="34.42578125" style="48" customWidth="1"/>
    <col min="2555" max="2557" width="5.7109375" style="48" customWidth="1"/>
    <col min="2558" max="2558" width="6.5703125" style="48" bestFit="1" customWidth="1"/>
    <col min="2559" max="2559" width="7.7109375" style="48" customWidth="1"/>
    <col min="2560" max="2560" width="9.140625" style="48"/>
    <col min="2561" max="2561" width="18.7109375" style="48" customWidth="1"/>
    <col min="2562" max="2809" width="9.140625" style="48"/>
    <col min="2810" max="2810" width="34.42578125" style="48" customWidth="1"/>
    <col min="2811" max="2813" width="5.7109375" style="48" customWidth="1"/>
    <col min="2814" max="2814" width="6.5703125" style="48" bestFit="1" customWidth="1"/>
    <col min="2815" max="2815" width="7.7109375" style="48" customWidth="1"/>
    <col min="2816" max="2816" width="9.140625" style="48"/>
    <col min="2817" max="2817" width="18.7109375" style="48" customWidth="1"/>
    <col min="2818" max="3065" width="9.140625" style="48"/>
    <col min="3066" max="3066" width="34.42578125" style="48" customWidth="1"/>
    <col min="3067" max="3069" width="5.7109375" style="48" customWidth="1"/>
    <col min="3070" max="3070" width="6.5703125" style="48" bestFit="1" customWidth="1"/>
    <col min="3071" max="3071" width="7.7109375" style="48" customWidth="1"/>
    <col min="3072" max="3072" width="9.140625" style="48"/>
    <col min="3073" max="3073" width="18.7109375" style="48" customWidth="1"/>
    <col min="3074" max="3321" width="9.140625" style="48"/>
    <col min="3322" max="3322" width="34.42578125" style="48" customWidth="1"/>
    <col min="3323" max="3325" width="5.7109375" style="48" customWidth="1"/>
    <col min="3326" max="3326" width="6.5703125" style="48" bestFit="1" customWidth="1"/>
    <col min="3327" max="3327" width="7.7109375" style="48" customWidth="1"/>
    <col min="3328" max="3328" width="9.140625" style="48"/>
    <col min="3329" max="3329" width="18.7109375" style="48" customWidth="1"/>
    <col min="3330" max="3577" width="9.140625" style="48"/>
    <col min="3578" max="3578" width="34.42578125" style="48" customWidth="1"/>
    <col min="3579" max="3581" width="5.7109375" style="48" customWidth="1"/>
    <col min="3582" max="3582" width="6.5703125" style="48" bestFit="1" customWidth="1"/>
    <col min="3583" max="3583" width="7.7109375" style="48" customWidth="1"/>
    <col min="3584" max="3584" width="9.140625" style="48"/>
    <col min="3585" max="3585" width="18.7109375" style="48" customWidth="1"/>
    <col min="3586" max="3833" width="9.140625" style="48"/>
    <col min="3834" max="3834" width="34.42578125" style="48" customWidth="1"/>
    <col min="3835" max="3837" width="5.7109375" style="48" customWidth="1"/>
    <col min="3838" max="3838" width="6.5703125" style="48" bestFit="1" customWidth="1"/>
    <col min="3839" max="3839" width="7.7109375" style="48" customWidth="1"/>
    <col min="3840" max="3840" width="9.140625" style="48"/>
    <col min="3841" max="3841" width="18.7109375" style="48" customWidth="1"/>
    <col min="3842" max="4089" width="9.140625" style="48"/>
    <col min="4090" max="4090" width="34.42578125" style="48" customWidth="1"/>
    <col min="4091" max="4093" width="5.7109375" style="48" customWidth="1"/>
    <col min="4094" max="4094" width="6.5703125" style="48" bestFit="1" customWidth="1"/>
    <col min="4095" max="4095" width="7.7109375" style="48" customWidth="1"/>
    <col min="4096" max="4096" width="9.140625" style="48"/>
    <col min="4097" max="4097" width="18.7109375" style="48" customWidth="1"/>
    <col min="4098" max="4345" width="9.140625" style="48"/>
    <col min="4346" max="4346" width="34.42578125" style="48" customWidth="1"/>
    <col min="4347" max="4349" width="5.7109375" style="48" customWidth="1"/>
    <col min="4350" max="4350" width="6.5703125" style="48" bestFit="1" customWidth="1"/>
    <col min="4351" max="4351" width="7.7109375" style="48" customWidth="1"/>
    <col min="4352" max="4352" width="9.140625" style="48"/>
    <col min="4353" max="4353" width="18.7109375" style="48" customWidth="1"/>
    <col min="4354" max="4601" width="9.140625" style="48"/>
    <col min="4602" max="4602" width="34.42578125" style="48" customWidth="1"/>
    <col min="4603" max="4605" width="5.7109375" style="48" customWidth="1"/>
    <col min="4606" max="4606" width="6.5703125" style="48" bestFit="1" customWidth="1"/>
    <col min="4607" max="4607" width="7.7109375" style="48" customWidth="1"/>
    <col min="4608" max="4608" width="9.140625" style="48"/>
    <col min="4609" max="4609" width="18.7109375" style="48" customWidth="1"/>
    <col min="4610" max="4857" width="9.140625" style="48"/>
    <col min="4858" max="4858" width="34.42578125" style="48" customWidth="1"/>
    <col min="4859" max="4861" width="5.7109375" style="48" customWidth="1"/>
    <col min="4862" max="4862" width="6.5703125" style="48" bestFit="1" customWidth="1"/>
    <col min="4863" max="4863" width="7.7109375" style="48" customWidth="1"/>
    <col min="4864" max="4864" width="9.140625" style="48"/>
    <col min="4865" max="4865" width="18.7109375" style="48" customWidth="1"/>
    <col min="4866" max="5113" width="9.140625" style="48"/>
    <col min="5114" max="5114" width="34.42578125" style="48" customWidth="1"/>
    <col min="5115" max="5117" width="5.7109375" style="48" customWidth="1"/>
    <col min="5118" max="5118" width="6.5703125" style="48" bestFit="1" customWidth="1"/>
    <col min="5119" max="5119" width="7.7109375" style="48" customWidth="1"/>
    <col min="5120" max="5120" width="9.140625" style="48"/>
    <col min="5121" max="5121" width="18.7109375" style="48" customWidth="1"/>
    <col min="5122" max="5369" width="9.140625" style="48"/>
    <col min="5370" max="5370" width="34.42578125" style="48" customWidth="1"/>
    <col min="5371" max="5373" width="5.7109375" style="48" customWidth="1"/>
    <col min="5374" max="5374" width="6.5703125" style="48" bestFit="1" customWidth="1"/>
    <col min="5375" max="5375" width="7.7109375" style="48" customWidth="1"/>
    <col min="5376" max="5376" width="9.140625" style="48"/>
    <col min="5377" max="5377" width="18.7109375" style="48" customWidth="1"/>
    <col min="5378" max="5625" width="9.140625" style="48"/>
    <col min="5626" max="5626" width="34.42578125" style="48" customWidth="1"/>
    <col min="5627" max="5629" width="5.7109375" style="48" customWidth="1"/>
    <col min="5630" max="5630" width="6.5703125" style="48" bestFit="1" customWidth="1"/>
    <col min="5631" max="5631" width="7.7109375" style="48" customWidth="1"/>
    <col min="5632" max="5632" width="9.140625" style="48"/>
    <col min="5633" max="5633" width="18.7109375" style="48" customWidth="1"/>
    <col min="5634" max="5881" width="9.140625" style="48"/>
    <col min="5882" max="5882" width="34.42578125" style="48" customWidth="1"/>
    <col min="5883" max="5885" width="5.7109375" style="48" customWidth="1"/>
    <col min="5886" max="5886" width="6.5703125" style="48" bestFit="1" customWidth="1"/>
    <col min="5887" max="5887" width="7.7109375" style="48" customWidth="1"/>
    <col min="5888" max="5888" width="9.140625" style="48"/>
    <col min="5889" max="5889" width="18.7109375" style="48" customWidth="1"/>
    <col min="5890" max="6137" width="9.140625" style="48"/>
    <col min="6138" max="6138" width="34.42578125" style="48" customWidth="1"/>
    <col min="6139" max="6141" width="5.7109375" style="48" customWidth="1"/>
    <col min="6142" max="6142" width="6.5703125" style="48" bestFit="1" customWidth="1"/>
    <col min="6143" max="6143" width="7.7109375" style="48" customWidth="1"/>
    <col min="6144" max="6144" width="9.140625" style="48"/>
    <col min="6145" max="6145" width="18.7109375" style="48" customWidth="1"/>
    <col min="6146" max="6393" width="9.140625" style="48"/>
    <col min="6394" max="6394" width="34.42578125" style="48" customWidth="1"/>
    <col min="6395" max="6397" width="5.7109375" style="48" customWidth="1"/>
    <col min="6398" max="6398" width="6.5703125" style="48" bestFit="1" customWidth="1"/>
    <col min="6399" max="6399" width="7.7109375" style="48" customWidth="1"/>
    <col min="6400" max="6400" width="9.140625" style="48"/>
    <col min="6401" max="6401" width="18.7109375" style="48" customWidth="1"/>
    <col min="6402" max="6649" width="9.140625" style="48"/>
    <col min="6650" max="6650" width="34.42578125" style="48" customWidth="1"/>
    <col min="6651" max="6653" width="5.7109375" style="48" customWidth="1"/>
    <col min="6654" max="6654" width="6.5703125" style="48" bestFit="1" customWidth="1"/>
    <col min="6655" max="6655" width="7.7109375" style="48" customWidth="1"/>
    <col min="6656" max="6656" width="9.140625" style="48"/>
    <col min="6657" max="6657" width="18.7109375" style="48" customWidth="1"/>
    <col min="6658" max="6905" width="9.140625" style="48"/>
    <col min="6906" max="6906" width="34.42578125" style="48" customWidth="1"/>
    <col min="6907" max="6909" width="5.7109375" style="48" customWidth="1"/>
    <col min="6910" max="6910" width="6.5703125" style="48" bestFit="1" customWidth="1"/>
    <col min="6911" max="6911" width="7.7109375" style="48" customWidth="1"/>
    <col min="6912" max="6912" width="9.140625" style="48"/>
    <col min="6913" max="6913" width="18.7109375" style="48" customWidth="1"/>
    <col min="6914" max="7161" width="9.140625" style="48"/>
    <col min="7162" max="7162" width="34.42578125" style="48" customWidth="1"/>
    <col min="7163" max="7165" width="5.7109375" style="48" customWidth="1"/>
    <col min="7166" max="7166" width="6.5703125" style="48" bestFit="1" customWidth="1"/>
    <col min="7167" max="7167" width="7.7109375" style="48" customWidth="1"/>
    <col min="7168" max="7168" width="9.140625" style="48"/>
    <col min="7169" max="7169" width="18.7109375" style="48" customWidth="1"/>
    <col min="7170" max="7417" width="9.140625" style="48"/>
    <col min="7418" max="7418" width="34.42578125" style="48" customWidth="1"/>
    <col min="7419" max="7421" width="5.7109375" style="48" customWidth="1"/>
    <col min="7422" max="7422" width="6.5703125" style="48" bestFit="1" customWidth="1"/>
    <col min="7423" max="7423" width="7.7109375" style="48" customWidth="1"/>
    <col min="7424" max="7424" width="9.140625" style="48"/>
    <col min="7425" max="7425" width="18.7109375" style="48" customWidth="1"/>
    <col min="7426" max="7673" width="9.140625" style="48"/>
    <col min="7674" max="7674" width="34.42578125" style="48" customWidth="1"/>
    <col min="7675" max="7677" width="5.7109375" style="48" customWidth="1"/>
    <col min="7678" max="7678" width="6.5703125" style="48" bestFit="1" customWidth="1"/>
    <col min="7679" max="7679" width="7.7109375" style="48" customWidth="1"/>
    <col min="7680" max="7680" width="9.140625" style="48"/>
    <col min="7681" max="7681" width="18.7109375" style="48" customWidth="1"/>
    <col min="7682" max="7929" width="9.140625" style="48"/>
    <col min="7930" max="7930" width="34.42578125" style="48" customWidth="1"/>
    <col min="7931" max="7933" width="5.7109375" style="48" customWidth="1"/>
    <col min="7934" max="7934" width="6.5703125" style="48" bestFit="1" customWidth="1"/>
    <col min="7935" max="7935" width="7.7109375" style="48" customWidth="1"/>
    <col min="7936" max="7936" width="9.140625" style="48"/>
    <col min="7937" max="7937" width="18.7109375" style="48" customWidth="1"/>
    <col min="7938" max="8185" width="9.140625" style="48"/>
    <col min="8186" max="8186" width="34.42578125" style="48" customWidth="1"/>
    <col min="8187" max="8189" width="5.7109375" style="48" customWidth="1"/>
    <col min="8190" max="8190" width="6.5703125" style="48" bestFit="1" customWidth="1"/>
    <col min="8191" max="8191" width="7.7109375" style="48" customWidth="1"/>
    <col min="8192" max="8192" width="9.140625" style="48"/>
    <col min="8193" max="8193" width="18.7109375" style="48" customWidth="1"/>
    <col min="8194" max="8441" width="9.140625" style="48"/>
    <col min="8442" max="8442" width="34.42578125" style="48" customWidth="1"/>
    <col min="8443" max="8445" width="5.7109375" style="48" customWidth="1"/>
    <col min="8446" max="8446" width="6.5703125" style="48" bestFit="1" customWidth="1"/>
    <col min="8447" max="8447" width="7.7109375" style="48" customWidth="1"/>
    <col min="8448" max="8448" width="9.140625" style="48"/>
    <col min="8449" max="8449" width="18.7109375" style="48" customWidth="1"/>
    <col min="8450" max="8697" width="9.140625" style="48"/>
    <col min="8698" max="8698" width="34.42578125" style="48" customWidth="1"/>
    <col min="8699" max="8701" width="5.7109375" style="48" customWidth="1"/>
    <col min="8702" max="8702" width="6.5703125" style="48" bestFit="1" customWidth="1"/>
    <col min="8703" max="8703" width="7.7109375" style="48" customWidth="1"/>
    <col min="8704" max="8704" width="9.140625" style="48"/>
    <col min="8705" max="8705" width="18.7109375" style="48" customWidth="1"/>
    <col min="8706" max="8953" width="9.140625" style="48"/>
    <col min="8954" max="8954" width="34.42578125" style="48" customWidth="1"/>
    <col min="8955" max="8957" width="5.7109375" style="48" customWidth="1"/>
    <col min="8958" max="8958" width="6.5703125" style="48" bestFit="1" customWidth="1"/>
    <col min="8959" max="8959" width="7.7109375" style="48" customWidth="1"/>
    <col min="8960" max="8960" width="9.140625" style="48"/>
    <col min="8961" max="8961" width="18.7109375" style="48" customWidth="1"/>
    <col min="8962" max="9209" width="9.140625" style="48"/>
    <col min="9210" max="9210" width="34.42578125" style="48" customWidth="1"/>
    <col min="9211" max="9213" width="5.7109375" style="48" customWidth="1"/>
    <col min="9214" max="9214" width="6.5703125" style="48" bestFit="1" customWidth="1"/>
    <col min="9215" max="9215" width="7.7109375" style="48" customWidth="1"/>
    <col min="9216" max="9216" width="9.140625" style="48"/>
    <col min="9217" max="9217" width="18.7109375" style="48" customWidth="1"/>
    <col min="9218" max="9465" width="9.140625" style="48"/>
    <col min="9466" max="9466" width="34.42578125" style="48" customWidth="1"/>
    <col min="9467" max="9469" width="5.7109375" style="48" customWidth="1"/>
    <col min="9470" max="9470" width="6.5703125" style="48" bestFit="1" customWidth="1"/>
    <col min="9471" max="9471" width="7.7109375" style="48" customWidth="1"/>
    <col min="9472" max="9472" width="9.140625" style="48"/>
    <col min="9473" max="9473" width="18.7109375" style="48" customWidth="1"/>
    <col min="9474" max="9721" width="9.140625" style="48"/>
    <col min="9722" max="9722" width="34.42578125" style="48" customWidth="1"/>
    <col min="9723" max="9725" width="5.7109375" style="48" customWidth="1"/>
    <col min="9726" max="9726" width="6.5703125" style="48" bestFit="1" customWidth="1"/>
    <col min="9727" max="9727" width="7.7109375" style="48" customWidth="1"/>
    <col min="9728" max="9728" width="9.140625" style="48"/>
    <col min="9729" max="9729" width="18.7109375" style="48" customWidth="1"/>
    <col min="9730" max="9977" width="9.140625" style="48"/>
    <col min="9978" max="9978" width="34.42578125" style="48" customWidth="1"/>
    <col min="9979" max="9981" width="5.7109375" style="48" customWidth="1"/>
    <col min="9982" max="9982" width="6.5703125" style="48" bestFit="1" customWidth="1"/>
    <col min="9983" max="9983" width="7.7109375" style="48" customWidth="1"/>
    <col min="9984" max="9984" width="9.140625" style="48"/>
    <col min="9985" max="9985" width="18.7109375" style="48" customWidth="1"/>
    <col min="9986" max="10233" width="9.140625" style="48"/>
    <col min="10234" max="10234" width="34.42578125" style="48" customWidth="1"/>
    <col min="10235" max="10237" width="5.7109375" style="48" customWidth="1"/>
    <col min="10238" max="10238" width="6.5703125" style="48" bestFit="1" customWidth="1"/>
    <col min="10239" max="10239" width="7.7109375" style="48" customWidth="1"/>
    <col min="10240" max="10240" width="9.140625" style="48"/>
    <col min="10241" max="10241" width="18.7109375" style="48" customWidth="1"/>
    <col min="10242" max="10489" width="9.140625" style="48"/>
    <col min="10490" max="10490" width="34.42578125" style="48" customWidth="1"/>
    <col min="10491" max="10493" width="5.7109375" style="48" customWidth="1"/>
    <col min="10494" max="10494" width="6.5703125" style="48" bestFit="1" customWidth="1"/>
    <col min="10495" max="10495" width="7.7109375" style="48" customWidth="1"/>
    <col min="10496" max="10496" width="9.140625" style="48"/>
    <col min="10497" max="10497" width="18.7109375" style="48" customWidth="1"/>
    <col min="10498" max="10745" width="9.140625" style="48"/>
    <col min="10746" max="10746" width="34.42578125" style="48" customWidth="1"/>
    <col min="10747" max="10749" width="5.7109375" style="48" customWidth="1"/>
    <col min="10750" max="10750" width="6.5703125" style="48" bestFit="1" customWidth="1"/>
    <col min="10751" max="10751" width="7.7109375" style="48" customWidth="1"/>
    <col min="10752" max="10752" width="9.140625" style="48"/>
    <col min="10753" max="10753" width="18.7109375" style="48" customWidth="1"/>
    <col min="10754" max="11001" width="9.140625" style="48"/>
    <col min="11002" max="11002" width="34.42578125" style="48" customWidth="1"/>
    <col min="11003" max="11005" width="5.7109375" style="48" customWidth="1"/>
    <col min="11006" max="11006" width="6.5703125" style="48" bestFit="1" customWidth="1"/>
    <col min="11007" max="11007" width="7.7109375" style="48" customWidth="1"/>
    <col min="11008" max="11008" width="9.140625" style="48"/>
    <col min="11009" max="11009" width="18.7109375" style="48" customWidth="1"/>
    <col min="11010" max="11257" width="9.140625" style="48"/>
    <col min="11258" max="11258" width="34.42578125" style="48" customWidth="1"/>
    <col min="11259" max="11261" width="5.7109375" style="48" customWidth="1"/>
    <col min="11262" max="11262" width="6.5703125" style="48" bestFit="1" customWidth="1"/>
    <col min="11263" max="11263" width="7.7109375" style="48" customWidth="1"/>
    <col min="11264" max="11264" width="9.140625" style="48"/>
    <col min="11265" max="11265" width="18.7109375" style="48" customWidth="1"/>
    <col min="11266" max="11513" width="9.140625" style="48"/>
    <col min="11514" max="11514" width="34.42578125" style="48" customWidth="1"/>
    <col min="11515" max="11517" width="5.7109375" style="48" customWidth="1"/>
    <col min="11518" max="11518" width="6.5703125" style="48" bestFit="1" customWidth="1"/>
    <col min="11519" max="11519" width="7.7109375" style="48" customWidth="1"/>
    <col min="11520" max="11520" width="9.140625" style="48"/>
    <col min="11521" max="11521" width="18.7109375" style="48" customWidth="1"/>
    <col min="11522" max="11769" width="9.140625" style="48"/>
    <col min="11770" max="11770" width="34.42578125" style="48" customWidth="1"/>
    <col min="11771" max="11773" width="5.7109375" style="48" customWidth="1"/>
    <col min="11774" max="11774" width="6.5703125" style="48" bestFit="1" customWidth="1"/>
    <col min="11775" max="11775" width="7.7109375" style="48" customWidth="1"/>
    <col min="11776" max="11776" width="9.140625" style="48"/>
    <col min="11777" max="11777" width="18.7109375" style="48" customWidth="1"/>
    <col min="11778" max="12025" width="9.140625" style="48"/>
    <col min="12026" max="12026" width="34.42578125" style="48" customWidth="1"/>
    <col min="12027" max="12029" width="5.7109375" style="48" customWidth="1"/>
    <col min="12030" max="12030" width="6.5703125" style="48" bestFit="1" customWidth="1"/>
    <col min="12031" max="12031" width="7.7109375" style="48" customWidth="1"/>
    <col min="12032" max="12032" width="9.140625" style="48"/>
    <col min="12033" max="12033" width="18.7109375" style="48" customWidth="1"/>
    <col min="12034" max="12281" width="9.140625" style="48"/>
    <col min="12282" max="12282" width="34.42578125" style="48" customWidth="1"/>
    <col min="12283" max="12285" width="5.7109375" style="48" customWidth="1"/>
    <col min="12286" max="12286" width="6.5703125" style="48" bestFit="1" customWidth="1"/>
    <col min="12287" max="12287" width="7.7109375" style="48" customWidth="1"/>
    <col min="12288" max="12288" width="9.140625" style="48"/>
    <col min="12289" max="12289" width="18.7109375" style="48" customWidth="1"/>
    <col min="12290" max="12537" width="9.140625" style="48"/>
    <col min="12538" max="12538" width="34.42578125" style="48" customWidth="1"/>
    <col min="12539" max="12541" width="5.7109375" style="48" customWidth="1"/>
    <col min="12542" max="12542" width="6.5703125" style="48" bestFit="1" customWidth="1"/>
    <col min="12543" max="12543" width="7.7109375" style="48" customWidth="1"/>
    <col min="12544" max="12544" width="9.140625" style="48"/>
    <col min="12545" max="12545" width="18.7109375" style="48" customWidth="1"/>
    <col min="12546" max="12793" width="9.140625" style="48"/>
    <col min="12794" max="12794" width="34.42578125" style="48" customWidth="1"/>
    <col min="12795" max="12797" width="5.7109375" style="48" customWidth="1"/>
    <col min="12798" max="12798" width="6.5703125" style="48" bestFit="1" customWidth="1"/>
    <col min="12799" max="12799" width="7.7109375" style="48" customWidth="1"/>
    <col min="12800" max="12800" width="9.140625" style="48"/>
    <col min="12801" max="12801" width="18.7109375" style="48" customWidth="1"/>
    <col min="12802" max="13049" width="9.140625" style="48"/>
    <col min="13050" max="13050" width="34.42578125" style="48" customWidth="1"/>
    <col min="13051" max="13053" width="5.7109375" style="48" customWidth="1"/>
    <col min="13054" max="13054" width="6.5703125" style="48" bestFit="1" customWidth="1"/>
    <col min="13055" max="13055" width="7.7109375" style="48" customWidth="1"/>
    <col min="13056" max="13056" width="9.140625" style="48"/>
    <col min="13057" max="13057" width="18.7109375" style="48" customWidth="1"/>
    <col min="13058" max="13305" width="9.140625" style="48"/>
    <col min="13306" max="13306" width="34.42578125" style="48" customWidth="1"/>
    <col min="13307" max="13309" width="5.7109375" style="48" customWidth="1"/>
    <col min="13310" max="13310" width="6.5703125" style="48" bestFit="1" customWidth="1"/>
    <col min="13311" max="13311" width="7.7109375" style="48" customWidth="1"/>
    <col min="13312" max="13312" width="9.140625" style="48"/>
    <col min="13313" max="13313" width="18.7109375" style="48" customWidth="1"/>
    <col min="13314" max="13561" width="9.140625" style="48"/>
    <col min="13562" max="13562" width="34.42578125" style="48" customWidth="1"/>
    <col min="13563" max="13565" width="5.7109375" style="48" customWidth="1"/>
    <col min="13566" max="13566" width="6.5703125" style="48" bestFit="1" customWidth="1"/>
    <col min="13567" max="13567" width="7.7109375" style="48" customWidth="1"/>
    <col min="13568" max="13568" width="9.140625" style="48"/>
    <col min="13569" max="13569" width="18.7109375" style="48" customWidth="1"/>
    <col min="13570" max="13817" width="9.140625" style="48"/>
    <col min="13818" max="13818" width="34.42578125" style="48" customWidth="1"/>
    <col min="13819" max="13821" width="5.7109375" style="48" customWidth="1"/>
    <col min="13822" max="13822" width="6.5703125" style="48" bestFit="1" customWidth="1"/>
    <col min="13823" max="13823" width="7.7109375" style="48" customWidth="1"/>
    <col min="13824" max="13824" width="9.140625" style="48"/>
    <col min="13825" max="13825" width="18.7109375" style="48" customWidth="1"/>
    <col min="13826" max="14073" width="9.140625" style="48"/>
    <col min="14074" max="14074" width="34.42578125" style="48" customWidth="1"/>
    <col min="14075" max="14077" width="5.7109375" style="48" customWidth="1"/>
    <col min="14078" max="14078" width="6.5703125" style="48" bestFit="1" customWidth="1"/>
    <col min="14079" max="14079" width="7.7109375" style="48" customWidth="1"/>
    <col min="14080" max="14080" width="9.140625" style="48"/>
    <col min="14081" max="14081" width="18.7109375" style="48" customWidth="1"/>
    <col min="14082" max="14329" width="9.140625" style="48"/>
    <col min="14330" max="14330" width="34.42578125" style="48" customWidth="1"/>
    <col min="14331" max="14333" width="5.7109375" style="48" customWidth="1"/>
    <col min="14334" max="14334" width="6.5703125" style="48" bestFit="1" customWidth="1"/>
    <col min="14335" max="14335" width="7.7109375" style="48" customWidth="1"/>
    <col min="14336" max="14336" width="9.140625" style="48"/>
    <col min="14337" max="14337" width="18.7109375" style="48" customWidth="1"/>
    <col min="14338" max="14585" width="9.140625" style="48"/>
    <col min="14586" max="14586" width="34.42578125" style="48" customWidth="1"/>
    <col min="14587" max="14589" width="5.7109375" style="48" customWidth="1"/>
    <col min="14590" max="14590" width="6.5703125" style="48" bestFit="1" customWidth="1"/>
    <col min="14591" max="14591" width="7.7109375" style="48" customWidth="1"/>
    <col min="14592" max="14592" width="9.140625" style="48"/>
    <col min="14593" max="14593" width="18.7109375" style="48" customWidth="1"/>
    <col min="14594" max="14841" width="9.140625" style="48"/>
    <col min="14842" max="14842" width="34.42578125" style="48" customWidth="1"/>
    <col min="14843" max="14845" width="5.7109375" style="48" customWidth="1"/>
    <col min="14846" max="14846" width="6.5703125" style="48" bestFit="1" customWidth="1"/>
    <col min="14847" max="14847" width="7.7109375" style="48" customWidth="1"/>
    <col min="14848" max="14848" width="9.140625" style="48"/>
    <col min="14849" max="14849" width="18.7109375" style="48" customWidth="1"/>
    <col min="14850" max="15097" width="9.140625" style="48"/>
    <col min="15098" max="15098" width="34.42578125" style="48" customWidth="1"/>
    <col min="15099" max="15101" width="5.7109375" style="48" customWidth="1"/>
    <col min="15102" max="15102" width="6.5703125" style="48" bestFit="1" customWidth="1"/>
    <col min="15103" max="15103" width="7.7109375" style="48" customWidth="1"/>
    <col min="15104" max="15104" width="9.140625" style="48"/>
    <col min="15105" max="15105" width="18.7109375" style="48" customWidth="1"/>
    <col min="15106" max="15353" width="9.140625" style="48"/>
    <col min="15354" max="15354" width="34.42578125" style="48" customWidth="1"/>
    <col min="15355" max="15357" width="5.7109375" style="48" customWidth="1"/>
    <col min="15358" max="15358" width="6.5703125" style="48" bestFit="1" customWidth="1"/>
    <col min="15359" max="15359" width="7.7109375" style="48" customWidth="1"/>
    <col min="15360" max="15360" width="9.140625" style="48"/>
    <col min="15361" max="15361" width="18.7109375" style="48" customWidth="1"/>
    <col min="15362" max="15609" width="9.140625" style="48"/>
    <col min="15610" max="15610" width="34.42578125" style="48" customWidth="1"/>
    <col min="15611" max="15613" width="5.7109375" style="48" customWidth="1"/>
    <col min="15614" max="15614" width="6.5703125" style="48" bestFit="1" customWidth="1"/>
    <col min="15615" max="15615" width="7.7109375" style="48" customWidth="1"/>
    <col min="15616" max="15616" width="9.140625" style="48"/>
    <col min="15617" max="15617" width="18.7109375" style="48" customWidth="1"/>
    <col min="15618" max="15865" width="9.140625" style="48"/>
    <col min="15866" max="15866" width="34.42578125" style="48" customWidth="1"/>
    <col min="15867" max="15869" width="5.7109375" style="48" customWidth="1"/>
    <col min="15870" max="15870" width="6.5703125" style="48" bestFit="1" customWidth="1"/>
    <col min="15871" max="15871" width="7.7109375" style="48" customWidth="1"/>
    <col min="15872" max="15872" width="9.140625" style="48"/>
    <col min="15873" max="15873" width="18.7109375" style="48" customWidth="1"/>
    <col min="15874" max="16121" width="9.140625" style="48"/>
    <col min="16122" max="16122" width="34.42578125" style="48" customWidth="1"/>
    <col min="16123" max="16125" width="5.7109375" style="48" customWidth="1"/>
    <col min="16126" max="16126" width="6.5703125" style="48" bestFit="1" customWidth="1"/>
    <col min="16127" max="16127" width="7.7109375" style="48" customWidth="1"/>
    <col min="16128" max="16128" width="9.140625" style="48"/>
    <col min="16129" max="16129" width="18.7109375" style="48" customWidth="1"/>
    <col min="16130" max="16384" width="9.140625" style="48"/>
  </cols>
  <sheetData>
    <row r="1" spans="1:7" s="41" customFormat="1" x14ac:dyDescent="0.25">
      <c r="A1" s="1325" t="s">
        <v>413</v>
      </c>
      <c r="B1" s="1326"/>
      <c r="C1" s="1326"/>
      <c r="D1" s="1326"/>
      <c r="E1" s="1326"/>
      <c r="F1" s="1326"/>
      <c r="G1" s="1326"/>
    </row>
    <row r="2" spans="1:7" s="41" customFormat="1" x14ac:dyDescent="0.25">
      <c r="A2" s="556" t="s">
        <v>279</v>
      </c>
      <c r="B2" s="557"/>
      <c r="C2" s="557"/>
      <c r="D2" s="557"/>
      <c r="E2" s="557"/>
      <c r="F2" s="557"/>
      <c r="G2" s="557"/>
    </row>
    <row r="3" spans="1:7" s="41" customFormat="1" x14ac:dyDescent="0.25">
      <c r="A3" s="1082"/>
      <c r="B3" s="557"/>
      <c r="C3" s="557"/>
      <c r="D3" s="557"/>
      <c r="E3" s="557"/>
      <c r="F3" s="557"/>
      <c r="G3" s="557"/>
    </row>
    <row r="4" spans="1:7" s="41" customFormat="1" x14ac:dyDescent="0.25">
      <c r="A4" s="556"/>
      <c r="B4" s="557"/>
      <c r="C4" s="557"/>
      <c r="D4" s="557"/>
      <c r="E4" s="557"/>
      <c r="F4" s="557"/>
      <c r="G4" s="557"/>
    </row>
    <row r="5" spans="1:7" s="41" customFormat="1" x14ac:dyDescent="0.25">
      <c r="A5" s="556"/>
      <c r="B5" s="557"/>
      <c r="C5" s="557"/>
      <c r="D5" s="557"/>
      <c r="E5" s="557"/>
      <c r="F5" s="557"/>
      <c r="G5" s="557"/>
    </row>
    <row r="6" spans="1:7" s="41" customFormat="1" ht="12.75" thickBot="1" x14ac:dyDescent="0.3"/>
    <row r="7" spans="1:7" s="41" customFormat="1" ht="24.75" thickBot="1" x14ac:dyDescent="0.3">
      <c r="A7" s="260" t="s">
        <v>152</v>
      </c>
      <c r="B7" s="378">
        <v>2013</v>
      </c>
      <c r="C7" s="640">
        <v>2014</v>
      </c>
      <c r="D7" s="378">
        <f>C7+1</f>
        <v>2015</v>
      </c>
      <c r="E7" s="632" t="s">
        <v>122</v>
      </c>
      <c r="F7" s="261" t="s">
        <v>124</v>
      </c>
    </row>
    <row r="8" spans="1:7" s="41" customFormat="1" x14ac:dyDescent="0.25">
      <c r="A8" s="636" t="s">
        <v>344</v>
      </c>
      <c r="B8" s="483">
        <v>157</v>
      </c>
      <c r="C8" s="505">
        <v>226</v>
      </c>
      <c r="D8" s="483">
        <v>187</v>
      </c>
      <c r="E8" s="643">
        <f>SUM(B8:D8)</f>
        <v>570</v>
      </c>
      <c r="F8" s="633">
        <f t="shared" ref="F8:F17" si="0">E8*100/E$24</f>
        <v>7.6448497854077253</v>
      </c>
    </row>
    <row r="9" spans="1:7" s="41" customFormat="1" x14ac:dyDescent="0.25">
      <c r="A9" s="637" t="s">
        <v>345</v>
      </c>
      <c r="B9" s="98">
        <v>32</v>
      </c>
      <c r="C9" s="461">
        <v>34</v>
      </c>
      <c r="D9" s="98">
        <v>34</v>
      </c>
      <c r="E9" s="644">
        <f t="shared" ref="E9:E23" si="1">SUM(B9:D9)</f>
        <v>100</v>
      </c>
      <c r="F9" s="608">
        <f t="shared" si="0"/>
        <v>1.3412017167381973</v>
      </c>
    </row>
    <row r="10" spans="1:7" s="41" customFormat="1" x14ac:dyDescent="0.25">
      <c r="A10" s="637" t="s">
        <v>267</v>
      </c>
      <c r="B10" s="98">
        <v>50</v>
      </c>
      <c r="C10" s="461">
        <v>68</v>
      </c>
      <c r="D10" s="98">
        <v>55</v>
      </c>
      <c r="E10" s="644">
        <f t="shared" si="1"/>
        <v>173</v>
      </c>
      <c r="F10" s="608">
        <f t="shared" si="0"/>
        <v>2.3202789699570814</v>
      </c>
    </row>
    <row r="11" spans="1:7" s="41" customFormat="1" x14ac:dyDescent="0.25">
      <c r="A11" s="637" t="s">
        <v>346</v>
      </c>
      <c r="B11" s="98">
        <v>59</v>
      </c>
      <c r="C11" s="461">
        <v>66</v>
      </c>
      <c r="D11" s="98">
        <v>46</v>
      </c>
      <c r="E11" s="644">
        <f t="shared" si="1"/>
        <v>171</v>
      </c>
      <c r="F11" s="608">
        <f t="shared" si="0"/>
        <v>2.2934549356223175</v>
      </c>
    </row>
    <row r="12" spans="1:7" s="41" customFormat="1" x14ac:dyDescent="0.25">
      <c r="A12" s="637" t="s">
        <v>268</v>
      </c>
      <c r="B12" s="98">
        <v>101</v>
      </c>
      <c r="C12" s="461">
        <v>157</v>
      </c>
      <c r="D12" s="98">
        <v>144</v>
      </c>
      <c r="E12" s="644">
        <f t="shared" si="1"/>
        <v>402</v>
      </c>
      <c r="F12" s="608">
        <f t="shared" si="0"/>
        <v>5.3916309012875541</v>
      </c>
    </row>
    <row r="13" spans="1:7" s="41" customFormat="1" x14ac:dyDescent="0.25">
      <c r="A13" s="637" t="s">
        <v>347</v>
      </c>
      <c r="B13" s="98">
        <v>130</v>
      </c>
      <c r="C13" s="461">
        <v>179</v>
      </c>
      <c r="D13" s="98">
        <v>184</v>
      </c>
      <c r="E13" s="644">
        <f t="shared" si="1"/>
        <v>493</v>
      </c>
      <c r="F13" s="608">
        <f t="shared" si="0"/>
        <v>6.6121244635193133</v>
      </c>
    </row>
    <row r="14" spans="1:7" s="41" customFormat="1" x14ac:dyDescent="0.25">
      <c r="A14" s="637" t="s">
        <v>348</v>
      </c>
      <c r="B14" s="98">
        <v>1180</v>
      </c>
      <c r="C14" s="461">
        <v>1372</v>
      </c>
      <c r="D14" s="98">
        <v>1412</v>
      </c>
      <c r="E14" s="644">
        <f t="shared" si="1"/>
        <v>3964</v>
      </c>
      <c r="F14" s="608">
        <f t="shared" si="0"/>
        <v>53.165236051502148</v>
      </c>
    </row>
    <row r="15" spans="1:7" s="41" customFormat="1" x14ac:dyDescent="0.25">
      <c r="A15" s="637" t="s">
        <v>349</v>
      </c>
      <c r="B15" s="98">
        <v>45</v>
      </c>
      <c r="C15" s="461">
        <v>42</v>
      </c>
      <c r="D15" s="98">
        <v>46</v>
      </c>
      <c r="E15" s="644">
        <f t="shared" si="1"/>
        <v>133</v>
      </c>
      <c r="F15" s="608">
        <f t="shared" si="0"/>
        <v>1.7837982832618027</v>
      </c>
    </row>
    <row r="16" spans="1:7" s="41" customFormat="1" x14ac:dyDescent="0.25">
      <c r="A16" s="637" t="s">
        <v>350</v>
      </c>
      <c r="B16" s="98">
        <v>26</v>
      </c>
      <c r="C16" s="461">
        <v>47</v>
      </c>
      <c r="D16" s="98">
        <v>34</v>
      </c>
      <c r="E16" s="644">
        <f t="shared" si="1"/>
        <v>107</v>
      </c>
      <c r="F16" s="608">
        <f t="shared" si="0"/>
        <v>1.4350858369098713</v>
      </c>
    </row>
    <row r="17" spans="1:6" s="41" customFormat="1" x14ac:dyDescent="0.25">
      <c r="A17" s="637" t="s">
        <v>351</v>
      </c>
      <c r="B17" s="98">
        <v>27</v>
      </c>
      <c r="C17" s="461">
        <v>28</v>
      </c>
      <c r="D17" s="98">
        <v>27</v>
      </c>
      <c r="E17" s="644">
        <f t="shared" si="1"/>
        <v>82</v>
      </c>
      <c r="F17" s="608">
        <f t="shared" si="0"/>
        <v>1.099785407725322</v>
      </c>
    </row>
    <row r="18" spans="1:6" s="41" customFormat="1" x14ac:dyDescent="0.25">
      <c r="A18" s="637" t="s">
        <v>352</v>
      </c>
      <c r="B18" s="98">
        <v>71</v>
      </c>
      <c r="C18" s="461">
        <v>75</v>
      </c>
      <c r="D18" s="98">
        <v>99</v>
      </c>
      <c r="E18" s="644">
        <f t="shared" si="1"/>
        <v>245</v>
      </c>
      <c r="F18" s="608">
        <f t="shared" ref="F18:F23" si="2">E18*100/E$24</f>
        <v>3.2859442060085837</v>
      </c>
    </row>
    <row r="19" spans="1:6" s="41" customFormat="1" x14ac:dyDescent="0.25">
      <c r="A19" s="637" t="s">
        <v>353</v>
      </c>
      <c r="B19" s="98">
        <v>96</v>
      </c>
      <c r="C19" s="461">
        <v>115</v>
      </c>
      <c r="D19" s="98">
        <v>110</v>
      </c>
      <c r="E19" s="644">
        <f t="shared" si="1"/>
        <v>321</v>
      </c>
      <c r="F19" s="608">
        <f t="shared" si="2"/>
        <v>4.3052575107296134</v>
      </c>
    </row>
    <row r="20" spans="1:6" s="41" customFormat="1" x14ac:dyDescent="0.25">
      <c r="A20" s="637" t="s">
        <v>269</v>
      </c>
      <c r="B20" s="98">
        <v>16</v>
      </c>
      <c r="C20" s="461">
        <v>26</v>
      </c>
      <c r="D20" s="98">
        <v>20</v>
      </c>
      <c r="E20" s="644">
        <f t="shared" si="1"/>
        <v>62</v>
      </c>
      <c r="F20" s="608">
        <f t="shared" si="2"/>
        <v>0.83154506437768239</v>
      </c>
    </row>
    <row r="21" spans="1:6" s="41" customFormat="1" x14ac:dyDescent="0.25">
      <c r="A21" s="637" t="s">
        <v>270</v>
      </c>
      <c r="B21" s="98">
        <v>16</v>
      </c>
      <c r="C21" s="461">
        <v>36</v>
      </c>
      <c r="D21" s="98">
        <v>26</v>
      </c>
      <c r="E21" s="644">
        <f t="shared" si="1"/>
        <v>78</v>
      </c>
      <c r="F21" s="608">
        <f t="shared" si="2"/>
        <v>1.046137339055794</v>
      </c>
    </row>
    <row r="22" spans="1:6" s="41" customFormat="1" x14ac:dyDescent="0.25">
      <c r="A22" s="637" t="s">
        <v>354</v>
      </c>
      <c r="B22" s="98">
        <v>91</v>
      </c>
      <c r="C22" s="461">
        <v>122</v>
      </c>
      <c r="D22" s="98">
        <v>127</v>
      </c>
      <c r="E22" s="644">
        <f t="shared" si="1"/>
        <v>340</v>
      </c>
      <c r="F22" s="608">
        <f t="shared" si="2"/>
        <v>4.5600858369098711</v>
      </c>
    </row>
    <row r="23" spans="1:6" s="41" customFormat="1" ht="12.75" thickBot="1" x14ac:dyDescent="0.3">
      <c r="A23" s="638" t="s">
        <v>355</v>
      </c>
      <c r="B23" s="486">
        <v>73</v>
      </c>
      <c r="C23" s="641">
        <v>73</v>
      </c>
      <c r="D23" s="486">
        <v>69</v>
      </c>
      <c r="E23" s="645">
        <f t="shared" si="1"/>
        <v>215</v>
      </c>
      <c r="F23" s="639">
        <f t="shared" si="2"/>
        <v>2.8835836909871246</v>
      </c>
    </row>
    <row r="24" spans="1:6" ht="12.75" thickBot="1" x14ac:dyDescent="0.25">
      <c r="A24" s="262" t="s">
        <v>125</v>
      </c>
      <c r="B24" s="464">
        <f>SUM(B8:B23)</f>
        <v>2170</v>
      </c>
      <c r="C24" s="642">
        <f>SUM(C8:C23)</f>
        <v>2666</v>
      </c>
      <c r="D24" s="464">
        <f>SUM(D8:D23)</f>
        <v>2620</v>
      </c>
      <c r="E24" s="646">
        <f>SUM(E8:E23)</f>
        <v>7456</v>
      </c>
      <c r="F24" s="263">
        <f>SUM(F8:F23)</f>
        <v>100.00000000000001</v>
      </c>
    </row>
    <row r="25" spans="1:6" x14ac:dyDescent="0.2">
      <c r="A25" s="41"/>
      <c r="B25" s="41"/>
      <c r="C25" s="41"/>
      <c r="D25" s="41"/>
      <c r="E25" s="41"/>
      <c r="F25" s="41"/>
    </row>
    <row r="70" spans="6:6" x14ac:dyDescent="0.2">
      <c r="F70" s="48">
        <v>3</v>
      </c>
    </row>
  </sheetData>
  <mergeCells count="1">
    <mergeCell ref="A1:G1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rgb="FF00B0F0"/>
  </sheetPr>
  <dimension ref="A1:I35"/>
  <sheetViews>
    <sheetView zoomScaleNormal="100" workbookViewId="0">
      <selection activeCell="H7" sqref="H7"/>
    </sheetView>
  </sheetViews>
  <sheetFormatPr defaultRowHeight="12" x14ac:dyDescent="0.2"/>
  <cols>
    <col min="1" max="1" width="32.7109375" style="48" customWidth="1"/>
    <col min="2" max="239" width="9.140625" style="48"/>
    <col min="240" max="240" width="22.7109375" style="48" customWidth="1"/>
    <col min="241" max="495" width="9.140625" style="48"/>
    <col min="496" max="496" width="22.7109375" style="48" customWidth="1"/>
    <col min="497" max="751" width="9.140625" style="48"/>
    <col min="752" max="752" width="22.7109375" style="48" customWidth="1"/>
    <col min="753" max="1007" width="9.140625" style="48"/>
    <col min="1008" max="1008" width="22.7109375" style="48" customWidth="1"/>
    <col min="1009" max="1263" width="9.140625" style="48"/>
    <col min="1264" max="1264" width="22.7109375" style="48" customWidth="1"/>
    <col min="1265" max="1519" width="9.140625" style="48"/>
    <col min="1520" max="1520" width="22.7109375" style="48" customWidth="1"/>
    <col min="1521" max="1775" width="9.140625" style="48"/>
    <col min="1776" max="1776" width="22.7109375" style="48" customWidth="1"/>
    <col min="1777" max="2031" width="9.140625" style="48"/>
    <col min="2032" max="2032" width="22.7109375" style="48" customWidth="1"/>
    <col min="2033" max="2287" width="9.140625" style="48"/>
    <col min="2288" max="2288" width="22.7109375" style="48" customWidth="1"/>
    <col min="2289" max="2543" width="9.140625" style="48"/>
    <col min="2544" max="2544" width="22.7109375" style="48" customWidth="1"/>
    <col min="2545" max="2799" width="9.140625" style="48"/>
    <col min="2800" max="2800" width="22.7109375" style="48" customWidth="1"/>
    <col min="2801" max="3055" width="9.140625" style="48"/>
    <col min="3056" max="3056" width="22.7109375" style="48" customWidth="1"/>
    <col min="3057" max="3311" width="9.140625" style="48"/>
    <col min="3312" max="3312" width="22.7109375" style="48" customWidth="1"/>
    <col min="3313" max="3567" width="9.140625" style="48"/>
    <col min="3568" max="3568" width="22.7109375" style="48" customWidth="1"/>
    <col min="3569" max="3823" width="9.140625" style="48"/>
    <col min="3824" max="3824" width="22.7109375" style="48" customWidth="1"/>
    <col min="3825" max="4079" width="9.140625" style="48"/>
    <col min="4080" max="4080" width="22.7109375" style="48" customWidth="1"/>
    <col min="4081" max="4335" width="9.140625" style="48"/>
    <col min="4336" max="4336" width="22.7109375" style="48" customWidth="1"/>
    <col min="4337" max="4591" width="9.140625" style="48"/>
    <col min="4592" max="4592" width="22.7109375" style="48" customWidth="1"/>
    <col min="4593" max="4847" width="9.140625" style="48"/>
    <col min="4848" max="4848" width="22.7109375" style="48" customWidth="1"/>
    <col min="4849" max="5103" width="9.140625" style="48"/>
    <col min="5104" max="5104" width="22.7109375" style="48" customWidth="1"/>
    <col min="5105" max="5359" width="9.140625" style="48"/>
    <col min="5360" max="5360" width="22.7109375" style="48" customWidth="1"/>
    <col min="5361" max="5615" width="9.140625" style="48"/>
    <col min="5616" max="5616" width="22.7109375" style="48" customWidth="1"/>
    <col min="5617" max="5871" width="9.140625" style="48"/>
    <col min="5872" max="5872" width="22.7109375" style="48" customWidth="1"/>
    <col min="5873" max="6127" width="9.140625" style="48"/>
    <col min="6128" max="6128" width="22.7109375" style="48" customWidth="1"/>
    <col min="6129" max="6383" width="9.140625" style="48"/>
    <col min="6384" max="6384" width="22.7109375" style="48" customWidth="1"/>
    <col min="6385" max="6639" width="9.140625" style="48"/>
    <col min="6640" max="6640" width="22.7109375" style="48" customWidth="1"/>
    <col min="6641" max="6895" width="9.140625" style="48"/>
    <col min="6896" max="6896" width="22.7109375" style="48" customWidth="1"/>
    <col min="6897" max="7151" width="9.140625" style="48"/>
    <col min="7152" max="7152" width="22.7109375" style="48" customWidth="1"/>
    <col min="7153" max="7407" width="9.140625" style="48"/>
    <col min="7408" max="7408" width="22.7109375" style="48" customWidth="1"/>
    <col min="7409" max="7663" width="9.140625" style="48"/>
    <col min="7664" max="7664" width="22.7109375" style="48" customWidth="1"/>
    <col min="7665" max="7919" width="9.140625" style="48"/>
    <col min="7920" max="7920" width="22.7109375" style="48" customWidth="1"/>
    <col min="7921" max="8175" width="9.140625" style="48"/>
    <col min="8176" max="8176" width="22.7109375" style="48" customWidth="1"/>
    <col min="8177" max="8431" width="9.140625" style="48"/>
    <col min="8432" max="8432" width="22.7109375" style="48" customWidth="1"/>
    <col min="8433" max="8687" width="9.140625" style="48"/>
    <col min="8688" max="8688" width="22.7109375" style="48" customWidth="1"/>
    <col min="8689" max="8943" width="9.140625" style="48"/>
    <col min="8944" max="8944" width="22.7109375" style="48" customWidth="1"/>
    <col min="8945" max="9199" width="9.140625" style="48"/>
    <col min="9200" max="9200" width="22.7109375" style="48" customWidth="1"/>
    <col min="9201" max="9455" width="9.140625" style="48"/>
    <col min="9456" max="9456" width="22.7109375" style="48" customWidth="1"/>
    <col min="9457" max="9711" width="9.140625" style="48"/>
    <col min="9712" max="9712" width="22.7109375" style="48" customWidth="1"/>
    <col min="9713" max="9967" width="9.140625" style="48"/>
    <col min="9968" max="9968" width="22.7109375" style="48" customWidth="1"/>
    <col min="9969" max="10223" width="9.140625" style="48"/>
    <col min="10224" max="10224" width="22.7109375" style="48" customWidth="1"/>
    <col min="10225" max="10479" width="9.140625" style="48"/>
    <col min="10480" max="10480" width="22.7109375" style="48" customWidth="1"/>
    <col min="10481" max="10735" width="9.140625" style="48"/>
    <col min="10736" max="10736" width="22.7109375" style="48" customWidth="1"/>
    <col min="10737" max="10991" width="9.140625" style="48"/>
    <col min="10992" max="10992" width="22.7109375" style="48" customWidth="1"/>
    <col min="10993" max="11247" width="9.140625" style="48"/>
    <col min="11248" max="11248" width="22.7109375" style="48" customWidth="1"/>
    <col min="11249" max="11503" width="9.140625" style="48"/>
    <col min="11504" max="11504" width="22.7109375" style="48" customWidth="1"/>
    <col min="11505" max="11759" width="9.140625" style="48"/>
    <col min="11760" max="11760" width="22.7109375" style="48" customWidth="1"/>
    <col min="11761" max="12015" width="9.140625" style="48"/>
    <col min="12016" max="12016" width="22.7109375" style="48" customWidth="1"/>
    <col min="12017" max="12271" width="9.140625" style="48"/>
    <col min="12272" max="12272" width="22.7109375" style="48" customWidth="1"/>
    <col min="12273" max="12527" width="9.140625" style="48"/>
    <col min="12528" max="12528" width="22.7109375" style="48" customWidth="1"/>
    <col min="12529" max="12783" width="9.140625" style="48"/>
    <col min="12784" max="12784" width="22.7109375" style="48" customWidth="1"/>
    <col min="12785" max="13039" width="9.140625" style="48"/>
    <col min="13040" max="13040" width="22.7109375" style="48" customWidth="1"/>
    <col min="13041" max="13295" width="9.140625" style="48"/>
    <col min="13296" max="13296" width="22.7109375" style="48" customWidth="1"/>
    <col min="13297" max="13551" width="9.140625" style="48"/>
    <col min="13552" max="13552" width="22.7109375" style="48" customWidth="1"/>
    <col min="13553" max="13807" width="9.140625" style="48"/>
    <col min="13808" max="13808" width="22.7109375" style="48" customWidth="1"/>
    <col min="13809" max="14063" width="9.140625" style="48"/>
    <col min="14064" max="14064" width="22.7109375" style="48" customWidth="1"/>
    <col min="14065" max="14319" width="9.140625" style="48"/>
    <col min="14320" max="14320" width="22.7109375" style="48" customWidth="1"/>
    <col min="14321" max="14575" width="9.140625" style="48"/>
    <col min="14576" max="14576" width="22.7109375" style="48" customWidth="1"/>
    <col min="14577" max="14831" width="9.140625" style="48"/>
    <col min="14832" max="14832" width="22.7109375" style="48" customWidth="1"/>
    <col min="14833" max="15087" width="9.140625" style="48"/>
    <col min="15088" max="15088" width="22.7109375" style="48" customWidth="1"/>
    <col min="15089" max="15343" width="9.140625" style="48"/>
    <col min="15344" max="15344" width="22.7109375" style="48" customWidth="1"/>
    <col min="15345" max="15599" width="9.140625" style="48"/>
    <col min="15600" max="15600" width="22.7109375" style="48" customWidth="1"/>
    <col min="15601" max="15855" width="9.140625" style="48"/>
    <col min="15856" max="15856" width="22.7109375" style="48" customWidth="1"/>
    <col min="15857" max="16111" width="9.140625" style="48"/>
    <col min="16112" max="16112" width="22.7109375" style="48" customWidth="1"/>
    <col min="16113" max="16384" width="9.140625" style="48"/>
  </cols>
  <sheetData>
    <row r="1" spans="1:8" s="41" customFormat="1" x14ac:dyDescent="0.25">
      <c r="A1" s="1325" t="s">
        <v>414</v>
      </c>
      <c r="B1" s="1326"/>
      <c r="C1" s="1326"/>
      <c r="D1" s="1326"/>
      <c r="E1" s="1326"/>
      <c r="F1" s="1326"/>
      <c r="G1" s="1326"/>
      <c r="H1" s="1326"/>
    </row>
    <row r="2" spans="1:8" s="41" customFormat="1" x14ac:dyDescent="0.25">
      <c r="A2" s="556" t="s">
        <v>281</v>
      </c>
      <c r="B2" s="557"/>
      <c r="C2" s="557"/>
      <c r="D2" s="557"/>
      <c r="E2" s="557"/>
      <c r="F2" s="557"/>
      <c r="G2" s="557"/>
      <c r="H2" s="557"/>
    </row>
    <row r="3" spans="1:8" s="41" customFormat="1" x14ac:dyDescent="0.25">
      <c r="A3" s="556"/>
      <c r="B3" s="557"/>
      <c r="C3" s="557"/>
      <c r="D3" s="557"/>
      <c r="E3" s="557"/>
      <c r="F3" s="557"/>
      <c r="G3" s="557"/>
      <c r="H3" s="557"/>
    </row>
    <row r="4" spans="1:8" s="41" customFormat="1" x14ac:dyDescent="0.25">
      <c r="A4" s="556"/>
      <c r="B4" s="557"/>
      <c r="C4" s="557"/>
      <c r="D4" s="557"/>
      <c r="E4" s="557"/>
      <c r="F4" s="557"/>
      <c r="G4" s="557"/>
      <c r="H4" s="557"/>
    </row>
    <row r="5" spans="1:8" s="41" customFormat="1" x14ac:dyDescent="0.25">
      <c r="A5" s="556"/>
      <c r="B5" s="557"/>
      <c r="C5" s="557"/>
      <c r="D5" s="557"/>
      <c r="E5" s="557"/>
      <c r="F5" s="557"/>
      <c r="G5" s="557"/>
      <c r="H5" s="557"/>
    </row>
    <row r="7" spans="1:8" x14ac:dyDescent="0.2">
      <c r="A7" s="264" t="s">
        <v>0</v>
      </c>
      <c r="B7" s="264">
        <v>2013</v>
      </c>
      <c r="C7" s="264">
        <v>2014</v>
      </c>
      <c r="D7" s="264">
        <v>2015</v>
      </c>
      <c r="E7" s="264" t="s">
        <v>122</v>
      </c>
    </row>
    <row r="8" spans="1:8" x14ac:dyDescent="0.2">
      <c r="A8" s="264" t="s">
        <v>248</v>
      </c>
      <c r="B8" s="265">
        <f>rezydent_wn!D103</f>
        <v>2170</v>
      </c>
      <c r="C8" s="265">
        <f>rezydent_wn!H103</f>
        <v>2666</v>
      </c>
      <c r="D8" s="265">
        <f>rezydent_wn!L103</f>
        <v>2620</v>
      </c>
      <c r="E8" s="265">
        <f>SUM(B8:D8)</f>
        <v>7456</v>
      </c>
    </row>
    <row r="9" spans="1:8" x14ac:dyDescent="0.2">
      <c r="A9" s="266" t="s">
        <v>249</v>
      </c>
      <c r="E9" s="267"/>
    </row>
    <row r="10" spans="1:8" x14ac:dyDescent="0.2">
      <c r="A10" s="268" t="s">
        <v>250</v>
      </c>
      <c r="E10" s="41"/>
    </row>
    <row r="11" spans="1:8" x14ac:dyDescent="0.2">
      <c r="A11" s="647" t="s">
        <v>100</v>
      </c>
      <c r="B11" s="19">
        <v>577</v>
      </c>
      <c r="C11" s="19">
        <v>870</v>
      </c>
      <c r="D11" s="19">
        <v>891</v>
      </c>
      <c r="E11" s="270">
        <f>SUM(B11:D11)</f>
        <v>2338</v>
      </c>
    </row>
    <row r="12" spans="1:8" x14ac:dyDescent="0.2">
      <c r="A12" s="637" t="s">
        <v>103</v>
      </c>
      <c r="B12" s="19">
        <v>541</v>
      </c>
      <c r="C12" s="19">
        <v>319</v>
      </c>
      <c r="D12" s="19">
        <v>317</v>
      </c>
      <c r="E12" s="270">
        <f t="shared" ref="E12:E15" si="0">SUM(B12:D12)</f>
        <v>1177</v>
      </c>
    </row>
    <row r="13" spans="1:8" x14ac:dyDescent="0.2">
      <c r="A13" s="637" t="s">
        <v>20</v>
      </c>
      <c r="B13" s="19">
        <v>152</v>
      </c>
      <c r="C13" s="19">
        <v>198</v>
      </c>
      <c r="D13" s="19">
        <v>318</v>
      </c>
      <c r="E13" s="270">
        <f t="shared" si="0"/>
        <v>668</v>
      </c>
    </row>
    <row r="14" spans="1:8" x14ac:dyDescent="0.2">
      <c r="A14" s="647" t="s">
        <v>7</v>
      </c>
      <c r="B14" s="19">
        <v>177</v>
      </c>
      <c r="C14" s="19">
        <v>161</v>
      </c>
      <c r="D14" s="19">
        <v>106</v>
      </c>
      <c r="E14" s="270">
        <f t="shared" si="0"/>
        <v>444</v>
      </c>
    </row>
    <row r="15" spans="1:8" x14ac:dyDescent="0.2">
      <c r="A15" s="637" t="s">
        <v>97</v>
      </c>
      <c r="B15" s="19">
        <v>99</v>
      </c>
      <c r="C15" s="19">
        <v>170</v>
      </c>
      <c r="D15" s="19">
        <v>152</v>
      </c>
      <c r="E15" s="270">
        <f t="shared" si="0"/>
        <v>421</v>
      </c>
    </row>
    <row r="16" spans="1:8" x14ac:dyDescent="0.2">
      <c r="A16" s="272" t="s">
        <v>125</v>
      </c>
      <c r="B16" s="273">
        <f>SUM(B11:B15)</f>
        <v>1546</v>
      </c>
      <c r="C16" s="273">
        <f>SUM(C11:C15)</f>
        <v>1718</v>
      </c>
      <c r="D16" s="273">
        <f>SUM(D11:D15)</f>
        <v>1784</v>
      </c>
      <c r="E16" s="273">
        <f>SUM(E11:E15)</f>
        <v>5048</v>
      </c>
    </row>
    <row r="17" spans="1:9" x14ac:dyDescent="0.2">
      <c r="A17" s="189"/>
      <c r="B17" s="134"/>
      <c r="C17" s="134"/>
      <c r="D17" s="134"/>
      <c r="E17" s="134"/>
    </row>
    <row r="18" spans="1:9" x14ac:dyDescent="0.2">
      <c r="A18" s="189"/>
      <c r="B18" s="134"/>
      <c r="C18" s="134"/>
      <c r="D18" s="134"/>
      <c r="E18" s="134"/>
    </row>
    <row r="19" spans="1:9" x14ac:dyDescent="0.2">
      <c r="A19" s="189"/>
      <c r="B19" s="134"/>
      <c r="C19" s="134"/>
      <c r="D19" s="134"/>
      <c r="E19" s="134"/>
    </row>
    <row r="20" spans="1:9" x14ac:dyDescent="0.2">
      <c r="A20" s="189"/>
      <c r="B20" s="134"/>
      <c r="C20" s="134"/>
      <c r="D20" s="134"/>
      <c r="E20" s="134"/>
    </row>
    <row r="21" spans="1:9" x14ac:dyDescent="0.2">
      <c r="A21" s="189"/>
      <c r="B21" s="134"/>
      <c r="C21" s="134"/>
      <c r="D21" s="134"/>
      <c r="E21" s="134"/>
    </row>
    <row r="22" spans="1:9" x14ac:dyDescent="0.2">
      <c r="A22" s="189"/>
      <c r="B22" s="134"/>
      <c r="C22" s="134"/>
      <c r="D22" s="134"/>
      <c r="E22" s="134"/>
    </row>
    <row r="23" spans="1:9" x14ac:dyDescent="0.2">
      <c r="A23" s="189"/>
      <c r="B23" s="134"/>
      <c r="C23" s="134"/>
      <c r="D23" s="134"/>
      <c r="E23" s="134"/>
    </row>
    <row r="24" spans="1:9" s="41" customFormat="1" x14ac:dyDescent="0.2">
      <c r="H24" s="48"/>
      <c r="I24" s="48"/>
    </row>
    <row r="26" spans="1:9" x14ac:dyDescent="0.2">
      <c r="A26" s="264" t="s">
        <v>0</v>
      </c>
      <c r="B26" s="264">
        <f>B7</f>
        <v>2013</v>
      </c>
      <c r="C26" s="264">
        <f t="shared" ref="C26:D27" si="1">C7</f>
        <v>2014</v>
      </c>
      <c r="D26" s="264">
        <f t="shared" si="1"/>
        <v>2015</v>
      </c>
    </row>
    <row r="27" spans="1:9" x14ac:dyDescent="0.2">
      <c r="A27" s="264" t="s">
        <v>248</v>
      </c>
      <c r="B27" s="264">
        <f>B8</f>
        <v>2170</v>
      </c>
      <c r="C27" s="264">
        <f t="shared" si="1"/>
        <v>2666</v>
      </c>
      <c r="D27" s="264">
        <f t="shared" si="1"/>
        <v>2620</v>
      </c>
    </row>
    <row r="28" spans="1:9" x14ac:dyDescent="0.2">
      <c r="A28" s="266" t="s">
        <v>249</v>
      </c>
    </row>
    <row r="29" spans="1:9" x14ac:dyDescent="0.2">
      <c r="A29" s="268" t="s">
        <v>250</v>
      </c>
    </row>
    <row r="30" spans="1:9" x14ac:dyDescent="0.2">
      <c r="A30" s="269" t="str">
        <f>A11</f>
        <v>UKRAINA</v>
      </c>
      <c r="B30" s="19">
        <f>B11</f>
        <v>577</v>
      </c>
      <c r="C30" s="19">
        <f t="shared" ref="C30:D30" si="2">C11</f>
        <v>870</v>
      </c>
      <c r="D30" s="19">
        <f t="shared" si="2"/>
        <v>891</v>
      </c>
    </row>
    <row r="31" spans="1:9" x14ac:dyDescent="0.2">
      <c r="A31" s="269" t="str">
        <f t="shared" ref="A31:D34" si="3">A12</f>
        <v>WIETNAM</v>
      </c>
      <c r="B31" s="19">
        <f t="shared" si="3"/>
        <v>541</v>
      </c>
      <c r="C31" s="19">
        <f t="shared" si="3"/>
        <v>319</v>
      </c>
      <c r="D31" s="19">
        <f t="shared" si="3"/>
        <v>317</v>
      </c>
    </row>
    <row r="32" spans="1:9" x14ac:dyDescent="0.2">
      <c r="A32" s="269" t="str">
        <f t="shared" si="3"/>
        <v>CHINY</v>
      </c>
      <c r="B32" s="19">
        <f t="shared" si="3"/>
        <v>152</v>
      </c>
      <c r="C32" s="19">
        <f t="shared" si="3"/>
        <v>198</v>
      </c>
      <c r="D32" s="19">
        <f t="shared" si="3"/>
        <v>318</v>
      </c>
    </row>
    <row r="33" spans="1:4" x14ac:dyDescent="0.2">
      <c r="A33" s="269" t="str">
        <f t="shared" si="3"/>
        <v>ARMENIA</v>
      </c>
      <c r="B33" s="19">
        <f t="shared" si="3"/>
        <v>177</v>
      </c>
      <c r="C33" s="19">
        <f t="shared" si="3"/>
        <v>161</v>
      </c>
      <c r="D33" s="19">
        <f t="shared" si="3"/>
        <v>106</v>
      </c>
    </row>
    <row r="34" spans="1:4" x14ac:dyDescent="0.2">
      <c r="A34" s="269" t="str">
        <f t="shared" si="3"/>
        <v>TURCJA</v>
      </c>
      <c r="B34" s="19">
        <f t="shared" si="3"/>
        <v>99</v>
      </c>
      <c r="C34" s="19">
        <f t="shared" si="3"/>
        <v>170</v>
      </c>
      <c r="D34" s="19">
        <f t="shared" si="3"/>
        <v>152</v>
      </c>
    </row>
    <row r="35" spans="1:4" x14ac:dyDescent="0.2">
      <c r="A35" s="269" t="s">
        <v>170</v>
      </c>
      <c r="B35" s="255">
        <f>B27-SUM(B30:B34)</f>
        <v>624</v>
      </c>
      <c r="C35" s="255">
        <f>C27-SUM(C30:C34)</f>
        <v>948</v>
      </c>
      <c r="D35" s="255">
        <f>D27-SUM(D30:D34)</f>
        <v>836</v>
      </c>
    </row>
  </sheetData>
  <mergeCells count="1">
    <mergeCell ref="A1:H1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>
    <tabColor rgb="FF00B0F0"/>
  </sheetPr>
  <dimension ref="A1:AL109"/>
  <sheetViews>
    <sheetView zoomScaleNormal="100" workbookViewId="0">
      <selection activeCell="A2" sqref="A2"/>
    </sheetView>
  </sheetViews>
  <sheetFormatPr defaultRowHeight="12" x14ac:dyDescent="0.2"/>
  <cols>
    <col min="1" max="1" width="29.140625" style="48" customWidth="1"/>
    <col min="2" max="37" width="4.7109375" style="48" customWidth="1"/>
    <col min="38" max="103" width="9.140625" style="48"/>
    <col min="104" max="104" width="23" style="48" customWidth="1"/>
    <col min="105" max="140" width="4.28515625" style="48" customWidth="1"/>
    <col min="141" max="359" width="9.140625" style="48"/>
    <col min="360" max="360" width="23" style="48" customWidth="1"/>
    <col min="361" max="396" width="4.28515625" style="48" customWidth="1"/>
    <col min="397" max="615" width="9.140625" style="48"/>
    <col min="616" max="616" width="23" style="48" customWidth="1"/>
    <col min="617" max="652" width="4.28515625" style="48" customWidth="1"/>
    <col min="653" max="871" width="9.140625" style="48"/>
    <col min="872" max="872" width="23" style="48" customWidth="1"/>
    <col min="873" max="908" width="4.28515625" style="48" customWidth="1"/>
    <col min="909" max="1127" width="9.140625" style="48"/>
    <col min="1128" max="1128" width="23" style="48" customWidth="1"/>
    <col min="1129" max="1164" width="4.28515625" style="48" customWidth="1"/>
    <col min="1165" max="1383" width="9.140625" style="48"/>
    <col min="1384" max="1384" width="23" style="48" customWidth="1"/>
    <col min="1385" max="1420" width="4.28515625" style="48" customWidth="1"/>
    <col min="1421" max="1639" width="9.140625" style="48"/>
    <col min="1640" max="1640" width="23" style="48" customWidth="1"/>
    <col min="1641" max="1676" width="4.28515625" style="48" customWidth="1"/>
    <col min="1677" max="1895" width="9.140625" style="48"/>
    <col min="1896" max="1896" width="23" style="48" customWidth="1"/>
    <col min="1897" max="1932" width="4.28515625" style="48" customWidth="1"/>
    <col min="1933" max="2151" width="9.140625" style="48"/>
    <col min="2152" max="2152" width="23" style="48" customWidth="1"/>
    <col min="2153" max="2188" width="4.28515625" style="48" customWidth="1"/>
    <col min="2189" max="2407" width="9.140625" style="48"/>
    <col min="2408" max="2408" width="23" style="48" customWidth="1"/>
    <col min="2409" max="2444" width="4.28515625" style="48" customWidth="1"/>
    <col min="2445" max="2663" width="9.140625" style="48"/>
    <col min="2664" max="2664" width="23" style="48" customWidth="1"/>
    <col min="2665" max="2700" width="4.28515625" style="48" customWidth="1"/>
    <col min="2701" max="2919" width="9.140625" style="48"/>
    <col min="2920" max="2920" width="23" style="48" customWidth="1"/>
    <col min="2921" max="2956" width="4.28515625" style="48" customWidth="1"/>
    <col min="2957" max="3175" width="9.140625" style="48"/>
    <col min="3176" max="3176" width="23" style="48" customWidth="1"/>
    <col min="3177" max="3212" width="4.28515625" style="48" customWidth="1"/>
    <col min="3213" max="3431" width="9.140625" style="48"/>
    <col min="3432" max="3432" width="23" style="48" customWidth="1"/>
    <col min="3433" max="3468" width="4.28515625" style="48" customWidth="1"/>
    <col min="3469" max="3687" width="9.140625" style="48"/>
    <col min="3688" max="3688" width="23" style="48" customWidth="1"/>
    <col min="3689" max="3724" width="4.28515625" style="48" customWidth="1"/>
    <col min="3725" max="3943" width="9.140625" style="48"/>
    <col min="3944" max="3944" width="23" style="48" customWidth="1"/>
    <col min="3945" max="3980" width="4.28515625" style="48" customWidth="1"/>
    <col min="3981" max="4199" width="9.140625" style="48"/>
    <col min="4200" max="4200" width="23" style="48" customWidth="1"/>
    <col min="4201" max="4236" width="4.28515625" style="48" customWidth="1"/>
    <col min="4237" max="4455" width="9.140625" style="48"/>
    <col min="4456" max="4456" width="23" style="48" customWidth="1"/>
    <col min="4457" max="4492" width="4.28515625" style="48" customWidth="1"/>
    <col min="4493" max="4711" width="9.140625" style="48"/>
    <col min="4712" max="4712" width="23" style="48" customWidth="1"/>
    <col min="4713" max="4748" width="4.28515625" style="48" customWidth="1"/>
    <col min="4749" max="4967" width="9.140625" style="48"/>
    <col min="4968" max="4968" width="23" style="48" customWidth="1"/>
    <col min="4969" max="5004" width="4.28515625" style="48" customWidth="1"/>
    <col min="5005" max="5223" width="9.140625" style="48"/>
    <col min="5224" max="5224" width="23" style="48" customWidth="1"/>
    <col min="5225" max="5260" width="4.28515625" style="48" customWidth="1"/>
    <col min="5261" max="5479" width="9.140625" style="48"/>
    <col min="5480" max="5480" width="23" style="48" customWidth="1"/>
    <col min="5481" max="5516" width="4.28515625" style="48" customWidth="1"/>
    <col min="5517" max="5735" width="9.140625" style="48"/>
    <col min="5736" max="5736" width="23" style="48" customWidth="1"/>
    <col min="5737" max="5772" width="4.28515625" style="48" customWidth="1"/>
    <col min="5773" max="5991" width="9.140625" style="48"/>
    <col min="5992" max="5992" width="23" style="48" customWidth="1"/>
    <col min="5993" max="6028" width="4.28515625" style="48" customWidth="1"/>
    <col min="6029" max="6247" width="9.140625" style="48"/>
    <col min="6248" max="6248" width="23" style="48" customWidth="1"/>
    <col min="6249" max="6284" width="4.28515625" style="48" customWidth="1"/>
    <col min="6285" max="6503" width="9.140625" style="48"/>
    <col min="6504" max="6504" width="23" style="48" customWidth="1"/>
    <col min="6505" max="6540" width="4.28515625" style="48" customWidth="1"/>
    <col min="6541" max="6759" width="9.140625" style="48"/>
    <col min="6760" max="6760" width="23" style="48" customWidth="1"/>
    <col min="6761" max="6796" width="4.28515625" style="48" customWidth="1"/>
    <col min="6797" max="7015" width="9.140625" style="48"/>
    <col min="7016" max="7016" width="23" style="48" customWidth="1"/>
    <col min="7017" max="7052" width="4.28515625" style="48" customWidth="1"/>
    <col min="7053" max="7271" width="9.140625" style="48"/>
    <col min="7272" max="7272" width="23" style="48" customWidth="1"/>
    <col min="7273" max="7308" width="4.28515625" style="48" customWidth="1"/>
    <col min="7309" max="7527" width="9.140625" style="48"/>
    <col min="7528" max="7528" width="23" style="48" customWidth="1"/>
    <col min="7529" max="7564" width="4.28515625" style="48" customWidth="1"/>
    <col min="7565" max="7783" width="9.140625" style="48"/>
    <col min="7784" max="7784" width="23" style="48" customWidth="1"/>
    <col min="7785" max="7820" width="4.28515625" style="48" customWidth="1"/>
    <col min="7821" max="8039" width="9.140625" style="48"/>
    <col min="8040" max="8040" width="23" style="48" customWidth="1"/>
    <col min="8041" max="8076" width="4.28515625" style="48" customWidth="1"/>
    <col min="8077" max="8295" width="9.140625" style="48"/>
    <col min="8296" max="8296" width="23" style="48" customWidth="1"/>
    <col min="8297" max="8332" width="4.28515625" style="48" customWidth="1"/>
    <col min="8333" max="8551" width="9.140625" style="48"/>
    <col min="8552" max="8552" width="23" style="48" customWidth="1"/>
    <col min="8553" max="8588" width="4.28515625" style="48" customWidth="1"/>
    <col min="8589" max="8807" width="9.140625" style="48"/>
    <col min="8808" max="8808" width="23" style="48" customWidth="1"/>
    <col min="8809" max="8844" width="4.28515625" style="48" customWidth="1"/>
    <col min="8845" max="9063" width="9.140625" style="48"/>
    <col min="9064" max="9064" width="23" style="48" customWidth="1"/>
    <col min="9065" max="9100" width="4.28515625" style="48" customWidth="1"/>
    <col min="9101" max="9319" width="9.140625" style="48"/>
    <col min="9320" max="9320" width="23" style="48" customWidth="1"/>
    <col min="9321" max="9356" width="4.28515625" style="48" customWidth="1"/>
    <col min="9357" max="9575" width="9.140625" style="48"/>
    <col min="9576" max="9576" width="23" style="48" customWidth="1"/>
    <col min="9577" max="9612" width="4.28515625" style="48" customWidth="1"/>
    <col min="9613" max="9831" width="9.140625" style="48"/>
    <col min="9832" max="9832" width="23" style="48" customWidth="1"/>
    <col min="9833" max="9868" width="4.28515625" style="48" customWidth="1"/>
    <col min="9869" max="10087" width="9.140625" style="48"/>
    <col min="10088" max="10088" width="23" style="48" customWidth="1"/>
    <col min="10089" max="10124" width="4.28515625" style="48" customWidth="1"/>
    <col min="10125" max="10343" width="9.140625" style="48"/>
    <col min="10344" max="10344" width="23" style="48" customWidth="1"/>
    <col min="10345" max="10380" width="4.28515625" style="48" customWidth="1"/>
    <col min="10381" max="10599" width="9.140625" style="48"/>
    <col min="10600" max="10600" width="23" style="48" customWidth="1"/>
    <col min="10601" max="10636" width="4.28515625" style="48" customWidth="1"/>
    <col min="10637" max="10855" width="9.140625" style="48"/>
    <col min="10856" max="10856" width="23" style="48" customWidth="1"/>
    <col min="10857" max="10892" width="4.28515625" style="48" customWidth="1"/>
    <col min="10893" max="11111" width="9.140625" style="48"/>
    <col min="11112" max="11112" width="23" style="48" customWidth="1"/>
    <col min="11113" max="11148" width="4.28515625" style="48" customWidth="1"/>
    <col min="11149" max="11367" width="9.140625" style="48"/>
    <col min="11368" max="11368" width="23" style="48" customWidth="1"/>
    <col min="11369" max="11404" width="4.28515625" style="48" customWidth="1"/>
    <col min="11405" max="11623" width="9.140625" style="48"/>
    <col min="11624" max="11624" width="23" style="48" customWidth="1"/>
    <col min="11625" max="11660" width="4.28515625" style="48" customWidth="1"/>
    <col min="11661" max="11879" width="9.140625" style="48"/>
    <col min="11880" max="11880" width="23" style="48" customWidth="1"/>
    <col min="11881" max="11916" width="4.28515625" style="48" customWidth="1"/>
    <col min="11917" max="12135" width="9.140625" style="48"/>
    <col min="12136" max="12136" width="23" style="48" customWidth="1"/>
    <col min="12137" max="12172" width="4.28515625" style="48" customWidth="1"/>
    <col min="12173" max="12391" width="9.140625" style="48"/>
    <col min="12392" max="12392" width="23" style="48" customWidth="1"/>
    <col min="12393" max="12428" width="4.28515625" style="48" customWidth="1"/>
    <col min="12429" max="12647" width="9.140625" style="48"/>
    <col min="12648" max="12648" width="23" style="48" customWidth="1"/>
    <col min="12649" max="12684" width="4.28515625" style="48" customWidth="1"/>
    <col min="12685" max="12903" width="9.140625" style="48"/>
    <col min="12904" max="12904" width="23" style="48" customWidth="1"/>
    <col min="12905" max="12940" width="4.28515625" style="48" customWidth="1"/>
    <col min="12941" max="13159" width="9.140625" style="48"/>
    <col min="13160" max="13160" width="23" style="48" customWidth="1"/>
    <col min="13161" max="13196" width="4.28515625" style="48" customWidth="1"/>
    <col min="13197" max="13415" width="9.140625" style="48"/>
    <col min="13416" max="13416" width="23" style="48" customWidth="1"/>
    <col min="13417" max="13452" width="4.28515625" style="48" customWidth="1"/>
    <col min="13453" max="13671" width="9.140625" style="48"/>
    <col min="13672" max="13672" width="23" style="48" customWidth="1"/>
    <col min="13673" max="13708" width="4.28515625" style="48" customWidth="1"/>
    <col min="13709" max="13927" width="9.140625" style="48"/>
    <col min="13928" max="13928" width="23" style="48" customWidth="1"/>
    <col min="13929" max="13964" width="4.28515625" style="48" customWidth="1"/>
    <col min="13965" max="14183" width="9.140625" style="48"/>
    <col min="14184" max="14184" width="23" style="48" customWidth="1"/>
    <col min="14185" max="14220" width="4.28515625" style="48" customWidth="1"/>
    <col min="14221" max="14439" width="9.140625" style="48"/>
    <col min="14440" max="14440" width="23" style="48" customWidth="1"/>
    <col min="14441" max="14476" width="4.28515625" style="48" customWidth="1"/>
    <col min="14477" max="14695" width="9.140625" style="48"/>
    <col min="14696" max="14696" width="23" style="48" customWidth="1"/>
    <col min="14697" max="14732" width="4.28515625" style="48" customWidth="1"/>
    <col min="14733" max="14951" width="9.140625" style="48"/>
    <col min="14952" max="14952" width="23" style="48" customWidth="1"/>
    <col min="14953" max="14988" width="4.28515625" style="48" customWidth="1"/>
    <col min="14989" max="15207" width="9.140625" style="48"/>
    <col min="15208" max="15208" width="23" style="48" customWidth="1"/>
    <col min="15209" max="15244" width="4.28515625" style="48" customWidth="1"/>
    <col min="15245" max="15463" width="9.140625" style="48"/>
    <col min="15464" max="15464" width="23" style="48" customWidth="1"/>
    <col min="15465" max="15500" width="4.28515625" style="48" customWidth="1"/>
    <col min="15501" max="15719" width="9.140625" style="48"/>
    <col min="15720" max="15720" width="23" style="48" customWidth="1"/>
    <col min="15721" max="15756" width="4.28515625" style="48" customWidth="1"/>
    <col min="15757" max="15975" width="9.140625" style="48"/>
    <col min="15976" max="15976" width="23" style="48" customWidth="1"/>
    <col min="15977" max="16012" width="4.28515625" style="48" customWidth="1"/>
    <col min="16013" max="16384" width="9.140625" style="48"/>
  </cols>
  <sheetData>
    <row r="1" spans="1:37" ht="12.75" customHeight="1" x14ac:dyDescent="0.2">
      <c r="A1" s="654" t="s">
        <v>415</v>
      </c>
    </row>
    <row r="2" spans="1:37" ht="12.75" customHeight="1" x14ac:dyDescent="0.2">
      <c r="A2" s="41"/>
    </row>
    <row r="3" spans="1:37" ht="12.75" customHeight="1" thickBot="1" x14ac:dyDescent="0.25">
      <c r="A3" s="1082"/>
    </row>
    <row r="4" spans="1:37" ht="12.75" customHeight="1" thickBot="1" x14ac:dyDescent="0.25">
      <c r="A4" s="1331" t="s">
        <v>0</v>
      </c>
      <c r="B4" s="1334">
        <v>2013</v>
      </c>
      <c r="C4" s="1335"/>
      <c r="D4" s="1335"/>
      <c r="E4" s="1335"/>
      <c r="F4" s="1335"/>
      <c r="G4" s="1335"/>
      <c r="H4" s="1335"/>
      <c r="I4" s="1335"/>
      <c r="J4" s="1336"/>
      <c r="K4" s="1334">
        <v>2014</v>
      </c>
      <c r="L4" s="1335"/>
      <c r="M4" s="1335"/>
      <c r="N4" s="1335"/>
      <c r="O4" s="1335"/>
      <c r="P4" s="1335"/>
      <c r="Q4" s="1335"/>
      <c r="R4" s="1335"/>
      <c r="S4" s="1336"/>
      <c r="T4" s="1334">
        <f>K4+1</f>
        <v>2015</v>
      </c>
      <c r="U4" s="1335"/>
      <c r="V4" s="1335"/>
      <c r="W4" s="1335"/>
      <c r="X4" s="1335"/>
      <c r="Y4" s="1335"/>
      <c r="Z4" s="1335"/>
      <c r="AA4" s="1335"/>
      <c r="AB4" s="1336"/>
      <c r="AC4" s="1337" t="s">
        <v>119</v>
      </c>
      <c r="AD4" s="1338"/>
      <c r="AE4" s="1338"/>
      <c r="AF4" s="1338"/>
      <c r="AG4" s="1338"/>
      <c r="AH4" s="1338"/>
      <c r="AI4" s="1338"/>
      <c r="AJ4" s="1338"/>
      <c r="AK4" s="1339"/>
    </row>
    <row r="5" spans="1:37" ht="12.75" customHeight="1" x14ac:dyDescent="0.2">
      <c r="A5" s="1332"/>
      <c r="B5" s="1327" t="s">
        <v>172</v>
      </c>
      <c r="C5" s="1328"/>
      <c r="D5" s="1329"/>
      <c r="E5" s="1327" t="s">
        <v>173</v>
      </c>
      <c r="F5" s="1328"/>
      <c r="G5" s="1329"/>
      <c r="H5" s="1327" t="s">
        <v>174</v>
      </c>
      <c r="I5" s="1328"/>
      <c r="J5" s="1329"/>
      <c r="K5" s="1327" t="s">
        <v>172</v>
      </c>
      <c r="L5" s="1328"/>
      <c r="M5" s="1340"/>
      <c r="N5" s="1327" t="s">
        <v>173</v>
      </c>
      <c r="O5" s="1328"/>
      <c r="P5" s="1329"/>
      <c r="Q5" s="1330" t="s">
        <v>174</v>
      </c>
      <c r="R5" s="1328"/>
      <c r="S5" s="1329"/>
      <c r="T5" s="1327" t="s">
        <v>172</v>
      </c>
      <c r="U5" s="1328"/>
      <c r="V5" s="1340"/>
      <c r="W5" s="1327" t="s">
        <v>173</v>
      </c>
      <c r="X5" s="1328"/>
      <c r="Y5" s="1329"/>
      <c r="Z5" s="1330" t="s">
        <v>174</v>
      </c>
      <c r="AA5" s="1328"/>
      <c r="AB5" s="1329"/>
      <c r="AC5" s="1327" t="s">
        <v>172</v>
      </c>
      <c r="AD5" s="1328"/>
      <c r="AE5" s="1329"/>
      <c r="AF5" s="1327" t="s">
        <v>173</v>
      </c>
      <c r="AG5" s="1328"/>
      <c r="AH5" s="1329"/>
      <c r="AI5" s="1327" t="s">
        <v>174</v>
      </c>
      <c r="AJ5" s="1328"/>
      <c r="AK5" s="1329"/>
    </row>
    <row r="6" spans="1:37" ht="45" customHeight="1" thickBot="1" x14ac:dyDescent="0.25">
      <c r="A6" s="1333"/>
      <c r="B6" s="862" t="s">
        <v>115</v>
      </c>
      <c r="C6" s="863" t="s">
        <v>151</v>
      </c>
      <c r="D6" s="864" t="s">
        <v>122</v>
      </c>
      <c r="E6" s="862" t="s">
        <v>115</v>
      </c>
      <c r="F6" s="863" t="s">
        <v>151</v>
      </c>
      <c r="G6" s="864" t="s">
        <v>122</v>
      </c>
      <c r="H6" s="862" t="s">
        <v>115</v>
      </c>
      <c r="I6" s="863" t="s">
        <v>151</v>
      </c>
      <c r="J6" s="864" t="s">
        <v>122</v>
      </c>
      <c r="K6" s="862" t="s">
        <v>115</v>
      </c>
      <c r="L6" s="863" t="s">
        <v>151</v>
      </c>
      <c r="M6" s="865" t="s">
        <v>122</v>
      </c>
      <c r="N6" s="862" t="s">
        <v>115</v>
      </c>
      <c r="O6" s="863" t="s">
        <v>151</v>
      </c>
      <c r="P6" s="864" t="s">
        <v>122</v>
      </c>
      <c r="Q6" s="866" t="s">
        <v>115</v>
      </c>
      <c r="R6" s="863" t="s">
        <v>151</v>
      </c>
      <c r="S6" s="864" t="s">
        <v>122</v>
      </c>
      <c r="T6" s="862" t="s">
        <v>115</v>
      </c>
      <c r="U6" s="863" t="s">
        <v>151</v>
      </c>
      <c r="V6" s="865" t="s">
        <v>122</v>
      </c>
      <c r="W6" s="862" t="s">
        <v>115</v>
      </c>
      <c r="X6" s="863" t="s">
        <v>151</v>
      </c>
      <c r="Y6" s="864" t="s">
        <v>122</v>
      </c>
      <c r="Z6" s="866" t="s">
        <v>115</v>
      </c>
      <c r="AA6" s="863" t="s">
        <v>151</v>
      </c>
      <c r="AB6" s="864" t="s">
        <v>122</v>
      </c>
      <c r="AC6" s="862" t="s">
        <v>115</v>
      </c>
      <c r="AD6" s="863" t="s">
        <v>151</v>
      </c>
      <c r="AE6" s="864" t="s">
        <v>122</v>
      </c>
      <c r="AF6" s="862" t="s">
        <v>115</v>
      </c>
      <c r="AG6" s="863" t="s">
        <v>151</v>
      </c>
      <c r="AH6" s="864" t="s">
        <v>122</v>
      </c>
      <c r="AI6" s="862" t="s">
        <v>115</v>
      </c>
      <c r="AJ6" s="863" t="s">
        <v>151</v>
      </c>
      <c r="AK6" s="864" t="s">
        <v>122</v>
      </c>
    </row>
    <row r="7" spans="1:37" ht="12.95" customHeight="1" x14ac:dyDescent="0.2">
      <c r="A7" s="1084" t="s">
        <v>100</v>
      </c>
      <c r="B7" s="840">
        <v>239</v>
      </c>
      <c r="C7" s="868">
        <v>169</v>
      </c>
      <c r="D7" s="867">
        <f t="shared" ref="D7:D38" si="0">SUM(B7:C7)</f>
        <v>408</v>
      </c>
      <c r="E7" s="840">
        <v>42</v>
      </c>
      <c r="F7" s="868">
        <v>34</v>
      </c>
      <c r="G7" s="867">
        <f t="shared" ref="G7:G38" si="1">SUM(E7:F7)</f>
        <v>76</v>
      </c>
      <c r="H7" s="840">
        <v>45</v>
      </c>
      <c r="I7" s="868">
        <v>32</v>
      </c>
      <c r="J7" s="867">
        <f t="shared" ref="J7:J38" si="2">SUM(H7:I7)</f>
        <v>77</v>
      </c>
      <c r="K7" s="765">
        <v>363</v>
      </c>
      <c r="L7" s="765">
        <v>227</v>
      </c>
      <c r="M7" s="869">
        <f t="shared" ref="M7:M38" si="3">SUM(K7:L7)</f>
        <v>590</v>
      </c>
      <c r="N7" s="764">
        <v>45</v>
      </c>
      <c r="O7" s="765">
        <v>39</v>
      </c>
      <c r="P7" s="870">
        <f t="shared" ref="P7:P38" si="4">SUM(N7:O7)</f>
        <v>84</v>
      </c>
      <c r="Q7" s="845">
        <v>63</v>
      </c>
      <c r="R7" s="765">
        <v>61</v>
      </c>
      <c r="S7" s="867">
        <f t="shared" ref="S7:S38" si="5">SUM(Q7:R7)</f>
        <v>124</v>
      </c>
      <c r="T7" s="765">
        <v>376</v>
      </c>
      <c r="U7" s="765">
        <v>253</v>
      </c>
      <c r="V7" s="869">
        <f t="shared" ref="V7:V38" si="6">SUM(T7:U7)</f>
        <v>629</v>
      </c>
      <c r="W7" s="764">
        <v>49</v>
      </c>
      <c r="X7" s="765">
        <v>33</v>
      </c>
      <c r="Y7" s="870">
        <f t="shared" ref="Y7:Y38" si="7">SUM(W7:X7)</f>
        <v>82</v>
      </c>
      <c r="Z7" s="845">
        <v>65</v>
      </c>
      <c r="AA7" s="765">
        <v>52</v>
      </c>
      <c r="AB7" s="867">
        <f>SUM(Z7:AA7)</f>
        <v>117</v>
      </c>
      <c r="AC7" s="871">
        <f t="shared" ref="AC7:AC38" si="8">SUM(B7,K7,T7)</f>
        <v>978</v>
      </c>
      <c r="AD7" s="872">
        <f t="shared" ref="AD7:AD38" si="9">SUM(C7,L7,U7)</f>
        <v>649</v>
      </c>
      <c r="AE7" s="972">
        <f t="shared" ref="AE7:AE38" si="10">SUM(AC7:AD7)</f>
        <v>1627</v>
      </c>
      <c r="AF7" s="871">
        <f t="shared" ref="AF7:AF38" si="11">SUM(E7,N7,W7)</f>
        <v>136</v>
      </c>
      <c r="AG7" s="872">
        <f t="shared" ref="AG7:AG38" si="12">SUM(F7,O7,X7)</f>
        <v>106</v>
      </c>
      <c r="AH7" s="873">
        <f t="shared" ref="AH7:AH38" si="13">SUM(AF7:AG7)</f>
        <v>242</v>
      </c>
      <c r="AI7" s="871">
        <f t="shared" ref="AI7:AI38" si="14">SUM(H7,Q7,Z7)</f>
        <v>173</v>
      </c>
      <c r="AJ7" s="872">
        <f t="shared" ref="AJ7:AJ38" si="15">SUM(I7,R7,AA7)</f>
        <v>145</v>
      </c>
      <c r="AK7" s="873">
        <f t="shared" ref="AK7:AK38" si="16">SUM(AI7:AJ7)</f>
        <v>318</v>
      </c>
    </row>
    <row r="8" spans="1:37" ht="12.95" customHeight="1" x14ac:dyDescent="0.2">
      <c r="A8" s="1084" t="s">
        <v>7</v>
      </c>
      <c r="B8" s="764">
        <v>75</v>
      </c>
      <c r="C8" s="765">
        <v>61</v>
      </c>
      <c r="D8" s="867">
        <f t="shared" si="0"/>
        <v>136</v>
      </c>
      <c r="E8" s="764">
        <v>12</v>
      </c>
      <c r="F8" s="765">
        <v>12</v>
      </c>
      <c r="G8" s="867">
        <f t="shared" si="1"/>
        <v>24</v>
      </c>
      <c r="H8" s="764">
        <v>14</v>
      </c>
      <c r="I8" s="765">
        <v>19</v>
      </c>
      <c r="J8" s="867">
        <f t="shared" si="2"/>
        <v>33</v>
      </c>
      <c r="K8" s="765">
        <v>69</v>
      </c>
      <c r="L8" s="765">
        <v>58</v>
      </c>
      <c r="M8" s="869">
        <f t="shared" si="3"/>
        <v>127</v>
      </c>
      <c r="N8" s="764">
        <v>9</v>
      </c>
      <c r="O8" s="765">
        <v>9</v>
      </c>
      <c r="P8" s="870">
        <f t="shared" si="4"/>
        <v>18</v>
      </c>
      <c r="Q8" s="845">
        <v>14</v>
      </c>
      <c r="R8" s="765">
        <v>13</v>
      </c>
      <c r="S8" s="867">
        <f t="shared" si="5"/>
        <v>27</v>
      </c>
      <c r="T8" s="765">
        <v>43</v>
      </c>
      <c r="U8" s="765">
        <v>29</v>
      </c>
      <c r="V8" s="869">
        <f t="shared" si="6"/>
        <v>72</v>
      </c>
      <c r="W8" s="764">
        <v>2</v>
      </c>
      <c r="X8" s="765">
        <v>2</v>
      </c>
      <c r="Y8" s="870">
        <f t="shared" si="7"/>
        <v>4</v>
      </c>
      <c r="Z8" s="845">
        <v>13</v>
      </c>
      <c r="AA8" s="765">
        <v>12</v>
      </c>
      <c r="AB8" s="867">
        <f>SUM(Z8:AA8)</f>
        <v>25</v>
      </c>
      <c r="AC8" s="871">
        <f t="shared" si="8"/>
        <v>187</v>
      </c>
      <c r="AD8" s="872">
        <f t="shared" si="9"/>
        <v>148</v>
      </c>
      <c r="AE8" s="873">
        <f t="shared" si="10"/>
        <v>335</v>
      </c>
      <c r="AF8" s="871">
        <f t="shared" si="11"/>
        <v>23</v>
      </c>
      <c r="AG8" s="872">
        <f t="shared" si="12"/>
        <v>23</v>
      </c>
      <c r="AH8" s="873">
        <f t="shared" si="13"/>
        <v>46</v>
      </c>
      <c r="AI8" s="871">
        <f t="shared" si="14"/>
        <v>41</v>
      </c>
      <c r="AJ8" s="872">
        <f t="shared" si="15"/>
        <v>44</v>
      </c>
      <c r="AK8" s="873">
        <f t="shared" si="16"/>
        <v>85</v>
      </c>
    </row>
    <row r="9" spans="1:37" ht="12.95" customHeight="1" x14ac:dyDescent="0.2">
      <c r="A9" s="1084" t="s">
        <v>103</v>
      </c>
      <c r="B9" s="875">
        <v>291</v>
      </c>
      <c r="C9" s="876">
        <v>323</v>
      </c>
      <c r="D9" s="867">
        <f t="shared" si="0"/>
        <v>614</v>
      </c>
      <c r="E9" s="875">
        <v>23</v>
      </c>
      <c r="F9" s="876">
        <v>24</v>
      </c>
      <c r="G9" s="867">
        <f t="shared" si="1"/>
        <v>47</v>
      </c>
      <c r="H9" s="875">
        <v>14</v>
      </c>
      <c r="I9" s="876">
        <v>15</v>
      </c>
      <c r="J9" s="867">
        <f t="shared" si="2"/>
        <v>29</v>
      </c>
      <c r="K9" s="765">
        <v>116</v>
      </c>
      <c r="L9" s="765">
        <v>124</v>
      </c>
      <c r="M9" s="869">
        <f t="shared" si="3"/>
        <v>240</v>
      </c>
      <c r="N9" s="764">
        <v>10</v>
      </c>
      <c r="O9" s="765">
        <v>11</v>
      </c>
      <c r="P9" s="870">
        <f t="shared" si="4"/>
        <v>21</v>
      </c>
      <c r="Q9" s="845">
        <v>12</v>
      </c>
      <c r="R9" s="765">
        <v>9</v>
      </c>
      <c r="S9" s="867">
        <f t="shared" si="5"/>
        <v>21</v>
      </c>
      <c r="T9" s="765">
        <v>121</v>
      </c>
      <c r="U9" s="765">
        <v>179</v>
      </c>
      <c r="V9" s="869">
        <f t="shared" si="6"/>
        <v>300</v>
      </c>
      <c r="W9" s="764">
        <v>6</v>
      </c>
      <c r="X9" s="765">
        <v>6</v>
      </c>
      <c r="Y9" s="870">
        <f t="shared" si="7"/>
        <v>12</v>
      </c>
      <c r="Z9" s="845">
        <v>8</v>
      </c>
      <c r="AA9" s="765">
        <v>11</v>
      </c>
      <c r="AB9" s="867">
        <v>19</v>
      </c>
      <c r="AC9" s="871">
        <f t="shared" si="8"/>
        <v>528</v>
      </c>
      <c r="AD9" s="872">
        <f t="shared" si="9"/>
        <v>626</v>
      </c>
      <c r="AE9" s="972">
        <f t="shared" si="10"/>
        <v>1154</v>
      </c>
      <c r="AF9" s="871">
        <f t="shared" si="11"/>
        <v>39</v>
      </c>
      <c r="AG9" s="872">
        <f t="shared" si="12"/>
        <v>41</v>
      </c>
      <c r="AH9" s="873">
        <f t="shared" si="13"/>
        <v>80</v>
      </c>
      <c r="AI9" s="871">
        <f t="shared" si="14"/>
        <v>34</v>
      </c>
      <c r="AJ9" s="872">
        <f t="shared" si="15"/>
        <v>35</v>
      </c>
      <c r="AK9" s="873">
        <f t="shared" si="16"/>
        <v>69</v>
      </c>
    </row>
    <row r="10" spans="1:37" ht="12.95" customHeight="1" x14ac:dyDescent="0.2">
      <c r="A10" s="1084" t="s">
        <v>14</v>
      </c>
      <c r="B10" s="764">
        <v>45</v>
      </c>
      <c r="C10" s="765">
        <v>27</v>
      </c>
      <c r="D10" s="867">
        <f t="shared" si="0"/>
        <v>72</v>
      </c>
      <c r="E10" s="764">
        <v>9</v>
      </c>
      <c r="F10" s="765">
        <v>11</v>
      </c>
      <c r="G10" s="867">
        <f t="shared" si="1"/>
        <v>20</v>
      </c>
      <c r="H10" s="764">
        <v>4</v>
      </c>
      <c r="I10" s="765">
        <v>4</v>
      </c>
      <c r="J10" s="867">
        <f t="shared" si="2"/>
        <v>8</v>
      </c>
      <c r="K10" s="765">
        <v>58</v>
      </c>
      <c r="L10" s="765">
        <v>53</v>
      </c>
      <c r="M10" s="869">
        <f t="shared" si="3"/>
        <v>111</v>
      </c>
      <c r="N10" s="764">
        <v>10</v>
      </c>
      <c r="O10" s="765">
        <v>5</v>
      </c>
      <c r="P10" s="870">
        <f t="shared" si="4"/>
        <v>15</v>
      </c>
      <c r="Q10" s="845">
        <v>12</v>
      </c>
      <c r="R10" s="765">
        <v>6</v>
      </c>
      <c r="S10" s="867">
        <f t="shared" si="5"/>
        <v>18</v>
      </c>
      <c r="T10" s="765">
        <v>52</v>
      </c>
      <c r="U10" s="765">
        <v>28</v>
      </c>
      <c r="V10" s="869">
        <f t="shared" si="6"/>
        <v>80</v>
      </c>
      <c r="W10" s="764">
        <v>2</v>
      </c>
      <c r="X10" s="765">
        <v>4</v>
      </c>
      <c r="Y10" s="870">
        <f t="shared" si="7"/>
        <v>6</v>
      </c>
      <c r="Z10" s="845">
        <v>9</v>
      </c>
      <c r="AA10" s="765">
        <v>9</v>
      </c>
      <c r="AB10" s="867">
        <f t="shared" ref="AB10:AB41" si="17">SUM(Z10:AA10)</f>
        <v>18</v>
      </c>
      <c r="AC10" s="871">
        <f t="shared" si="8"/>
        <v>155</v>
      </c>
      <c r="AD10" s="872">
        <f t="shared" si="9"/>
        <v>108</v>
      </c>
      <c r="AE10" s="873">
        <f t="shared" si="10"/>
        <v>263</v>
      </c>
      <c r="AF10" s="871">
        <f t="shared" si="11"/>
        <v>21</v>
      </c>
      <c r="AG10" s="872">
        <f t="shared" si="12"/>
        <v>20</v>
      </c>
      <c r="AH10" s="873">
        <f t="shared" si="13"/>
        <v>41</v>
      </c>
      <c r="AI10" s="871">
        <f t="shared" si="14"/>
        <v>25</v>
      </c>
      <c r="AJ10" s="872">
        <f t="shared" si="15"/>
        <v>19</v>
      </c>
      <c r="AK10" s="873">
        <f t="shared" si="16"/>
        <v>44</v>
      </c>
    </row>
    <row r="11" spans="1:37" ht="12.95" customHeight="1" x14ac:dyDescent="0.2">
      <c r="A11" s="1084" t="s">
        <v>20</v>
      </c>
      <c r="B11" s="875">
        <v>49</v>
      </c>
      <c r="C11" s="876">
        <v>75</v>
      </c>
      <c r="D11" s="867">
        <f t="shared" si="0"/>
        <v>124</v>
      </c>
      <c r="E11" s="875">
        <v>10</v>
      </c>
      <c r="F11" s="876">
        <v>6</v>
      </c>
      <c r="G11" s="867">
        <f t="shared" si="1"/>
        <v>16</v>
      </c>
      <c r="H11" s="875">
        <v>2</v>
      </c>
      <c r="I11" s="876">
        <v>3</v>
      </c>
      <c r="J11" s="867">
        <f t="shared" si="2"/>
        <v>5</v>
      </c>
      <c r="K11" s="765">
        <v>64</v>
      </c>
      <c r="L11" s="765">
        <v>95</v>
      </c>
      <c r="M11" s="869">
        <f t="shared" si="3"/>
        <v>159</v>
      </c>
      <c r="N11" s="764">
        <v>8</v>
      </c>
      <c r="O11" s="765">
        <v>13</v>
      </c>
      <c r="P11" s="870">
        <f t="shared" si="4"/>
        <v>21</v>
      </c>
      <c r="Q11" s="845">
        <v>5</v>
      </c>
      <c r="R11" s="765">
        <v>12</v>
      </c>
      <c r="S11" s="867">
        <f t="shared" si="5"/>
        <v>17</v>
      </c>
      <c r="T11" s="765">
        <v>96</v>
      </c>
      <c r="U11" s="765">
        <v>124</v>
      </c>
      <c r="V11" s="869">
        <f t="shared" si="6"/>
        <v>220</v>
      </c>
      <c r="W11" s="764">
        <v>6</v>
      </c>
      <c r="X11" s="765">
        <v>4</v>
      </c>
      <c r="Y11" s="870">
        <f t="shared" si="7"/>
        <v>10</v>
      </c>
      <c r="Z11" s="845">
        <v>9</v>
      </c>
      <c r="AA11" s="765">
        <v>7</v>
      </c>
      <c r="AB11" s="867">
        <f t="shared" si="17"/>
        <v>16</v>
      </c>
      <c r="AC11" s="871">
        <f t="shared" si="8"/>
        <v>209</v>
      </c>
      <c r="AD11" s="872">
        <f t="shared" si="9"/>
        <v>294</v>
      </c>
      <c r="AE11" s="873">
        <f t="shared" si="10"/>
        <v>503</v>
      </c>
      <c r="AF11" s="871">
        <f t="shared" si="11"/>
        <v>24</v>
      </c>
      <c r="AG11" s="872">
        <f t="shared" si="12"/>
        <v>23</v>
      </c>
      <c r="AH11" s="873">
        <f t="shared" si="13"/>
        <v>47</v>
      </c>
      <c r="AI11" s="871">
        <f t="shared" si="14"/>
        <v>16</v>
      </c>
      <c r="AJ11" s="872">
        <f t="shared" si="15"/>
        <v>22</v>
      </c>
      <c r="AK11" s="873">
        <f t="shared" si="16"/>
        <v>38</v>
      </c>
    </row>
    <row r="12" spans="1:37" ht="12.95" customHeight="1" x14ac:dyDescent="0.2">
      <c r="A12" s="874" t="s">
        <v>72</v>
      </c>
      <c r="B12" s="764" t="s">
        <v>121</v>
      </c>
      <c r="C12" s="765">
        <v>14</v>
      </c>
      <c r="D12" s="867">
        <f t="shared" si="0"/>
        <v>14</v>
      </c>
      <c r="E12" s="764" t="s">
        <v>121</v>
      </c>
      <c r="F12" s="765" t="s">
        <v>121</v>
      </c>
      <c r="G12" s="867">
        <f t="shared" si="1"/>
        <v>0</v>
      </c>
      <c r="H12" s="764" t="s">
        <v>121</v>
      </c>
      <c r="I12" s="765" t="s">
        <v>121</v>
      </c>
      <c r="J12" s="867">
        <f t="shared" si="2"/>
        <v>0</v>
      </c>
      <c r="K12" s="765">
        <v>7</v>
      </c>
      <c r="L12" s="765">
        <v>42</v>
      </c>
      <c r="M12" s="869">
        <f t="shared" si="3"/>
        <v>49</v>
      </c>
      <c r="N12" s="764" t="s">
        <v>121</v>
      </c>
      <c r="O12" s="765">
        <v>1</v>
      </c>
      <c r="P12" s="870">
        <f t="shared" si="4"/>
        <v>1</v>
      </c>
      <c r="Q12" s="845" t="s">
        <v>121</v>
      </c>
      <c r="R12" s="765">
        <v>7</v>
      </c>
      <c r="S12" s="867">
        <f t="shared" si="5"/>
        <v>7</v>
      </c>
      <c r="T12" s="765">
        <v>10</v>
      </c>
      <c r="U12" s="765">
        <v>65</v>
      </c>
      <c r="V12" s="869">
        <f t="shared" si="6"/>
        <v>75</v>
      </c>
      <c r="W12" s="764">
        <v>1</v>
      </c>
      <c r="X12" s="765">
        <v>2</v>
      </c>
      <c r="Y12" s="870">
        <f t="shared" si="7"/>
        <v>3</v>
      </c>
      <c r="Z12" s="845">
        <v>1</v>
      </c>
      <c r="AA12" s="765">
        <v>12</v>
      </c>
      <c r="AB12" s="867">
        <f t="shared" si="17"/>
        <v>13</v>
      </c>
      <c r="AC12" s="871">
        <f t="shared" si="8"/>
        <v>17</v>
      </c>
      <c r="AD12" s="872">
        <f t="shared" si="9"/>
        <v>121</v>
      </c>
      <c r="AE12" s="873">
        <f t="shared" si="10"/>
        <v>138</v>
      </c>
      <c r="AF12" s="871">
        <f t="shared" si="11"/>
        <v>1</v>
      </c>
      <c r="AG12" s="872">
        <f t="shared" si="12"/>
        <v>3</v>
      </c>
      <c r="AH12" s="873">
        <f t="shared" si="13"/>
        <v>4</v>
      </c>
      <c r="AI12" s="871">
        <f t="shared" si="14"/>
        <v>1</v>
      </c>
      <c r="AJ12" s="872">
        <f t="shared" si="15"/>
        <v>19</v>
      </c>
      <c r="AK12" s="873">
        <f t="shared" si="16"/>
        <v>20</v>
      </c>
    </row>
    <row r="13" spans="1:37" ht="12.95" customHeight="1" x14ac:dyDescent="0.2">
      <c r="A13" s="874" t="s">
        <v>97</v>
      </c>
      <c r="B13" s="764">
        <v>2</v>
      </c>
      <c r="C13" s="765">
        <v>66</v>
      </c>
      <c r="D13" s="867">
        <f t="shared" si="0"/>
        <v>68</v>
      </c>
      <c r="E13" s="764">
        <v>1</v>
      </c>
      <c r="F13" s="765">
        <v>14</v>
      </c>
      <c r="G13" s="867">
        <f t="shared" si="1"/>
        <v>15</v>
      </c>
      <c r="H13" s="764">
        <v>1</v>
      </c>
      <c r="I13" s="765">
        <v>13</v>
      </c>
      <c r="J13" s="867">
        <f t="shared" si="2"/>
        <v>14</v>
      </c>
      <c r="K13" s="764">
        <v>9</v>
      </c>
      <c r="L13" s="765">
        <v>108</v>
      </c>
      <c r="M13" s="869">
        <f t="shared" si="3"/>
        <v>117</v>
      </c>
      <c r="N13" s="764">
        <v>2</v>
      </c>
      <c r="O13" s="765">
        <v>15</v>
      </c>
      <c r="P13" s="870">
        <f t="shared" si="4"/>
        <v>17</v>
      </c>
      <c r="Q13" s="845">
        <v>1</v>
      </c>
      <c r="R13" s="765">
        <v>20</v>
      </c>
      <c r="S13" s="867">
        <f t="shared" si="5"/>
        <v>21</v>
      </c>
      <c r="T13" s="765">
        <v>15</v>
      </c>
      <c r="U13" s="765">
        <v>94</v>
      </c>
      <c r="V13" s="869">
        <f t="shared" si="6"/>
        <v>109</v>
      </c>
      <c r="W13" s="764">
        <v>2</v>
      </c>
      <c r="X13" s="765">
        <v>9</v>
      </c>
      <c r="Y13" s="870">
        <f t="shared" si="7"/>
        <v>11</v>
      </c>
      <c r="Z13" s="845" t="s">
        <v>121</v>
      </c>
      <c r="AA13" s="765">
        <v>13</v>
      </c>
      <c r="AB13" s="867">
        <f t="shared" si="17"/>
        <v>13</v>
      </c>
      <c r="AC13" s="871">
        <f t="shared" si="8"/>
        <v>26</v>
      </c>
      <c r="AD13" s="872">
        <f t="shared" si="9"/>
        <v>268</v>
      </c>
      <c r="AE13" s="972">
        <f t="shared" si="10"/>
        <v>294</v>
      </c>
      <c r="AF13" s="871">
        <f t="shared" si="11"/>
        <v>5</v>
      </c>
      <c r="AG13" s="872">
        <f t="shared" si="12"/>
        <v>38</v>
      </c>
      <c r="AH13" s="873">
        <f t="shared" si="13"/>
        <v>43</v>
      </c>
      <c r="AI13" s="871">
        <f t="shared" si="14"/>
        <v>2</v>
      </c>
      <c r="AJ13" s="872">
        <f t="shared" si="15"/>
        <v>46</v>
      </c>
      <c r="AK13" s="873">
        <f t="shared" si="16"/>
        <v>48</v>
      </c>
    </row>
    <row r="14" spans="1:37" ht="12.95" customHeight="1" x14ac:dyDescent="0.2">
      <c r="A14" s="874" t="s">
        <v>35</v>
      </c>
      <c r="B14" s="764">
        <v>4</v>
      </c>
      <c r="C14" s="765">
        <v>62</v>
      </c>
      <c r="D14" s="867">
        <f t="shared" si="0"/>
        <v>66</v>
      </c>
      <c r="E14" s="764" t="s">
        <v>121</v>
      </c>
      <c r="F14" s="765">
        <v>5</v>
      </c>
      <c r="G14" s="867">
        <f t="shared" si="1"/>
        <v>5</v>
      </c>
      <c r="H14" s="764">
        <v>3</v>
      </c>
      <c r="I14" s="765">
        <v>12</v>
      </c>
      <c r="J14" s="867">
        <f t="shared" si="2"/>
        <v>15</v>
      </c>
      <c r="K14" s="765">
        <v>28</v>
      </c>
      <c r="L14" s="765">
        <v>79</v>
      </c>
      <c r="M14" s="869">
        <f t="shared" si="3"/>
        <v>107</v>
      </c>
      <c r="N14" s="764">
        <v>3</v>
      </c>
      <c r="O14" s="765">
        <v>7</v>
      </c>
      <c r="P14" s="870">
        <f t="shared" si="4"/>
        <v>10</v>
      </c>
      <c r="Q14" s="845">
        <v>6</v>
      </c>
      <c r="R14" s="765">
        <v>10</v>
      </c>
      <c r="S14" s="867">
        <f t="shared" si="5"/>
        <v>16</v>
      </c>
      <c r="T14" s="765">
        <v>30</v>
      </c>
      <c r="U14" s="765">
        <v>70</v>
      </c>
      <c r="V14" s="869">
        <f t="shared" si="6"/>
        <v>100</v>
      </c>
      <c r="W14" s="764">
        <v>2</v>
      </c>
      <c r="X14" s="765">
        <v>7</v>
      </c>
      <c r="Y14" s="870">
        <f t="shared" si="7"/>
        <v>9</v>
      </c>
      <c r="Z14" s="845">
        <v>3</v>
      </c>
      <c r="AA14" s="765">
        <v>8</v>
      </c>
      <c r="AB14" s="867">
        <f t="shared" si="17"/>
        <v>11</v>
      </c>
      <c r="AC14" s="871">
        <f t="shared" si="8"/>
        <v>62</v>
      </c>
      <c r="AD14" s="872">
        <f t="shared" si="9"/>
        <v>211</v>
      </c>
      <c r="AE14" s="873">
        <f t="shared" si="10"/>
        <v>273</v>
      </c>
      <c r="AF14" s="871">
        <f t="shared" si="11"/>
        <v>5</v>
      </c>
      <c r="AG14" s="872">
        <f t="shared" si="12"/>
        <v>19</v>
      </c>
      <c r="AH14" s="873">
        <f t="shared" si="13"/>
        <v>24</v>
      </c>
      <c r="AI14" s="871">
        <f t="shared" si="14"/>
        <v>12</v>
      </c>
      <c r="AJ14" s="872">
        <f t="shared" si="15"/>
        <v>30</v>
      </c>
      <c r="AK14" s="873">
        <f t="shared" si="16"/>
        <v>42</v>
      </c>
    </row>
    <row r="15" spans="1:37" ht="12.95" customHeight="1" x14ac:dyDescent="0.2">
      <c r="A15" s="874" t="s">
        <v>81</v>
      </c>
      <c r="B15" s="764">
        <v>41</v>
      </c>
      <c r="C15" s="765">
        <v>44</v>
      </c>
      <c r="D15" s="867">
        <f t="shared" si="0"/>
        <v>85</v>
      </c>
      <c r="E15" s="764">
        <v>15</v>
      </c>
      <c r="F15" s="765">
        <v>7</v>
      </c>
      <c r="G15" s="867">
        <f t="shared" si="1"/>
        <v>22</v>
      </c>
      <c r="H15" s="764">
        <v>4</v>
      </c>
      <c r="I15" s="765">
        <v>4</v>
      </c>
      <c r="J15" s="867">
        <f t="shared" si="2"/>
        <v>8</v>
      </c>
      <c r="K15" s="764">
        <v>47</v>
      </c>
      <c r="L15" s="765">
        <v>34</v>
      </c>
      <c r="M15" s="869">
        <f t="shared" si="3"/>
        <v>81</v>
      </c>
      <c r="N15" s="764">
        <v>2</v>
      </c>
      <c r="O15" s="765">
        <v>7</v>
      </c>
      <c r="P15" s="870">
        <f t="shared" si="4"/>
        <v>9</v>
      </c>
      <c r="Q15" s="845">
        <v>13</v>
      </c>
      <c r="R15" s="765">
        <v>8</v>
      </c>
      <c r="S15" s="867">
        <f t="shared" si="5"/>
        <v>21</v>
      </c>
      <c r="T15" s="765">
        <v>47</v>
      </c>
      <c r="U15" s="765">
        <v>25</v>
      </c>
      <c r="V15" s="869">
        <f t="shared" si="6"/>
        <v>72</v>
      </c>
      <c r="W15" s="764">
        <v>6</v>
      </c>
      <c r="X15" s="765">
        <v>11</v>
      </c>
      <c r="Y15" s="870">
        <f t="shared" si="7"/>
        <v>17</v>
      </c>
      <c r="Z15" s="845">
        <v>4</v>
      </c>
      <c r="AA15" s="765">
        <v>6</v>
      </c>
      <c r="AB15" s="867">
        <f t="shared" si="17"/>
        <v>10</v>
      </c>
      <c r="AC15" s="871">
        <f t="shared" si="8"/>
        <v>135</v>
      </c>
      <c r="AD15" s="872">
        <f t="shared" si="9"/>
        <v>103</v>
      </c>
      <c r="AE15" s="873">
        <f t="shared" si="10"/>
        <v>238</v>
      </c>
      <c r="AF15" s="871">
        <f t="shared" si="11"/>
        <v>23</v>
      </c>
      <c r="AG15" s="872">
        <f t="shared" si="12"/>
        <v>25</v>
      </c>
      <c r="AH15" s="873">
        <f t="shared" si="13"/>
        <v>48</v>
      </c>
      <c r="AI15" s="871">
        <f t="shared" si="14"/>
        <v>21</v>
      </c>
      <c r="AJ15" s="872">
        <f t="shared" si="15"/>
        <v>18</v>
      </c>
      <c r="AK15" s="873">
        <f t="shared" si="16"/>
        <v>39</v>
      </c>
    </row>
    <row r="16" spans="1:37" ht="12.95" customHeight="1" x14ac:dyDescent="0.2">
      <c r="A16" s="874" t="s">
        <v>96</v>
      </c>
      <c r="B16" s="764" t="s">
        <v>121</v>
      </c>
      <c r="C16" s="765">
        <v>5</v>
      </c>
      <c r="D16" s="867">
        <f t="shared" si="0"/>
        <v>5</v>
      </c>
      <c r="E16" s="764" t="s">
        <v>121</v>
      </c>
      <c r="F16" s="765">
        <v>1</v>
      </c>
      <c r="G16" s="867">
        <f t="shared" si="1"/>
        <v>1</v>
      </c>
      <c r="H16" s="764" t="s">
        <v>121</v>
      </c>
      <c r="I16" s="765">
        <v>2</v>
      </c>
      <c r="J16" s="867">
        <f t="shared" si="2"/>
        <v>2</v>
      </c>
      <c r="K16" s="845">
        <v>1</v>
      </c>
      <c r="L16" s="765">
        <v>6</v>
      </c>
      <c r="M16" s="869">
        <f t="shared" si="3"/>
        <v>7</v>
      </c>
      <c r="N16" s="764" t="s">
        <v>121</v>
      </c>
      <c r="O16" s="765">
        <v>1</v>
      </c>
      <c r="P16" s="870">
        <f t="shared" si="4"/>
        <v>1</v>
      </c>
      <c r="Q16" s="845" t="s">
        <v>121</v>
      </c>
      <c r="R16" s="765">
        <v>1</v>
      </c>
      <c r="S16" s="867">
        <f t="shared" si="5"/>
        <v>1</v>
      </c>
      <c r="T16" s="765">
        <v>2</v>
      </c>
      <c r="U16" s="765">
        <v>13</v>
      </c>
      <c r="V16" s="869">
        <f t="shared" si="6"/>
        <v>15</v>
      </c>
      <c r="W16" s="764" t="s">
        <v>121</v>
      </c>
      <c r="X16" s="765">
        <v>2</v>
      </c>
      <c r="Y16" s="870">
        <f t="shared" si="7"/>
        <v>2</v>
      </c>
      <c r="Z16" s="845">
        <v>1</v>
      </c>
      <c r="AA16" s="765">
        <v>6</v>
      </c>
      <c r="AB16" s="867">
        <f t="shared" si="17"/>
        <v>7</v>
      </c>
      <c r="AC16" s="871">
        <f t="shared" si="8"/>
        <v>3</v>
      </c>
      <c r="AD16" s="872">
        <f t="shared" si="9"/>
        <v>24</v>
      </c>
      <c r="AE16" s="972">
        <f t="shared" si="10"/>
        <v>27</v>
      </c>
      <c r="AF16" s="871">
        <f t="shared" si="11"/>
        <v>0</v>
      </c>
      <c r="AG16" s="872">
        <f t="shared" si="12"/>
        <v>4</v>
      </c>
      <c r="AH16" s="873">
        <f t="shared" si="13"/>
        <v>4</v>
      </c>
      <c r="AI16" s="871">
        <f t="shared" si="14"/>
        <v>1</v>
      </c>
      <c r="AJ16" s="872">
        <f t="shared" si="15"/>
        <v>9</v>
      </c>
      <c r="AK16" s="873">
        <f t="shared" si="16"/>
        <v>10</v>
      </c>
    </row>
    <row r="17" spans="1:37" ht="12.95" customHeight="1" x14ac:dyDescent="0.2">
      <c r="A17" s="874" t="s">
        <v>74</v>
      </c>
      <c r="B17" s="764">
        <v>1</v>
      </c>
      <c r="C17" s="765">
        <v>2</v>
      </c>
      <c r="D17" s="867">
        <f t="shared" si="0"/>
        <v>3</v>
      </c>
      <c r="E17" s="764" t="s">
        <v>121</v>
      </c>
      <c r="F17" s="765">
        <v>3</v>
      </c>
      <c r="G17" s="867">
        <f t="shared" si="1"/>
        <v>3</v>
      </c>
      <c r="H17" s="764" t="s">
        <v>121</v>
      </c>
      <c r="I17" s="765">
        <v>3</v>
      </c>
      <c r="J17" s="867">
        <f t="shared" si="2"/>
        <v>3</v>
      </c>
      <c r="K17" s="845">
        <v>3</v>
      </c>
      <c r="L17" s="765">
        <v>13</v>
      </c>
      <c r="M17" s="869">
        <f t="shared" si="3"/>
        <v>16</v>
      </c>
      <c r="N17" s="764" t="s">
        <v>121</v>
      </c>
      <c r="O17" s="765" t="s">
        <v>121</v>
      </c>
      <c r="P17" s="870">
        <f t="shared" si="4"/>
        <v>0</v>
      </c>
      <c r="Q17" s="845" t="s">
        <v>121</v>
      </c>
      <c r="R17" s="765">
        <v>2</v>
      </c>
      <c r="S17" s="867">
        <f t="shared" si="5"/>
        <v>2</v>
      </c>
      <c r="T17" s="765">
        <v>3</v>
      </c>
      <c r="U17" s="765">
        <v>6</v>
      </c>
      <c r="V17" s="869">
        <f t="shared" si="6"/>
        <v>9</v>
      </c>
      <c r="W17" s="764">
        <v>1</v>
      </c>
      <c r="X17" s="765">
        <v>1</v>
      </c>
      <c r="Y17" s="870">
        <f t="shared" si="7"/>
        <v>2</v>
      </c>
      <c r="Z17" s="845">
        <v>1</v>
      </c>
      <c r="AA17" s="765">
        <v>4</v>
      </c>
      <c r="AB17" s="867">
        <f t="shared" si="17"/>
        <v>5</v>
      </c>
      <c r="AC17" s="871">
        <f t="shared" si="8"/>
        <v>7</v>
      </c>
      <c r="AD17" s="872">
        <f t="shared" si="9"/>
        <v>21</v>
      </c>
      <c r="AE17" s="873">
        <f t="shared" si="10"/>
        <v>28</v>
      </c>
      <c r="AF17" s="871">
        <f t="shared" si="11"/>
        <v>1</v>
      </c>
      <c r="AG17" s="872">
        <f t="shared" si="12"/>
        <v>4</v>
      </c>
      <c r="AH17" s="873">
        <f t="shared" si="13"/>
        <v>5</v>
      </c>
      <c r="AI17" s="871">
        <f t="shared" si="14"/>
        <v>1</v>
      </c>
      <c r="AJ17" s="872">
        <f t="shared" si="15"/>
        <v>9</v>
      </c>
      <c r="AK17" s="873">
        <f t="shared" si="16"/>
        <v>10</v>
      </c>
    </row>
    <row r="18" spans="1:37" ht="12.95" customHeight="1" x14ac:dyDescent="0.2">
      <c r="A18" s="874" t="s">
        <v>24</v>
      </c>
      <c r="B18" s="875" t="s">
        <v>121</v>
      </c>
      <c r="C18" s="876">
        <v>2</v>
      </c>
      <c r="D18" s="867">
        <f t="shared" si="0"/>
        <v>2</v>
      </c>
      <c r="E18" s="875" t="s">
        <v>121</v>
      </c>
      <c r="F18" s="876">
        <v>3</v>
      </c>
      <c r="G18" s="867">
        <f t="shared" si="1"/>
        <v>3</v>
      </c>
      <c r="H18" s="875" t="s">
        <v>121</v>
      </c>
      <c r="I18" s="876">
        <v>4</v>
      </c>
      <c r="J18" s="867">
        <f t="shared" si="2"/>
        <v>4</v>
      </c>
      <c r="K18" s="765" t="s">
        <v>121</v>
      </c>
      <c r="L18" s="765">
        <v>10</v>
      </c>
      <c r="M18" s="869">
        <f t="shared" si="3"/>
        <v>10</v>
      </c>
      <c r="N18" s="764" t="s">
        <v>121</v>
      </c>
      <c r="O18" s="765">
        <v>2</v>
      </c>
      <c r="P18" s="870">
        <f t="shared" si="4"/>
        <v>2</v>
      </c>
      <c r="Q18" s="845" t="s">
        <v>121</v>
      </c>
      <c r="R18" s="765">
        <v>1</v>
      </c>
      <c r="S18" s="867">
        <f t="shared" si="5"/>
        <v>1</v>
      </c>
      <c r="T18" s="765" t="s">
        <v>121</v>
      </c>
      <c r="U18" s="765">
        <v>9</v>
      </c>
      <c r="V18" s="869">
        <f t="shared" si="6"/>
        <v>9</v>
      </c>
      <c r="W18" s="764" t="s">
        <v>121</v>
      </c>
      <c r="X18" s="765">
        <v>2</v>
      </c>
      <c r="Y18" s="870">
        <f t="shared" si="7"/>
        <v>2</v>
      </c>
      <c r="Z18" s="845">
        <v>1</v>
      </c>
      <c r="AA18" s="765">
        <v>2</v>
      </c>
      <c r="AB18" s="867">
        <f t="shared" si="17"/>
        <v>3</v>
      </c>
      <c r="AC18" s="871">
        <f t="shared" si="8"/>
        <v>0</v>
      </c>
      <c r="AD18" s="872">
        <f t="shared" si="9"/>
        <v>21</v>
      </c>
      <c r="AE18" s="873">
        <f t="shared" si="10"/>
        <v>21</v>
      </c>
      <c r="AF18" s="871">
        <f t="shared" si="11"/>
        <v>0</v>
      </c>
      <c r="AG18" s="872">
        <f t="shared" si="12"/>
        <v>7</v>
      </c>
      <c r="AH18" s="873">
        <f t="shared" si="13"/>
        <v>7</v>
      </c>
      <c r="AI18" s="871">
        <f t="shared" si="14"/>
        <v>1</v>
      </c>
      <c r="AJ18" s="872">
        <f t="shared" si="15"/>
        <v>7</v>
      </c>
      <c r="AK18" s="873">
        <f t="shared" si="16"/>
        <v>8</v>
      </c>
    </row>
    <row r="19" spans="1:37" ht="12.95" customHeight="1" x14ac:dyDescent="0.2">
      <c r="A19" s="874" t="s">
        <v>54</v>
      </c>
      <c r="B19" s="764">
        <v>10</v>
      </c>
      <c r="C19" s="765">
        <v>34</v>
      </c>
      <c r="D19" s="867">
        <f t="shared" si="0"/>
        <v>44</v>
      </c>
      <c r="E19" s="764" t="s">
        <v>121</v>
      </c>
      <c r="F19" s="765" t="s">
        <v>121</v>
      </c>
      <c r="G19" s="867">
        <f t="shared" si="1"/>
        <v>0</v>
      </c>
      <c r="H19" s="764">
        <v>2</v>
      </c>
      <c r="I19" s="765">
        <v>2</v>
      </c>
      <c r="J19" s="867">
        <f t="shared" si="2"/>
        <v>4</v>
      </c>
      <c r="K19" s="765">
        <v>21</v>
      </c>
      <c r="L19" s="765">
        <v>42</v>
      </c>
      <c r="M19" s="869">
        <f t="shared" si="3"/>
        <v>63</v>
      </c>
      <c r="N19" s="764" t="s">
        <v>121</v>
      </c>
      <c r="O19" s="765">
        <v>1</v>
      </c>
      <c r="P19" s="870">
        <f t="shared" si="4"/>
        <v>1</v>
      </c>
      <c r="Q19" s="845">
        <v>1</v>
      </c>
      <c r="R19" s="765">
        <v>1</v>
      </c>
      <c r="S19" s="867">
        <f t="shared" si="5"/>
        <v>2</v>
      </c>
      <c r="T19" s="765">
        <v>35</v>
      </c>
      <c r="U19" s="765">
        <v>22</v>
      </c>
      <c r="V19" s="869">
        <f t="shared" si="6"/>
        <v>57</v>
      </c>
      <c r="W19" s="764" t="s">
        <v>121</v>
      </c>
      <c r="X19" s="765" t="s">
        <v>121</v>
      </c>
      <c r="Y19" s="870">
        <f t="shared" si="7"/>
        <v>0</v>
      </c>
      <c r="Z19" s="845" t="s">
        <v>121</v>
      </c>
      <c r="AA19" s="765">
        <v>3</v>
      </c>
      <c r="AB19" s="867">
        <f t="shared" si="17"/>
        <v>3</v>
      </c>
      <c r="AC19" s="871">
        <f t="shared" si="8"/>
        <v>66</v>
      </c>
      <c r="AD19" s="872">
        <f t="shared" si="9"/>
        <v>98</v>
      </c>
      <c r="AE19" s="873">
        <f t="shared" si="10"/>
        <v>164</v>
      </c>
      <c r="AF19" s="871">
        <f t="shared" si="11"/>
        <v>0</v>
      </c>
      <c r="AG19" s="872">
        <f t="shared" si="12"/>
        <v>1</v>
      </c>
      <c r="AH19" s="873">
        <f t="shared" si="13"/>
        <v>1</v>
      </c>
      <c r="AI19" s="871">
        <f t="shared" si="14"/>
        <v>3</v>
      </c>
      <c r="AJ19" s="872">
        <f t="shared" si="15"/>
        <v>6</v>
      </c>
      <c r="AK19" s="873">
        <f t="shared" si="16"/>
        <v>9</v>
      </c>
    </row>
    <row r="20" spans="1:37" ht="12.95" customHeight="1" x14ac:dyDescent="0.2">
      <c r="A20" s="874" t="s">
        <v>68</v>
      </c>
      <c r="B20" s="764">
        <v>7</v>
      </c>
      <c r="C20" s="765">
        <v>10</v>
      </c>
      <c r="D20" s="867">
        <f t="shared" si="0"/>
        <v>17</v>
      </c>
      <c r="E20" s="764" t="s">
        <v>121</v>
      </c>
      <c r="F20" s="765">
        <v>3</v>
      </c>
      <c r="G20" s="867">
        <f t="shared" si="1"/>
        <v>3</v>
      </c>
      <c r="H20" s="764">
        <v>3</v>
      </c>
      <c r="I20" s="765">
        <v>1</v>
      </c>
      <c r="J20" s="867">
        <f t="shared" si="2"/>
        <v>4</v>
      </c>
      <c r="K20" s="765">
        <v>8</v>
      </c>
      <c r="L20" s="765">
        <v>11</v>
      </c>
      <c r="M20" s="869">
        <f t="shared" si="3"/>
        <v>19</v>
      </c>
      <c r="N20" s="764" t="s">
        <v>121</v>
      </c>
      <c r="O20" s="765" t="s">
        <v>121</v>
      </c>
      <c r="P20" s="870">
        <f t="shared" si="4"/>
        <v>0</v>
      </c>
      <c r="Q20" s="845">
        <v>1</v>
      </c>
      <c r="R20" s="765">
        <v>1</v>
      </c>
      <c r="S20" s="867">
        <f t="shared" si="5"/>
        <v>2</v>
      </c>
      <c r="T20" s="765">
        <v>4</v>
      </c>
      <c r="U20" s="765">
        <v>6</v>
      </c>
      <c r="V20" s="869">
        <f t="shared" si="6"/>
        <v>10</v>
      </c>
      <c r="W20" s="764" t="s">
        <v>121</v>
      </c>
      <c r="X20" s="765">
        <v>1</v>
      </c>
      <c r="Y20" s="870">
        <f t="shared" si="7"/>
        <v>1</v>
      </c>
      <c r="Z20" s="845">
        <v>1</v>
      </c>
      <c r="AA20" s="765">
        <v>2</v>
      </c>
      <c r="AB20" s="867">
        <f t="shared" si="17"/>
        <v>3</v>
      </c>
      <c r="AC20" s="871">
        <f t="shared" si="8"/>
        <v>19</v>
      </c>
      <c r="AD20" s="872">
        <f t="shared" si="9"/>
        <v>27</v>
      </c>
      <c r="AE20" s="873">
        <f t="shared" si="10"/>
        <v>46</v>
      </c>
      <c r="AF20" s="871">
        <f t="shared" si="11"/>
        <v>0</v>
      </c>
      <c r="AG20" s="872">
        <f t="shared" si="12"/>
        <v>4</v>
      </c>
      <c r="AH20" s="873">
        <f t="shared" si="13"/>
        <v>4</v>
      </c>
      <c r="AI20" s="871">
        <f t="shared" si="14"/>
        <v>5</v>
      </c>
      <c r="AJ20" s="872">
        <f t="shared" si="15"/>
        <v>4</v>
      </c>
      <c r="AK20" s="873">
        <f t="shared" si="16"/>
        <v>9</v>
      </c>
    </row>
    <row r="21" spans="1:37" ht="12.95" customHeight="1" x14ac:dyDescent="0.2">
      <c r="A21" s="874" t="s">
        <v>69</v>
      </c>
      <c r="B21" s="764">
        <v>8</v>
      </c>
      <c r="C21" s="765">
        <v>6</v>
      </c>
      <c r="D21" s="867">
        <f t="shared" si="0"/>
        <v>14</v>
      </c>
      <c r="E21" s="764">
        <v>3</v>
      </c>
      <c r="F21" s="765">
        <v>3</v>
      </c>
      <c r="G21" s="867">
        <f t="shared" si="1"/>
        <v>6</v>
      </c>
      <c r="H21" s="764" t="s">
        <v>121</v>
      </c>
      <c r="I21" s="765">
        <v>3</v>
      </c>
      <c r="J21" s="867">
        <f t="shared" si="2"/>
        <v>3</v>
      </c>
      <c r="K21" s="765">
        <v>12</v>
      </c>
      <c r="L21" s="765">
        <v>7</v>
      </c>
      <c r="M21" s="869">
        <f t="shared" si="3"/>
        <v>19</v>
      </c>
      <c r="N21" s="764" t="s">
        <v>121</v>
      </c>
      <c r="O21" s="765" t="s">
        <v>121</v>
      </c>
      <c r="P21" s="870">
        <f t="shared" si="4"/>
        <v>0</v>
      </c>
      <c r="Q21" s="845">
        <v>4</v>
      </c>
      <c r="R21" s="765">
        <v>1</v>
      </c>
      <c r="S21" s="867">
        <f t="shared" si="5"/>
        <v>5</v>
      </c>
      <c r="T21" s="765">
        <v>5</v>
      </c>
      <c r="U21" s="765">
        <v>12</v>
      </c>
      <c r="V21" s="869">
        <f t="shared" si="6"/>
        <v>17</v>
      </c>
      <c r="W21" s="764">
        <v>1</v>
      </c>
      <c r="X21" s="765">
        <v>4</v>
      </c>
      <c r="Y21" s="870">
        <f t="shared" si="7"/>
        <v>5</v>
      </c>
      <c r="Z21" s="845">
        <v>2</v>
      </c>
      <c r="AA21" s="765">
        <v>1</v>
      </c>
      <c r="AB21" s="867">
        <f t="shared" si="17"/>
        <v>3</v>
      </c>
      <c r="AC21" s="871">
        <f t="shared" si="8"/>
        <v>25</v>
      </c>
      <c r="AD21" s="872">
        <f t="shared" si="9"/>
        <v>25</v>
      </c>
      <c r="AE21" s="873">
        <f t="shared" si="10"/>
        <v>50</v>
      </c>
      <c r="AF21" s="871">
        <f t="shared" si="11"/>
        <v>4</v>
      </c>
      <c r="AG21" s="872">
        <f t="shared" si="12"/>
        <v>7</v>
      </c>
      <c r="AH21" s="873">
        <f t="shared" si="13"/>
        <v>11</v>
      </c>
      <c r="AI21" s="871">
        <f t="shared" si="14"/>
        <v>6</v>
      </c>
      <c r="AJ21" s="872">
        <f t="shared" si="15"/>
        <v>5</v>
      </c>
      <c r="AK21" s="873">
        <f t="shared" si="16"/>
        <v>11</v>
      </c>
    </row>
    <row r="22" spans="1:37" ht="12.95" customHeight="1" x14ac:dyDescent="0.2">
      <c r="A22" s="874" t="s">
        <v>101</v>
      </c>
      <c r="B22" s="764">
        <v>1</v>
      </c>
      <c r="C22" s="765">
        <v>10</v>
      </c>
      <c r="D22" s="867">
        <f t="shared" si="0"/>
        <v>11</v>
      </c>
      <c r="E22" s="764" t="s">
        <v>121</v>
      </c>
      <c r="F22" s="765">
        <v>5</v>
      </c>
      <c r="G22" s="867">
        <f t="shared" si="1"/>
        <v>5</v>
      </c>
      <c r="H22" s="764" t="s">
        <v>121</v>
      </c>
      <c r="I22" s="765">
        <v>1</v>
      </c>
      <c r="J22" s="867">
        <f t="shared" si="2"/>
        <v>1</v>
      </c>
      <c r="K22" s="765">
        <v>1</v>
      </c>
      <c r="L22" s="765">
        <v>4</v>
      </c>
      <c r="M22" s="869">
        <f t="shared" si="3"/>
        <v>5</v>
      </c>
      <c r="N22" s="764" t="s">
        <v>121</v>
      </c>
      <c r="O22" s="765">
        <v>1</v>
      </c>
      <c r="P22" s="870">
        <f t="shared" si="4"/>
        <v>1</v>
      </c>
      <c r="Q22" s="845" t="s">
        <v>121</v>
      </c>
      <c r="R22" s="765">
        <v>1</v>
      </c>
      <c r="S22" s="867">
        <f t="shared" si="5"/>
        <v>1</v>
      </c>
      <c r="T22" s="765">
        <v>4</v>
      </c>
      <c r="U22" s="765">
        <v>7</v>
      </c>
      <c r="V22" s="869">
        <f t="shared" si="6"/>
        <v>11</v>
      </c>
      <c r="W22" s="764" t="s">
        <v>121</v>
      </c>
      <c r="X22" s="765">
        <v>1</v>
      </c>
      <c r="Y22" s="870">
        <f t="shared" si="7"/>
        <v>1</v>
      </c>
      <c r="Z22" s="845" t="s">
        <v>121</v>
      </c>
      <c r="AA22" s="765">
        <v>3</v>
      </c>
      <c r="AB22" s="867">
        <f t="shared" si="17"/>
        <v>3</v>
      </c>
      <c r="AC22" s="871">
        <f t="shared" si="8"/>
        <v>6</v>
      </c>
      <c r="AD22" s="872">
        <f t="shared" si="9"/>
        <v>21</v>
      </c>
      <c r="AE22" s="972">
        <f t="shared" si="10"/>
        <v>27</v>
      </c>
      <c r="AF22" s="871">
        <f t="shared" si="11"/>
        <v>0</v>
      </c>
      <c r="AG22" s="872">
        <f t="shared" si="12"/>
        <v>7</v>
      </c>
      <c r="AH22" s="873">
        <f t="shared" si="13"/>
        <v>7</v>
      </c>
      <c r="AI22" s="871">
        <f t="shared" si="14"/>
        <v>0</v>
      </c>
      <c r="AJ22" s="872">
        <f t="shared" si="15"/>
        <v>5</v>
      </c>
      <c r="AK22" s="873">
        <f t="shared" si="16"/>
        <v>5</v>
      </c>
    </row>
    <row r="23" spans="1:37" ht="12.95" customHeight="1" x14ac:dyDescent="0.2">
      <c r="A23" s="874" t="s">
        <v>5</v>
      </c>
      <c r="B23" s="764" t="s">
        <v>121</v>
      </c>
      <c r="C23" s="765" t="s">
        <v>121</v>
      </c>
      <c r="D23" s="867">
        <f t="shared" si="0"/>
        <v>0</v>
      </c>
      <c r="E23" s="764" t="s">
        <v>121</v>
      </c>
      <c r="F23" s="765" t="s">
        <v>121</v>
      </c>
      <c r="G23" s="867">
        <f t="shared" si="1"/>
        <v>0</v>
      </c>
      <c r="H23" s="764" t="s">
        <v>121</v>
      </c>
      <c r="I23" s="765" t="s">
        <v>121</v>
      </c>
      <c r="J23" s="867">
        <f t="shared" si="2"/>
        <v>0</v>
      </c>
      <c r="K23" s="765" t="s">
        <v>121</v>
      </c>
      <c r="L23" s="765" t="s">
        <v>121</v>
      </c>
      <c r="M23" s="869">
        <f t="shared" si="3"/>
        <v>0</v>
      </c>
      <c r="N23" s="875" t="s">
        <v>121</v>
      </c>
      <c r="O23" s="876" t="s">
        <v>121</v>
      </c>
      <c r="P23" s="870">
        <f t="shared" si="4"/>
        <v>0</v>
      </c>
      <c r="Q23" s="845" t="s">
        <v>121</v>
      </c>
      <c r="R23" s="765" t="s">
        <v>121</v>
      </c>
      <c r="S23" s="867">
        <f t="shared" si="5"/>
        <v>0</v>
      </c>
      <c r="T23" s="765">
        <v>1</v>
      </c>
      <c r="U23" s="765" t="s">
        <v>121</v>
      </c>
      <c r="V23" s="869">
        <f t="shared" si="6"/>
        <v>1</v>
      </c>
      <c r="W23" s="764" t="s">
        <v>121</v>
      </c>
      <c r="X23" s="765" t="s">
        <v>121</v>
      </c>
      <c r="Y23" s="870">
        <f t="shared" si="7"/>
        <v>0</v>
      </c>
      <c r="Z23" s="845">
        <v>2</v>
      </c>
      <c r="AA23" s="765" t="s">
        <v>121</v>
      </c>
      <c r="AB23" s="867">
        <f t="shared" si="17"/>
        <v>2</v>
      </c>
      <c r="AC23" s="871">
        <f t="shared" si="8"/>
        <v>1</v>
      </c>
      <c r="AD23" s="872">
        <f t="shared" si="9"/>
        <v>0</v>
      </c>
      <c r="AE23" s="972">
        <f t="shared" si="10"/>
        <v>1</v>
      </c>
      <c r="AF23" s="871">
        <f t="shared" si="11"/>
        <v>0</v>
      </c>
      <c r="AG23" s="872">
        <f t="shared" si="12"/>
        <v>0</v>
      </c>
      <c r="AH23" s="873">
        <f t="shared" si="13"/>
        <v>0</v>
      </c>
      <c r="AI23" s="871">
        <f t="shared" si="14"/>
        <v>2</v>
      </c>
      <c r="AJ23" s="872">
        <f t="shared" si="15"/>
        <v>0</v>
      </c>
      <c r="AK23" s="873">
        <f t="shared" si="16"/>
        <v>2</v>
      </c>
    </row>
    <row r="24" spans="1:37" ht="12.95" customHeight="1" x14ac:dyDescent="0.2">
      <c r="A24" s="874" t="s">
        <v>10</v>
      </c>
      <c r="B24" s="764">
        <v>1</v>
      </c>
      <c r="C24" s="765">
        <v>1</v>
      </c>
      <c r="D24" s="867">
        <f t="shared" si="0"/>
        <v>2</v>
      </c>
      <c r="E24" s="764" t="s">
        <v>121</v>
      </c>
      <c r="F24" s="765">
        <v>3</v>
      </c>
      <c r="G24" s="867">
        <f t="shared" si="1"/>
        <v>3</v>
      </c>
      <c r="H24" s="764" t="s">
        <v>121</v>
      </c>
      <c r="I24" s="765" t="s">
        <v>121</v>
      </c>
      <c r="J24" s="867">
        <f t="shared" si="2"/>
        <v>0</v>
      </c>
      <c r="K24" s="765" t="s">
        <v>121</v>
      </c>
      <c r="L24" s="765">
        <v>5</v>
      </c>
      <c r="M24" s="869">
        <f t="shared" si="3"/>
        <v>5</v>
      </c>
      <c r="N24" s="764" t="s">
        <v>121</v>
      </c>
      <c r="O24" s="765">
        <v>3</v>
      </c>
      <c r="P24" s="870">
        <f t="shared" si="4"/>
        <v>3</v>
      </c>
      <c r="Q24" s="845" t="s">
        <v>121</v>
      </c>
      <c r="R24" s="765" t="s">
        <v>121</v>
      </c>
      <c r="S24" s="867">
        <f t="shared" si="5"/>
        <v>0</v>
      </c>
      <c r="T24" s="765" t="s">
        <v>121</v>
      </c>
      <c r="U24" s="765">
        <v>16</v>
      </c>
      <c r="V24" s="869">
        <f t="shared" si="6"/>
        <v>16</v>
      </c>
      <c r="W24" s="764" t="s">
        <v>121</v>
      </c>
      <c r="X24" s="765">
        <v>2</v>
      </c>
      <c r="Y24" s="870">
        <f t="shared" si="7"/>
        <v>2</v>
      </c>
      <c r="Z24" s="845">
        <v>2</v>
      </c>
      <c r="AA24" s="765" t="s">
        <v>121</v>
      </c>
      <c r="AB24" s="867">
        <f t="shared" si="17"/>
        <v>2</v>
      </c>
      <c r="AC24" s="871">
        <f t="shared" si="8"/>
        <v>1</v>
      </c>
      <c r="AD24" s="872">
        <f t="shared" si="9"/>
        <v>22</v>
      </c>
      <c r="AE24" s="873">
        <f t="shared" si="10"/>
        <v>23</v>
      </c>
      <c r="AF24" s="871">
        <f t="shared" si="11"/>
        <v>0</v>
      </c>
      <c r="AG24" s="872">
        <f t="shared" si="12"/>
        <v>8</v>
      </c>
      <c r="AH24" s="873">
        <f t="shared" si="13"/>
        <v>8</v>
      </c>
      <c r="AI24" s="871">
        <f t="shared" si="14"/>
        <v>2</v>
      </c>
      <c r="AJ24" s="872">
        <f t="shared" si="15"/>
        <v>0</v>
      </c>
      <c r="AK24" s="873">
        <f t="shared" si="16"/>
        <v>2</v>
      </c>
    </row>
    <row r="25" spans="1:37" ht="12.95" customHeight="1" x14ac:dyDescent="0.2">
      <c r="A25" s="874" t="s">
        <v>27</v>
      </c>
      <c r="B25" s="764">
        <v>2</v>
      </c>
      <c r="C25" s="765" t="s">
        <v>121</v>
      </c>
      <c r="D25" s="867">
        <f t="shared" si="0"/>
        <v>2</v>
      </c>
      <c r="E25" s="764">
        <v>1</v>
      </c>
      <c r="F25" s="765" t="s">
        <v>121</v>
      </c>
      <c r="G25" s="867">
        <f t="shared" si="1"/>
        <v>1</v>
      </c>
      <c r="H25" s="764">
        <v>2</v>
      </c>
      <c r="I25" s="765">
        <v>1</v>
      </c>
      <c r="J25" s="867">
        <f t="shared" si="2"/>
        <v>3</v>
      </c>
      <c r="K25" s="845">
        <v>5</v>
      </c>
      <c r="L25" s="765">
        <v>3</v>
      </c>
      <c r="M25" s="869">
        <f t="shared" si="3"/>
        <v>8</v>
      </c>
      <c r="N25" s="764" t="s">
        <v>121</v>
      </c>
      <c r="O25" s="765">
        <v>1</v>
      </c>
      <c r="P25" s="870">
        <f t="shared" si="4"/>
        <v>1</v>
      </c>
      <c r="Q25" s="845">
        <v>2</v>
      </c>
      <c r="R25" s="765" t="s">
        <v>121</v>
      </c>
      <c r="S25" s="867">
        <f t="shared" si="5"/>
        <v>2</v>
      </c>
      <c r="T25" s="765">
        <v>9</v>
      </c>
      <c r="U25" s="765">
        <v>4</v>
      </c>
      <c r="V25" s="869">
        <f t="shared" si="6"/>
        <v>13</v>
      </c>
      <c r="W25" s="764">
        <v>1</v>
      </c>
      <c r="X25" s="765" t="s">
        <v>121</v>
      </c>
      <c r="Y25" s="870">
        <f t="shared" si="7"/>
        <v>1</v>
      </c>
      <c r="Z25" s="845">
        <v>2</v>
      </c>
      <c r="AA25" s="765" t="s">
        <v>121</v>
      </c>
      <c r="AB25" s="867">
        <f t="shared" si="17"/>
        <v>2</v>
      </c>
      <c r="AC25" s="871">
        <f t="shared" si="8"/>
        <v>16</v>
      </c>
      <c r="AD25" s="872">
        <f t="shared" si="9"/>
        <v>7</v>
      </c>
      <c r="AE25" s="873">
        <f t="shared" si="10"/>
        <v>23</v>
      </c>
      <c r="AF25" s="871">
        <f t="shared" si="11"/>
        <v>2</v>
      </c>
      <c r="AG25" s="872">
        <f t="shared" si="12"/>
        <v>1</v>
      </c>
      <c r="AH25" s="873">
        <f t="shared" si="13"/>
        <v>3</v>
      </c>
      <c r="AI25" s="871">
        <f t="shared" si="14"/>
        <v>6</v>
      </c>
      <c r="AJ25" s="872">
        <f t="shared" si="15"/>
        <v>1</v>
      </c>
      <c r="AK25" s="873">
        <f t="shared" si="16"/>
        <v>7</v>
      </c>
    </row>
    <row r="26" spans="1:37" ht="12.95" customHeight="1" x14ac:dyDescent="0.2">
      <c r="A26" s="874" t="s">
        <v>37</v>
      </c>
      <c r="B26" s="764" t="s">
        <v>121</v>
      </c>
      <c r="C26" s="765">
        <v>1</v>
      </c>
      <c r="D26" s="867">
        <f t="shared" si="0"/>
        <v>1</v>
      </c>
      <c r="E26" s="764" t="s">
        <v>121</v>
      </c>
      <c r="F26" s="765">
        <v>2</v>
      </c>
      <c r="G26" s="867">
        <f t="shared" si="1"/>
        <v>2</v>
      </c>
      <c r="H26" s="764" t="s">
        <v>121</v>
      </c>
      <c r="I26" s="765">
        <v>1</v>
      </c>
      <c r="J26" s="867">
        <f t="shared" si="2"/>
        <v>1</v>
      </c>
      <c r="K26" s="764" t="s">
        <v>121</v>
      </c>
      <c r="L26" s="765">
        <v>3</v>
      </c>
      <c r="M26" s="869">
        <f t="shared" si="3"/>
        <v>3</v>
      </c>
      <c r="N26" s="764" t="s">
        <v>121</v>
      </c>
      <c r="O26" s="765">
        <v>1</v>
      </c>
      <c r="P26" s="870">
        <f t="shared" si="4"/>
        <v>1</v>
      </c>
      <c r="Q26" s="845" t="s">
        <v>121</v>
      </c>
      <c r="R26" s="765">
        <v>2</v>
      </c>
      <c r="S26" s="867">
        <f t="shared" si="5"/>
        <v>2</v>
      </c>
      <c r="T26" s="765" t="s">
        <v>121</v>
      </c>
      <c r="U26" s="765">
        <v>4</v>
      </c>
      <c r="V26" s="869">
        <f t="shared" si="6"/>
        <v>4</v>
      </c>
      <c r="W26" s="764" t="s">
        <v>121</v>
      </c>
      <c r="X26" s="765" t="s">
        <v>121</v>
      </c>
      <c r="Y26" s="870">
        <f t="shared" si="7"/>
        <v>0</v>
      </c>
      <c r="Z26" s="845" t="s">
        <v>121</v>
      </c>
      <c r="AA26" s="765">
        <v>2</v>
      </c>
      <c r="AB26" s="867">
        <f t="shared" si="17"/>
        <v>2</v>
      </c>
      <c r="AC26" s="871">
        <f t="shared" si="8"/>
        <v>0</v>
      </c>
      <c r="AD26" s="872">
        <f t="shared" si="9"/>
        <v>8</v>
      </c>
      <c r="AE26" s="873">
        <f t="shared" si="10"/>
        <v>8</v>
      </c>
      <c r="AF26" s="871">
        <f t="shared" si="11"/>
        <v>0</v>
      </c>
      <c r="AG26" s="872">
        <f t="shared" si="12"/>
        <v>3</v>
      </c>
      <c r="AH26" s="873">
        <f t="shared" si="13"/>
        <v>3</v>
      </c>
      <c r="AI26" s="871">
        <f t="shared" si="14"/>
        <v>0</v>
      </c>
      <c r="AJ26" s="872">
        <f t="shared" si="15"/>
        <v>5</v>
      </c>
      <c r="AK26" s="873">
        <f t="shared" si="16"/>
        <v>5</v>
      </c>
    </row>
    <row r="27" spans="1:37" ht="12.95" customHeight="1" x14ac:dyDescent="0.2">
      <c r="A27" s="874" t="s">
        <v>44</v>
      </c>
      <c r="B27" s="875">
        <v>1</v>
      </c>
      <c r="C27" s="876">
        <v>1</v>
      </c>
      <c r="D27" s="867">
        <f t="shared" si="0"/>
        <v>2</v>
      </c>
      <c r="E27" s="875" t="s">
        <v>121</v>
      </c>
      <c r="F27" s="876">
        <v>1</v>
      </c>
      <c r="G27" s="867">
        <f t="shared" si="1"/>
        <v>1</v>
      </c>
      <c r="H27" s="875" t="s">
        <v>121</v>
      </c>
      <c r="I27" s="876">
        <v>1</v>
      </c>
      <c r="J27" s="867">
        <f t="shared" si="2"/>
        <v>1</v>
      </c>
      <c r="K27" s="877" t="s">
        <v>121</v>
      </c>
      <c r="L27" s="876">
        <v>5</v>
      </c>
      <c r="M27" s="869">
        <f t="shared" si="3"/>
        <v>5</v>
      </c>
      <c r="N27" s="875" t="s">
        <v>121</v>
      </c>
      <c r="O27" s="876" t="s">
        <v>121</v>
      </c>
      <c r="P27" s="870">
        <f t="shared" si="4"/>
        <v>0</v>
      </c>
      <c r="Q27" s="877" t="s">
        <v>121</v>
      </c>
      <c r="R27" s="876">
        <v>2</v>
      </c>
      <c r="S27" s="867">
        <f t="shared" si="5"/>
        <v>2</v>
      </c>
      <c r="T27" s="765">
        <v>1</v>
      </c>
      <c r="U27" s="765">
        <v>3</v>
      </c>
      <c r="V27" s="869">
        <f t="shared" si="6"/>
        <v>4</v>
      </c>
      <c r="W27" s="764" t="s">
        <v>121</v>
      </c>
      <c r="X27" s="765">
        <v>1</v>
      </c>
      <c r="Y27" s="870">
        <f t="shared" si="7"/>
        <v>1</v>
      </c>
      <c r="Z27" s="845" t="s">
        <v>121</v>
      </c>
      <c r="AA27" s="765">
        <v>2</v>
      </c>
      <c r="AB27" s="867">
        <f t="shared" si="17"/>
        <v>2</v>
      </c>
      <c r="AC27" s="871">
        <f t="shared" si="8"/>
        <v>2</v>
      </c>
      <c r="AD27" s="872">
        <f t="shared" si="9"/>
        <v>9</v>
      </c>
      <c r="AE27" s="873">
        <f t="shared" si="10"/>
        <v>11</v>
      </c>
      <c r="AF27" s="871">
        <f t="shared" si="11"/>
        <v>0</v>
      </c>
      <c r="AG27" s="872">
        <f t="shared" si="12"/>
        <v>2</v>
      </c>
      <c r="AH27" s="873">
        <f t="shared" si="13"/>
        <v>2</v>
      </c>
      <c r="AI27" s="871">
        <f t="shared" si="14"/>
        <v>0</v>
      </c>
      <c r="AJ27" s="872">
        <f t="shared" si="15"/>
        <v>5</v>
      </c>
      <c r="AK27" s="873">
        <f t="shared" si="16"/>
        <v>5</v>
      </c>
    </row>
    <row r="28" spans="1:37" ht="12.95" customHeight="1" x14ac:dyDescent="0.2">
      <c r="A28" s="874" t="s">
        <v>48</v>
      </c>
      <c r="B28" s="764" t="s">
        <v>121</v>
      </c>
      <c r="C28" s="765">
        <v>1</v>
      </c>
      <c r="D28" s="867">
        <f t="shared" si="0"/>
        <v>1</v>
      </c>
      <c r="E28" s="764" t="s">
        <v>121</v>
      </c>
      <c r="F28" s="765" t="s">
        <v>121</v>
      </c>
      <c r="G28" s="867">
        <f t="shared" si="1"/>
        <v>0</v>
      </c>
      <c r="H28" s="764" t="s">
        <v>121</v>
      </c>
      <c r="I28" s="765" t="s">
        <v>121</v>
      </c>
      <c r="J28" s="867">
        <f t="shared" si="2"/>
        <v>0</v>
      </c>
      <c r="K28" s="765">
        <v>1</v>
      </c>
      <c r="L28" s="765" t="s">
        <v>121</v>
      </c>
      <c r="M28" s="869">
        <f t="shared" si="3"/>
        <v>1</v>
      </c>
      <c r="N28" s="764" t="s">
        <v>121</v>
      </c>
      <c r="O28" s="765" t="s">
        <v>121</v>
      </c>
      <c r="P28" s="870">
        <f t="shared" si="4"/>
        <v>0</v>
      </c>
      <c r="Q28" s="845">
        <v>1</v>
      </c>
      <c r="R28" s="765" t="s">
        <v>121</v>
      </c>
      <c r="S28" s="867">
        <f t="shared" si="5"/>
        <v>1</v>
      </c>
      <c r="T28" s="765">
        <v>1</v>
      </c>
      <c r="U28" s="765">
        <v>1</v>
      </c>
      <c r="V28" s="869">
        <f t="shared" si="6"/>
        <v>2</v>
      </c>
      <c r="W28" s="764" t="s">
        <v>121</v>
      </c>
      <c r="X28" s="765" t="s">
        <v>121</v>
      </c>
      <c r="Y28" s="870">
        <f t="shared" si="7"/>
        <v>0</v>
      </c>
      <c r="Z28" s="845">
        <v>1</v>
      </c>
      <c r="AA28" s="765">
        <v>1</v>
      </c>
      <c r="AB28" s="867">
        <f t="shared" si="17"/>
        <v>2</v>
      </c>
      <c r="AC28" s="871">
        <f t="shared" si="8"/>
        <v>2</v>
      </c>
      <c r="AD28" s="872">
        <f t="shared" si="9"/>
        <v>2</v>
      </c>
      <c r="AE28" s="873">
        <f t="shared" si="10"/>
        <v>4</v>
      </c>
      <c r="AF28" s="871">
        <f t="shared" si="11"/>
        <v>0</v>
      </c>
      <c r="AG28" s="872">
        <f t="shared" si="12"/>
        <v>0</v>
      </c>
      <c r="AH28" s="873">
        <f t="shared" si="13"/>
        <v>0</v>
      </c>
      <c r="AI28" s="871">
        <f t="shared" si="14"/>
        <v>2</v>
      </c>
      <c r="AJ28" s="872">
        <f t="shared" si="15"/>
        <v>1</v>
      </c>
      <c r="AK28" s="873">
        <f t="shared" si="16"/>
        <v>3</v>
      </c>
    </row>
    <row r="29" spans="1:37" ht="12.95" customHeight="1" x14ac:dyDescent="0.2">
      <c r="A29" s="874" t="s">
        <v>53</v>
      </c>
      <c r="B29" s="764" t="s">
        <v>121</v>
      </c>
      <c r="C29" s="765" t="s">
        <v>121</v>
      </c>
      <c r="D29" s="867">
        <f t="shared" si="0"/>
        <v>0</v>
      </c>
      <c r="E29" s="764" t="s">
        <v>121</v>
      </c>
      <c r="F29" s="765" t="s">
        <v>121</v>
      </c>
      <c r="G29" s="867">
        <f t="shared" si="1"/>
        <v>0</v>
      </c>
      <c r="H29" s="764" t="s">
        <v>121</v>
      </c>
      <c r="I29" s="765">
        <v>2</v>
      </c>
      <c r="J29" s="867">
        <f t="shared" si="2"/>
        <v>2</v>
      </c>
      <c r="K29" s="764">
        <v>2</v>
      </c>
      <c r="L29" s="765">
        <v>4</v>
      </c>
      <c r="M29" s="869">
        <f t="shared" si="3"/>
        <v>6</v>
      </c>
      <c r="N29" s="764" t="s">
        <v>121</v>
      </c>
      <c r="O29" s="765" t="s">
        <v>121</v>
      </c>
      <c r="P29" s="870">
        <f t="shared" si="4"/>
        <v>0</v>
      </c>
      <c r="Q29" s="845" t="s">
        <v>121</v>
      </c>
      <c r="R29" s="765">
        <v>2</v>
      </c>
      <c r="S29" s="867">
        <f t="shared" si="5"/>
        <v>2</v>
      </c>
      <c r="T29" s="765" t="s">
        <v>121</v>
      </c>
      <c r="U29" s="765">
        <v>1</v>
      </c>
      <c r="V29" s="869">
        <f t="shared" si="6"/>
        <v>1</v>
      </c>
      <c r="W29" s="764" t="s">
        <v>121</v>
      </c>
      <c r="X29" s="765">
        <v>1</v>
      </c>
      <c r="Y29" s="870">
        <f t="shared" si="7"/>
        <v>1</v>
      </c>
      <c r="Z29" s="845">
        <v>1</v>
      </c>
      <c r="AA29" s="765">
        <v>1</v>
      </c>
      <c r="AB29" s="867">
        <f t="shared" si="17"/>
        <v>2</v>
      </c>
      <c r="AC29" s="871">
        <f t="shared" si="8"/>
        <v>2</v>
      </c>
      <c r="AD29" s="872">
        <f t="shared" si="9"/>
        <v>5</v>
      </c>
      <c r="AE29" s="873">
        <f t="shared" si="10"/>
        <v>7</v>
      </c>
      <c r="AF29" s="871">
        <f t="shared" si="11"/>
        <v>0</v>
      </c>
      <c r="AG29" s="872">
        <f t="shared" si="12"/>
        <v>1</v>
      </c>
      <c r="AH29" s="873">
        <f t="shared" si="13"/>
        <v>1</v>
      </c>
      <c r="AI29" s="871">
        <f t="shared" si="14"/>
        <v>1</v>
      </c>
      <c r="AJ29" s="872">
        <f t="shared" si="15"/>
        <v>5</v>
      </c>
      <c r="AK29" s="873">
        <f t="shared" si="16"/>
        <v>6</v>
      </c>
    </row>
    <row r="30" spans="1:37" ht="12.95" customHeight="1" x14ac:dyDescent="0.2">
      <c r="A30" s="909" t="s">
        <v>2</v>
      </c>
      <c r="B30" s="764">
        <v>2</v>
      </c>
      <c r="C30" s="765" t="s">
        <v>121</v>
      </c>
      <c r="D30" s="867">
        <f t="shared" si="0"/>
        <v>2</v>
      </c>
      <c r="E30" s="764" t="s">
        <v>121</v>
      </c>
      <c r="F30" s="765" t="s">
        <v>121</v>
      </c>
      <c r="G30" s="867">
        <f t="shared" si="1"/>
        <v>0</v>
      </c>
      <c r="H30" s="764" t="s">
        <v>121</v>
      </c>
      <c r="I30" s="765">
        <v>2</v>
      </c>
      <c r="J30" s="867">
        <f t="shared" si="2"/>
        <v>2</v>
      </c>
      <c r="K30" s="765">
        <v>2</v>
      </c>
      <c r="L30" s="765">
        <v>2</v>
      </c>
      <c r="M30" s="869">
        <f t="shared" si="3"/>
        <v>4</v>
      </c>
      <c r="N30" s="764" t="s">
        <v>121</v>
      </c>
      <c r="O30" s="765" t="s">
        <v>121</v>
      </c>
      <c r="P30" s="870">
        <f t="shared" si="4"/>
        <v>0</v>
      </c>
      <c r="Q30" s="845" t="s">
        <v>121</v>
      </c>
      <c r="R30" s="765" t="s">
        <v>121</v>
      </c>
      <c r="S30" s="867">
        <f t="shared" si="5"/>
        <v>0</v>
      </c>
      <c r="T30" s="765">
        <v>1</v>
      </c>
      <c r="U30" s="765">
        <v>1</v>
      </c>
      <c r="V30" s="869">
        <f t="shared" si="6"/>
        <v>2</v>
      </c>
      <c r="W30" s="764" t="s">
        <v>121</v>
      </c>
      <c r="X30" s="765">
        <v>1</v>
      </c>
      <c r="Y30" s="870">
        <f t="shared" si="7"/>
        <v>1</v>
      </c>
      <c r="Z30" s="845" t="s">
        <v>121</v>
      </c>
      <c r="AA30" s="765">
        <v>1</v>
      </c>
      <c r="AB30" s="867">
        <f t="shared" si="17"/>
        <v>1</v>
      </c>
      <c r="AC30" s="871">
        <f t="shared" si="8"/>
        <v>5</v>
      </c>
      <c r="AD30" s="872">
        <f t="shared" si="9"/>
        <v>3</v>
      </c>
      <c r="AE30" s="873">
        <f t="shared" si="10"/>
        <v>8</v>
      </c>
      <c r="AF30" s="871">
        <f t="shared" si="11"/>
        <v>0</v>
      </c>
      <c r="AG30" s="872">
        <f t="shared" si="12"/>
        <v>1</v>
      </c>
      <c r="AH30" s="873">
        <f t="shared" si="13"/>
        <v>1</v>
      </c>
      <c r="AI30" s="871">
        <f t="shared" si="14"/>
        <v>0</v>
      </c>
      <c r="AJ30" s="872">
        <f t="shared" si="15"/>
        <v>3</v>
      </c>
      <c r="AK30" s="873">
        <f t="shared" si="16"/>
        <v>3</v>
      </c>
    </row>
    <row r="31" spans="1:37" ht="12.95" customHeight="1" x14ac:dyDescent="0.2">
      <c r="A31" s="909" t="s">
        <v>3</v>
      </c>
      <c r="B31" s="764" t="s">
        <v>121</v>
      </c>
      <c r="C31" s="765">
        <v>3</v>
      </c>
      <c r="D31" s="867">
        <f t="shared" si="0"/>
        <v>3</v>
      </c>
      <c r="E31" s="764" t="s">
        <v>121</v>
      </c>
      <c r="F31" s="765" t="s">
        <v>121</v>
      </c>
      <c r="G31" s="867">
        <f t="shared" si="1"/>
        <v>0</v>
      </c>
      <c r="H31" s="764" t="s">
        <v>121</v>
      </c>
      <c r="I31" s="765" t="s">
        <v>121</v>
      </c>
      <c r="J31" s="867">
        <f t="shared" si="2"/>
        <v>0</v>
      </c>
      <c r="K31" s="765" t="s">
        <v>121</v>
      </c>
      <c r="L31" s="765" t="s">
        <v>121</v>
      </c>
      <c r="M31" s="869">
        <f t="shared" si="3"/>
        <v>0</v>
      </c>
      <c r="N31" s="764" t="s">
        <v>121</v>
      </c>
      <c r="O31" s="765">
        <v>1</v>
      </c>
      <c r="P31" s="870">
        <f t="shared" si="4"/>
        <v>1</v>
      </c>
      <c r="Q31" s="845" t="s">
        <v>121</v>
      </c>
      <c r="R31" s="765">
        <v>1</v>
      </c>
      <c r="S31" s="867">
        <f t="shared" si="5"/>
        <v>1</v>
      </c>
      <c r="T31" s="765" t="s">
        <v>121</v>
      </c>
      <c r="U31" s="765">
        <v>3</v>
      </c>
      <c r="V31" s="869">
        <f t="shared" si="6"/>
        <v>3</v>
      </c>
      <c r="W31" s="764" t="s">
        <v>121</v>
      </c>
      <c r="X31" s="765" t="s">
        <v>121</v>
      </c>
      <c r="Y31" s="870">
        <f t="shared" si="7"/>
        <v>0</v>
      </c>
      <c r="Z31" s="845" t="s">
        <v>121</v>
      </c>
      <c r="AA31" s="765">
        <v>1</v>
      </c>
      <c r="AB31" s="867">
        <f t="shared" si="17"/>
        <v>1</v>
      </c>
      <c r="AC31" s="871">
        <f t="shared" si="8"/>
        <v>0</v>
      </c>
      <c r="AD31" s="872">
        <f t="shared" si="9"/>
        <v>6</v>
      </c>
      <c r="AE31" s="873">
        <f t="shared" si="10"/>
        <v>6</v>
      </c>
      <c r="AF31" s="871">
        <f t="shared" si="11"/>
        <v>0</v>
      </c>
      <c r="AG31" s="872">
        <f t="shared" si="12"/>
        <v>1</v>
      </c>
      <c r="AH31" s="873">
        <f t="shared" si="13"/>
        <v>1</v>
      </c>
      <c r="AI31" s="871">
        <f t="shared" si="14"/>
        <v>0</v>
      </c>
      <c r="AJ31" s="872">
        <f t="shared" si="15"/>
        <v>2</v>
      </c>
      <c r="AK31" s="873">
        <f t="shared" si="16"/>
        <v>2</v>
      </c>
    </row>
    <row r="32" spans="1:37" ht="12.95" customHeight="1" x14ac:dyDescent="0.2">
      <c r="A32" s="874" t="s">
        <v>19</v>
      </c>
      <c r="B32" s="764" t="s">
        <v>121</v>
      </c>
      <c r="C32" s="765">
        <v>1</v>
      </c>
      <c r="D32" s="867">
        <f t="shared" si="0"/>
        <v>1</v>
      </c>
      <c r="E32" s="764" t="s">
        <v>121</v>
      </c>
      <c r="F32" s="765" t="s">
        <v>121</v>
      </c>
      <c r="G32" s="867">
        <f t="shared" si="1"/>
        <v>0</v>
      </c>
      <c r="H32" s="764" t="s">
        <v>121</v>
      </c>
      <c r="I32" s="765" t="s">
        <v>121</v>
      </c>
      <c r="J32" s="867">
        <f t="shared" si="2"/>
        <v>0</v>
      </c>
      <c r="K32" s="765" t="s">
        <v>121</v>
      </c>
      <c r="L32" s="765">
        <v>2</v>
      </c>
      <c r="M32" s="869">
        <f t="shared" si="3"/>
        <v>2</v>
      </c>
      <c r="N32" s="764" t="s">
        <v>121</v>
      </c>
      <c r="O32" s="765" t="s">
        <v>121</v>
      </c>
      <c r="P32" s="870">
        <f t="shared" si="4"/>
        <v>0</v>
      </c>
      <c r="Q32" s="845" t="s">
        <v>121</v>
      </c>
      <c r="R32" s="765" t="s">
        <v>121</v>
      </c>
      <c r="S32" s="867">
        <f t="shared" si="5"/>
        <v>0</v>
      </c>
      <c r="T32" s="765" t="s">
        <v>121</v>
      </c>
      <c r="U32" s="765">
        <v>2</v>
      </c>
      <c r="V32" s="869">
        <f t="shared" si="6"/>
        <v>2</v>
      </c>
      <c r="W32" s="764" t="s">
        <v>121</v>
      </c>
      <c r="X32" s="765" t="s">
        <v>121</v>
      </c>
      <c r="Y32" s="870">
        <f t="shared" si="7"/>
        <v>0</v>
      </c>
      <c r="Z32" s="845" t="s">
        <v>121</v>
      </c>
      <c r="AA32" s="765">
        <v>1</v>
      </c>
      <c r="AB32" s="867">
        <f t="shared" si="17"/>
        <v>1</v>
      </c>
      <c r="AC32" s="871">
        <f t="shared" si="8"/>
        <v>0</v>
      </c>
      <c r="AD32" s="872">
        <f t="shared" si="9"/>
        <v>5</v>
      </c>
      <c r="AE32" s="873">
        <f t="shared" si="10"/>
        <v>5</v>
      </c>
      <c r="AF32" s="871">
        <f t="shared" si="11"/>
        <v>0</v>
      </c>
      <c r="AG32" s="872">
        <f t="shared" si="12"/>
        <v>0</v>
      </c>
      <c r="AH32" s="873">
        <f t="shared" si="13"/>
        <v>0</v>
      </c>
      <c r="AI32" s="871">
        <f t="shared" si="14"/>
        <v>0</v>
      </c>
      <c r="AJ32" s="872">
        <f t="shared" si="15"/>
        <v>1</v>
      </c>
      <c r="AK32" s="873">
        <f t="shared" si="16"/>
        <v>1</v>
      </c>
    </row>
    <row r="33" spans="1:37" ht="12.95" customHeight="1" x14ac:dyDescent="0.2">
      <c r="A33" s="874" t="s">
        <v>26</v>
      </c>
      <c r="B33" s="875" t="s">
        <v>121</v>
      </c>
      <c r="C33" s="876" t="s">
        <v>121</v>
      </c>
      <c r="D33" s="867">
        <f t="shared" si="0"/>
        <v>0</v>
      </c>
      <c r="E33" s="875" t="s">
        <v>121</v>
      </c>
      <c r="F33" s="876" t="s">
        <v>121</v>
      </c>
      <c r="G33" s="867">
        <f t="shared" si="1"/>
        <v>0</v>
      </c>
      <c r="H33" s="875" t="s">
        <v>121</v>
      </c>
      <c r="I33" s="876" t="s">
        <v>121</v>
      </c>
      <c r="J33" s="867">
        <f t="shared" si="2"/>
        <v>0</v>
      </c>
      <c r="K33" s="845" t="s">
        <v>121</v>
      </c>
      <c r="L33" s="765">
        <v>1</v>
      </c>
      <c r="M33" s="869">
        <f t="shared" si="3"/>
        <v>1</v>
      </c>
      <c r="N33" s="764" t="s">
        <v>121</v>
      </c>
      <c r="O33" s="765" t="s">
        <v>121</v>
      </c>
      <c r="P33" s="870">
        <f t="shared" si="4"/>
        <v>0</v>
      </c>
      <c r="Q33" s="845" t="s">
        <v>121</v>
      </c>
      <c r="R33" s="765" t="s">
        <v>121</v>
      </c>
      <c r="S33" s="867">
        <f t="shared" si="5"/>
        <v>0</v>
      </c>
      <c r="T33" s="765">
        <v>2</v>
      </c>
      <c r="U33" s="765" t="s">
        <v>121</v>
      </c>
      <c r="V33" s="869">
        <f t="shared" si="6"/>
        <v>2</v>
      </c>
      <c r="W33" s="764" t="s">
        <v>121</v>
      </c>
      <c r="X33" s="765" t="s">
        <v>121</v>
      </c>
      <c r="Y33" s="870">
        <f t="shared" si="7"/>
        <v>0</v>
      </c>
      <c r="Z33" s="845" t="s">
        <v>121</v>
      </c>
      <c r="AA33" s="765">
        <v>1</v>
      </c>
      <c r="AB33" s="867">
        <f t="shared" si="17"/>
        <v>1</v>
      </c>
      <c r="AC33" s="871">
        <f t="shared" si="8"/>
        <v>2</v>
      </c>
      <c r="AD33" s="872">
        <f t="shared" si="9"/>
        <v>1</v>
      </c>
      <c r="AE33" s="873">
        <f t="shared" si="10"/>
        <v>3</v>
      </c>
      <c r="AF33" s="871">
        <f t="shared" si="11"/>
        <v>0</v>
      </c>
      <c r="AG33" s="872">
        <f t="shared" si="12"/>
        <v>0</v>
      </c>
      <c r="AH33" s="873">
        <f t="shared" si="13"/>
        <v>0</v>
      </c>
      <c r="AI33" s="871">
        <f t="shared" si="14"/>
        <v>0</v>
      </c>
      <c r="AJ33" s="872">
        <f t="shared" si="15"/>
        <v>1</v>
      </c>
      <c r="AK33" s="873">
        <f t="shared" si="16"/>
        <v>1</v>
      </c>
    </row>
    <row r="34" spans="1:37" ht="12.95" customHeight="1" x14ac:dyDescent="0.2">
      <c r="A34" s="874" t="s">
        <v>28</v>
      </c>
      <c r="B34" s="764" t="s">
        <v>121</v>
      </c>
      <c r="C34" s="765" t="s">
        <v>121</v>
      </c>
      <c r="D34" s="867">
        <f t="shared" si="0"/>
        <v>0</v>
      </c>
      <c r="E34" s="764" t="s">
        <v>121</v>
      </c>
      <c r="F34" s="765" t="s">
        <v>121</v>
      </c>
      <c r="G34" s="867">
        <f t="shared" si="1"/>
        <v>0</v>
      </c>
      <c r="H34" s="764" t="s">
        <v>121</v>
      </c>
      <c r="I34" s="765" t="s">
        <v>121</v>
      </c>
      <c r="J34" s="867">
        <f t="shared" si="2"/>
        <v>0</v>
      </c>
      <c r="K34" s="764" t="s">
        <v>121</v>
      </c>
      <c r="L34" s="765" t="s">
        <v>121</v>
      </c>
      <c r="M34" s="869">
        <f t="shared" si="3"/>
        <v>0</v>
      </c>
      <c r="N34" s="764" t="s">
        <v>121</v>
      </c>
      <c r="O34" s="765" t="s">
        <v>121</v>
      </c>
      <c r="P34" s="870">
        <f t="shared" si="4"/>
        <v>0</v>
      </c>
      <c r="Q34" s="845" t="s">
        <v>121</v>
      </c>
      <c r="R34" s="765" t="s">
        <v>121</v>
      </c>
      <c r="S34" s="867">
        <f t="shared" si="5"/>
        <v>0</v>
      </c>
      <c r="T34" s="765" t="s">
        <v>121</v>
      </c>
      <c r="U34" s="765" t="s">
        <v>121</v>
      </c>
      <c r="V34" s="869">
        <f t="shared" si="6"/>
        <v>0</v>
      </c>
      <c r="W34" s="764" t="s">
        <v>121</v>
      </c>
      <c r="X34" s="765" t="s">
        <v>121</v>
      </c>
      <c r="Y34" s="870">
        <f t="shared" si="7"/>
        <v>0</v>
      </c>
      <c r="Z34" s="845" t="s">
        <v>121</v>
      </c>
      <c r="AA34" s="765">
        <v>1</v>
      </c>
      <c r="AB34" s="867">
        <f t="shared" si="17"/>
        <v>1</v>
      </c>
      <c r="AC34" s="871">
        <f t="shared" si="8"/>
        <v>0</v>
      </c>
      <c r="AD34" s="872">
        <f t="shared" si="9"/>
        <v>0</v>
      </c>
      <c r="AE34" s="972">
        <f t="shared" si="10"/>
        <v>0</v>
      </c>
      <c r="AF34" s="871">
        <f t="shared" si="11"/>
        <v>0</v>
      </c>
      <c r="AG34" s="872">
        <f t="shared" si="12"/>
        <v>0</v>
      </c>
      <c r="AH34" s="873">
        <f t="shared" si="13"/>
        <v>0</v>
      </c>
      <c r="AI34" s="871">
        <f t="shared" si="14"/>
        <v>0</v>
      </c>
      <c r="AJ34" s="872">
        <f t="shared" si="15"/>
        <v>1</v>
      </c>
      <c r="AK34" s="873">
        <f t="shared" si="16"/>
        <v>1</v>
      </c>
    </row>
    <row r="35" spans="1:37" ht="12.95" customHeight="1" x14ac:dyDescent="0.2">
      <c r="A35" s="874" t="s">
        <v>30</v>
      </c>
      <c r="B35" s="875">
        <v>4</v>
      </c>
      <c r="C35" s="876">
        <v>3</v>
      </c>
      <c r="D35" s="867">
        <f t="shared" si="0"/>
        <v>7</v>
      </c>
      <c r="E35" s="875" t="s">
        <v>121</v>
      </c>
      <c r="F35" s="876" t="s">
        <v>121</v>
      </c>
      <c r="G35" s="867">
        <f t="shared" si="1"/>
        <v>0</v>
      </c>
      <c r="H35" s="875">
        <v>1</v>
      </c>
      <c r="I35" s="876">
        <v>4</v>
      </c>
      <c r="J35" s="867">
        <f t="shared" si="2"/>
        <v>5</v>
      </c>
      <c r="K35" s="764">
        <v>4</v>
      </c>
      <c r="L35" s="765">
        <v>2</v>
      </c>
      <c r="M35" s="869">
        <f t="shared" si="3"/>
        <v>6</v>
      </c>
      <c r="N35" s="764">
        <v>2</v>
      </c>
      <c r="O35" s="765">
        <v>4</v>
      </c>
      <c r="P35" s="870">
        <f t="shared" si="4"/>
        <v>6</v>
      </c>
      <c r="Q35" s="845" t="s">
        <v>121</v>
      </c>
      <c r="R35" s="765">
        <v>1</v>
      </c>
      <c r="S35" s="867">
        <f t="shared" si="5"/>
        <v>1</v>
      </c>
      <c r="T35" s="765">
        <v>4</v>
      </c>
      <c r="U35" s="765">
        <v>7</v>
      </c>
      <c r="V35" s="869">
        <f t="shared" si="6"/>
        <v>11</v>
      </c>
      <c r="W35" s="764" t="s">
        <v>121</v>
      </c>
      <c r="X35" s="765">
        <v>1</v>
      </c>
      <c r="Y35" s="870">
        <f t="shared" si="7"/>
        <v>1</v>
      </c>
      <c r="Z35" s="845" t="s">
        <v>121</v>
      </c>
      <c r="AA35" s="765">
        <v>1</v>
      </c>
      <c r="AB35" s="867">
        <f t="shared" si="17"/>
        <v>1</v>
      </c>
      <c r="AC35" s="871">
        <f t="shared" si="8"/>
        <v>12</v>
      </c>
      <c r="AD35" s="872">
        <f t="shared" si="9"/>
        <v>12</v>
      </c>
      <c r="AE35" s="873">
        <f t="shared" si="10"/>
        <v>24</v>
      </c>
      <c r="AF35" s="871">
        <f t="shared" si="11"/>
        <v>2</v>
      </c>
      <c r="AG35" s="872">
        <f t="shared" si="12"/>
        <v>5</v>
      </c>
      <c r="AH35" s="873">
        <f t="shared" si="13"/>
        <v>7</v>
      </c>
      <c r="AI35" s="871">
        <f t="shared" si="14"/>
        <v>1</v>
      </c>
      <c r="AJ35" s="872">
        <f t="shared" si="15"/>
        <v>6</v>
      </c>
      <c r="AK35" s="873">
        <f t="shared" si="16"/>
        <v>7</v>
      </c>
    </row>
    <row r="36" spans="1:37" ht="12.95" customHeight="1" x14ac:dyDescent="0.2">
      <c r="A36" s="874" t="s">
        <v>45</v>
      </c>
      <c r="B36" s="764" t="s">
        <v>121</v>
      </c>
      <c r="C36" s="765" t="s">
        <v>121</v>
      </c>
      <c r="D36" s="867">
        <f t="shared" si="0"/>
        <v>0</v>
      </c>
      <c r="E36" s="764" t="s">
        <v>121</v>
      </c>
      <c r="F36" s="765">
        <v>1</v>
      </c>
      <c r="G36" s="867">
        <f t="shared" si="1"/>
        <v>1</v>
      </c>
      <c r="H36" s="764" t="s">
        <v>121</v>
      </c>
      <c r="I36" s="765">
        <v>1</v>
      </c>
      <c r="J36" s="867">
        <f t="shared" si="2"/>
        <v>1</v>
      </c>
      <c r="K36" s="845">
        <v>1</v>
      </c>
      <c r="L36" s="765">
        <v>1</v>
      </c>
      <c r="M36" s="869">
        <f t="shared" si="3"/>
        <v>2</v>
      </c>
      <c r="N36" s="764" t="s">
        <v>121</v>
      </c>
      <c r="O36" s="765" t="s">
        <v>121</v>
      </c>
      <c r="P36" s="870">
        <f t="shared" si="4"/>
        <v>0</v>
      </c>
      <c r="Q36" s="845" t="s">
        <v>121</v>
      </c>
      <c r="R36" s="765" t="s">
        <v>121</v>
      </c>
      <c r="S36" s="867">
        <f t="shared" si="5"/>
        <v>0</v>
      </c>
      <c r="T36" s="765">
        <v>1</v>
      </c>
      <c r="U36" s="765" t="s">
        <v>121</v>
      </c>
      <c r="V36" s="869">
        <f t="shared" si="6"/>
        <v>1</v>
      </c>
      <c r="W36" s="764" t="s">
        <v>121</v>
      </c>
      <c r="X36" s="765" t="s">
        <v>121</v>
      </c>
      <c r="Y36" s="870">
        <f t="shared" si="7"/>
        <v>0</v>
      </c>
      <c r="Z36" s="845" t="s">
        <v>121</v>
      </c>
      <c r="AA36" s="765">
        <v>1</v>
      </c>
      <c r="AB36" s="867">
        <f t="shared" si="17"/>
        <v>1</v>
      </c>
      <c r="AC36" s="871">
        <f t="shared" si="8"/>
        <v>2</v>
      </c>
      <c r="AD36" s="872">
        <f t="shared" si="9"/>
        <v>1</v>
      </c>
      <c r="AE36" s="873">
        <f t="shared" si="10"/>
        <v>3</v>
      </c>
      <c r="AF36" s="871">
        <f t="shared" si="11"/>
        <v>0</v>
      </c>
      <c r="AG36" s="872">
        <f t="shared" si="12"/>
        <v>1</v>
      </c>
      <c r="AH36" s="873">
        <f t="shared" si="13"/>
        <v>1</v>
      </c>
      <c r="AI36" s="871">
        <f t="shared" si="14"/>
        <v>0</v>
      </c>
      <c r="AJ36" s="872">
        <f t="shared" si="15"/>
        <v>2</v>
      </c>
      <c r="AK36" s="873">
        <f t="shared" si="16"/>
        <v>2</v>
      </c>
    </row>
    <row r="37" spans="1:37" ht="12.95" customHeight="1" x14ac:dyDescent="0.2">
      <c r="A37" s="874" t="s">
        <v>47</v>
      </c>
      <c r="B37" s="764">
        <v>1</v>
      </c>
      <c r="C37" s="765">
        <v>1</v>
      </c>
      <c r="D37" s="867">
        <f t="shared" si="0"/>
        <v>2</v>
      </c>
      <c r="E37" s="764" t="s">
        <v>121</v>
      </c>
      <c r="F37" s="765" t="s">
        <v>121</v>
      </c>
      <c r="G37" s="867">
        <f t="shared" si="1"/>
        <v>0</v>
      </c>
      <c r="H37" s="764">
        <v>1</v>
      </c>
      <c r="I37" s="765">
        <v>1</v>
      </c>
      <c r="J37" s="867">
        <f t="shared" si="2"/>
        <v>2</v>
      </c>
      <c r="K37" s="765">
        <v>3</v>
      </c>
      <c r="L37" s="765">
        <v>3</v>
      </c>
      <c r="M37" s="869">
        <f t="shared" si="3"/>
        <v>6</v>
      </c>
      <c r="N37" s="764">
        <v>1</v>
      </c>
      <c r="O37" s="765" t="s">
        <v>121</v>
      </c>
      <c r="P37" s="870">
        <f t="shared" si="4"/>
        <v>1</v>
      </c>
      <c r="Q37" s="845">
        <v>1</v>
      </c>
      <c r="R37" s="765">
        <v>1</v>
      </c>
      <c r="S37" s="867">
        <f t="shared" si="5"/>
        <v>2</v>
      </c>
      <c r="T37" s="765">
        <v>9</v>
      </c>
      <c r="U37" s="765">
        <v>5</v>
      </c>
      <c r="V37" s="869">
        <f t="shared" si="6"/>
        <v>14</v>
      </c>
      <c r="W37" s="764" t="s">
        <v>121</v>
      </c>
      <c r="X37" s="765" t="s">
        <v>121</v>
      </c>
      <c r="Y37" s="870">
        <f t="shared" si="7"/>
        <v>0</v>
      </c>
      <c r="Z37" s="845">
        <v>1</v>
      </c>
      <c r="AA37" s="765" t="s">
        <v>121</v>
      </c>
      <c r="AB37" s="867">
        <f t="shared" si="17"/>
        <v>1</v>
      </c>
      <c r="AC37" s="871">
        <f t="shared" si="8"/>
        <v>13</v>
      </c>
      <c r="AD37" s="872">
        <f t="shared" si="9"/>
        <v>9</v>
      </c>
      <c r="AE37" s="873">
        <f t="shared" si="10"/>
        <v>22</v>
      </c>
      <c r="AF37" s="871">
        <f t="shared" si="11"/>
        <v>1</v>
      </c>
      <c r="AG37" s="872">
        <f t="shared" si="12"/>
        <v>0</v>
      </c>
      <c r="AH37" s="873">
        <f t="shared" si="13"/>
        <v>1</v>
      </c>
      <c r="AI37" s="871">
        <f t="shared" si="14"/>
        <v>3</v>
      </c>
      <c r="AJ37" s="872">
        <f t="shared" si="15"/>
        <v>2</v>
      </c>
      <c r="AK37" s="873">
        <f t="shared" si="16"/>
        <v>5</v>
      </c>
    </row>
    <row r="38" spans="1:37" ht="12.95" customHeight="1" x14ac:dyDescent="0.2">
      <c r="A38" s="874" t="s">
        <v>66</v>
      </c>
      <c r="B38" s="764" t="s">
        <v>121</v>
      </c>
      <c r="C38" s="765">
        <v>3</v>
      </c>
      <c r="D38" s="867">
        <f t="shared" si="0"/>
        <v>3</v>
      </c>
      <c r="E38" s="764" t="s">
        <v>121</v>
      </c>
      <c r="F38" s="765" t="s">
        <v>121</v>
      </c>
      <c r="G38" s="867">
        <f t="shared" si="1"/>
        <v>0</v>
      </c>
      <c r="H38" s="764" t="s">
        <v>121</v>
      </c>
      <c r="I38" s="765" t="s">
        <v>121</v>
      </c>
      <c r="J38" s="867">
        <f t="shared" si="2"/>
        <v>0</v>
      </c>
      <c r="K38" s="765" t="s">
        <v>121</v>
      </c>
      <c r="L38" s="765">
        <v>6</v>
      </c>
      <c r="M38" s="869">
        <f t="shared" si="3"/>
        <v>6</v>
      </c>
      <c r="N38" s="764" t="s">
        <v>121</v>
      </c>
      <c r="O38" s="765" t="s">
        <v>121</v>
      </c>
      <c r="P38" s="870">
        <f t="shared" si="4"/>
        <v>0</v>
      </c>
      <c r="Q38" s="845" t="s">
        <v>121</v>
      </c>
      <c r="R38" s="765">
        <v>3</v>
      </c>
      <c r="S38" s="867">
        <f t="shared" si="5"/>
        <v>3</v>
      </c>
      <c r="T38" s="765" t="s">
        <v>121</v>
      </c>
      <c r="U38" s="765">
        <v>1</v>
      </c>
      <c r="V38" s="869">
        <f t="shared" si="6"/>
        <v>1</v>
      </c>
      <c r="W38" s="764" t="s">
        <v>121</v>
      </c>
      <c r="X38" s="765">
        <v>1</v>
      </c>
      <c r="Y38" s="870">
        <f t="shared" si="7"/>
        <v>1</v>
      </c>
      <c r="Z38" s="845" t="s">
        <v>121</v>
      </c>
      <c r="AA38" s="765">
        <v>1</v>
      </c>
      <c r="AB38" s="867">
        <f t="shared" si="17"/>
        <v>1</v>
      </c>
      <c r="AC38" s="871">
        <f t="shared" si="8"/>
        <v>0</v>
      </c>
      <c r="AD38" s="872">
        <f t="shared" si="9"/>
        <v>10</v>
      </c>
      <c r="AE38" s="873">
        <f t="shared" si="10"/>
        <v>10</v>
      </c>
      <c r="AF38" s="871">
        <f t="shared" si="11"/>
        <v>0</v>
      </c>
      <c r="AG38" s="872">
        <f t="shared" si="12"/>
        <v>1</v>
      </c>
      <c r="AH38" s="873">
        <f t="shared" si="13"/>
        <v>1</v>
      </c>
      <c r="AI38" s="871">
        <f t="shared" si="14"/>
        <v>0</v>
      </c>
      <c r="AJ38" s="872">
        <f t="shared" si="15"/>
        <v>4</v>
      </c>
      <c r="AK38" s="873">
        <f t="shared" si="16"/>
        <v>4</v>
      </c>
    </row>
    <row r="39" spans="1:37" ht="12.95" customHeight="1" x14ac:dyDescent="0.2">
      <c r="A39" s="874" t="s">
        <v>67</v>
      </c>
      <c r="B39" s="764">
        <v>2</v>
      </c>
      <c r="C39" s="765" t="s">
        <v>121</v>
      </c>
      <c r="D39" s="867">
        <f t="shared" ref="D39:D70" si="18">SUM(B39:C39)</f>
        <v>2</v>
      </c>
      <c r="E39" s="764" t="s">
        <v>121</v>
      </c>
      <c r="F39" s="765">
        <v>2</v>
      </c>
      <c r="G39" s="867">
        <f t="shared" ref="G39:G70" si="19">SUM(E39:F39)</f>
        <v>2</v>
      </c>
      <c r="H39" s="764" t="s">
        <v>121</v>
      </c>
      <c r="I39" s="765" t="s">
        <v>121</v>
      </c>
      <c r="J39" s="867">
        <f t="shared" ref="J39:J70" si="20">SUM(H39:I39)</f>
        <v>0</v>
      </c>
      <c r="K39" s="765" t="s">
        <v>121</v>
      </c>
      <c r="L39" s="765">
        <v>2</v>
      </c>
      <c r="M39" s="869">
        <f t="shared" ref="M39:M70" si="21">SUM(K39:L39)</f>
        <v>2</v>
      </c>
      <c r="N39" s="764" t="s">
        <v>121</v>
      </c>
      <c r="O39" s="765" t="s">
        <v>121</v>
      </c>
      <c r="P39" s="870">
        <f t="shared" ref="P39:P70" si="22">SUM(N39:O39)</f>
        <v>0</v>
      </c>
      <c r="Q39" s="845" t="s">
        <v>121</v>
      </c>
      <c r="R39" s="765">
        <v>1</v>
      </c>
      <c r="S39" s="867">
        <f t="shared" ref="S39:S70" si="23">SUM(Q39:R39)</f>
        <v>1</v>
      </c>
      <c r="T39" s="765">
        <v>2</v>
      </c>
      <c r="U39" s="765">
        <v>4</v>
      </c>
      <c r="V39" s="869">
        <f t="shared" ref="V39:V70" si="24">SUM(T39:U39)</f>
        <v>6</v>
      </c>
      <c r="W39" s="764" t="s">
        <v>121</v>
      </c>
      <c r="X39" s="765">
        <v>3</v>
      </c>
      <c r="Y39" s="870">
        <f t="shared" ref="Y39:Y70" si="25">SUM(W39:X39)</f>
        <v>3</v>
      </c>
      <c r="Z39" s="845" t="s">
        <v>121</v>
      </c>
      <c r="AA39" s="765">
        <v>1</v>
      </c>
      <c r="AB39" s="867">
        <f t="shared" si="17"/>
        <v>1</v>
      </c>
      <c r="AC39" s="871">
        <f t="shared" ref="AC39:AC70" si="26">SUM(B39,K39,T39)</f>
        <v>4</v>
      </c>
      <c r="AD39" s="872">
        <f t="shared" ref="AD39:AD70" si="27">SUM(C39,L39,U39)</f>
        <v>6</v>
      </c>
      <c r="AE39" s="873">
        <f t="shared" ref="AE39:AE70" si="28">SUM(AC39:AD39)</f>
        <v>10</v>
      </c>
      <c r="AF39" s="871">
        <f t="shared" ref="AF39:AF70" si="29">SUM(E39,N39,W39)</f>
        <v>0</v>
      </c>
      <c r="AG39" s="872">
        <f t="shared" ref="AG39:AG70" si="30">SUM(F39,O39,X39)</f>
        <v>5</v>
      </c>
      <c r="AH39" s="873">
        <f t="shared" ref="AH39:AH70" si="31">SUM(AF39:AG39)</f>
        <v>5</v>
      </c>
      <c r="AI39" s="871">
        <f t="shared" ref="AI39:AI70" si="32">SUM(H39,Q39,Z39)</f>
        <v>0</v>
      </c>
      <c r="AJ39" s="872">
        <f t="shared" ref="AJ39:AJ70" si="33">SUM(I39,R39,AA39)</f>
        <v>2</v>
      </c>
      <c r="AK39" s="873">
        <f t="shared" ref="AK39:AK70" si="34">SUM(AI39:AJ39)</f>
        <v>2</v>
      </c>
    </row>
    <row r="40" spans="1:37" ht="12.95" customHeight="1" x14ac:dyDescent="0.2">
      <c r="A40" s="874" t="s">
        <v>78</v>
      </c>
      <c r="B40" s="764" t="s">
        <v>121</v>
      </c>
      <c r="C40" s="765" t="s">
        <v>121</v>
      </c>
      <c r="D40" s="867">
        <f t="shared" si="18"/>
        <v>0</v>
      </c>
      <c r="E40" s="764" t="s">
        <v>121</v>
      </c>
      <c r="F40" s="765" t="s">
        <v>121</v>
      </c>
      <c r="G40" s="867">
        <f t="shared" si="19"/>
        <v>0</v>
      </c>
      <c r="H40" s="764" t="s">
        <v>121</v>
      </c>
      <c r="I40" s="765" t="s">
        <v>121</v>
      </c>
      <c r="J40" s="867">
        <f t="shared" si="20"/>
        <v>0</v>
      </c>
      <c r="K40" s="765" t="s">
        <v>121</v>
      </c>
      <c r="L40" s="765">
        <v>3</v>
      </c>
      <c r="M40" s="869">
        <f t="shared" si="21"/>
        <v>3</v>
      </c>
      <c r="N40" s="764" t="s">
        <v>121</v>
      </c>
      <c r="O40" s="765" t="s">
        <v>121</v>
      </c>
      <c r="P40" s="870">
        <f t="shared" si="22"/>
        <v>0</v>
      </c>
      <c r="Q40" s="845" t="s">
        <v>121</v>
      </c>
      <c r="R40" s="765">
        <v>1</v>
      </c>
      <c r="S40" s="867">
        <f t="shared" si="23"/>
        <v>1</v>
      </c>
      <c r="T40" s="765" t="s">
        <v>121</v>
      </c>
      <c r="U40" s="765">
        <v>2</v>
      </c>
      <c r="V40" s="869">
        <f t="shared" si="24"/>
        <v>2</v>
      </c>
      <c r="W40" s="764" t="s">
        <v>121</v>
      </c>
      <c r="X40" s="765" t="s">
        <v>121</v>
      </c>
      <c r="Y40" s="870">
        <f t="shared" si="25"/>
        <v>0</v>
      </c>
      <c r="Z40" s="845" t="s">
        <v>121</v>
      </c>
      <c r="AA40" s="765">
        <v>1</v>
      </c>
      <c r="AB40" s="867">
        <f t="shared" si="17"/>
        <v>1</v>
      </c>
      <c r="AC40" s="871">
        <f t="shared" si="26"/>
        <v>0</v>
      </c>
      <c r="AD40" s="872">
        <f t="shared" si="27"/>
        <v>5</v>
      </c>
      <c r="AE40" s="873">
        <f t="shared" si="28"/>
        <v>5</v>
      </c>
      <c r="AF40" s="871">
        <f t="shared" si="29"/>
        <v>0</v>
      </c>
      <c r="AG40" s="872">
        <f t="shared" si="30"/>
        <v>0</v>
      </c>
      <c r="AH40" s="873">
        <f t="shared" si="31"/>
        <v>0</v>
      </c>
      <c r="AI40" s="871">
        <f t="shared" si="32"/>
        <v>0</v>
      </c>
      <c r="AJ40" s="872">
        <f t="shared" si="33"/>
        <v>2</v>
      </c>
      <c r="AK40" s="873">
        <f t="shared" si="34"/>
        <v>2</v>
      </c>
    </row>
    <row r="41" spans="1:37" ht="12.95" customHeight="1" x14ac:dyDescent="0.2">
      <c r="A41" s="874" t="s">
        <v>89</v>
      </c>
      <c r="B41" s="875">
        <v>1</v>
      </c>
      <c r="C41" s="876">
        <v>15</v>
      </c>
      <c r="D41" s="867">
        <f t="shared" si="18"/>
        <v>16</v>
      </c>
      <c r="E41" s="875" t="s">
        <v>121</v>
      </c>
      <c r="F41" s="876" t="s">
        <v>121</v>
      </c>
      <c r="G41" s="867">
        <f t="shared" si="19"/>
        <v>0</v>
      </c>
      <c r="H41" s="875" t="s">
        <v>121</v>
      </c>
      <c r="I41" s="876">
        <v>2</v>
      </c>
      <c r="J41" s="867">
        <f t="shared" si="20"/>
        <v>2</v>
      </c>
      <c r="K41" s="876">
        <v>1</v>
      </c>
      <c r="L41" s="876">
        <v>8</v>
      </c>
      <c r="M41" s="869">
        <f t="shared" si="21"/>
        <v>9</v>
      </c>
      <c r="N41" s="875">
        <v>1</v>
      </c>
      <c r="O41" s="876">
        <v>1</v>
      </c>
      <c r="P41" s="870">
        <f t="shared" si="22"/>
        <v>2</v>
      </c>
      <c r="Q41" s="877" t="s">
        <v>121</v>
      </c>
      <c r="R41" s="876">
        <v>1</v>
      </c>
      <c r="S41" s="867">
        <f t="shared" si="23"/>
        <v>1</v>
      </c>
      <c r="T41" s="765">
        <v>4</v>
      </c>
      <c r="U41" s="765">
        <v>7</v>
      </c>
      <c r="V41" s="869">
        <f t="shared" si="24"/>
        <v>11</v>
      </c>
      <c r="W41" s="764" t="s">
        <v>121</v>
      </c>
      <c r="X41" s="765" t="s">
        <v>121</v>
      </c>
      <c r="Y41" s="870">
        <f t="shared" si="25"/>
        <v>0</v>
      </c>
      <c r="Z41" s="845" t="s">
        <v>121</v>
      </c>
      <c r="AA41" s="765">
        <v>1</v>
      </c>
      <c r="AB41" s="867">
        <f t="shared" si="17"/>
        <v>1</v>
      </c>
      <c r="AC41" s="871">
        <f t="shared" si="26"/>
        <v>6</v>
      </c>
      <c r="AD41" s="872">
        <f t="shared" si="27"/>
        <v>30</v>
      </c>
      <c r="AE41" s="972">
        <f t="shared" si="28"/>
        <v>36</v>
      </c>
      <c r="AF41" s="871">
        <f t="shared" si="29"/>
        <v>1</v>
      </c>
      <c r="AG41" s="872">
        <f t="shared" si="30"/>
        <v>1</v>
      </c>
      <c r="AH41" s="873">
        <f t="shared" si="31"/>
        <v>2</v>
      </c>
      <c r="AI41" s="871">
        <f t="shared" si="32"/>
        <v>0</v>
      </c>
      <c r="AJ41" s="872">
        <f t="shared" si="33"/>
        <v>4</v>
      </c>
      <c r="AK41" s="873">
        <f t="shared" si="34"/>
        <v>4</v>
      </c>
    </row>
    <row r="42" spans="1:37" ht="12.95" customHeight="1" x14ac:dyDescent="0.2">
      <c r="A42" s="874" t="s">
        <v>94</v>
      </c>
      <c r="B42" s="764" t="s">
        <v>121</v>
      </c>
      <c r="C42" s="765" t="s">
        <v>121</v>
      </c>
      <c r="D42" s="867">
        <f t="shared" si="18"/>
        <v>0</v>
      </c>
      <c r="E42" s="764" t="s">
        <v>121</v>
      </c>
      <c r="F42" s="765" t="s">
        <v>121</v>
      </c>
      <c r="G42" s="867">
        <f t="shared" si="19"/>
        <v>0</v>
      </c>
      <c r="H42" s="764" t="s">
        <v>121</v>
      </c>
      <c r="I42" s="765" t="s">
        <v>121</v>
      </c>
      <c r="J42" s="867">
        <f t="shared" si="20"/>
        <v>0</v>
      </c>
      <c r="K42" s="765" t="s">
        <v>121</v>
      </c>
      <c r="L42" s="765" t="s">
        <v>121</v>
      </c>
      <c r="M42" s="869">
        <f t="shared" si="21"/>
        <v>0</v>
      </c>
      <c r="N42" s="764" t="s">
        <v>121</v>
      </c>
      <c r="O42" s="765" t="s">
        <v>121</v>
      </c>
      <c r="P42" s="870">
        <f t="shared" si="22"/>
        <v>0</v>
      </c>
      <c r="Q42" s="845" t="s">
        <v>121</v>
      </c>
      <c r="R42" s="765" t="s">
        <v>121</v>
      </c>
      <c r="S42" s="867">
        <f t="shared" si="23"/>
        <v>0</v>
      </c>
      <c r="T42" s="765" t="s">
        <v>121</v>
      </c>
      <c r="U42" s="765">
        <v>3</v>
      </c>
      <c r="V42" s="869">
        <f t="shared" si="24"/>
        <v>3</v>
      </c>
      <c r="W42" s="764" t="s">
        <v>121</v>
      </c>
      <c r="X42" s="765" t="s">
        <v>121</v>
      </c>
      <c r="Y42" s="870">
        <f t="shared" si="25"/>
        <v>0</v>
      </c>
      <c r="Z42" s="845" t="s">
        <v>121</v>
      </c>
      <c r="AA42" s="765">
        <v>1</v>
      </c>
      <c r="AB42" s="867">
        <f t="shared" ref="AB42:AB73" si="35">SUM(Z42:AA42)</f>
        <v>1</v>
      </c>
      <c r="AC42" s="871">
        <f t="shared" si="26"/>
        <v>0</v>
      </c>
      <c r="AD42" s="872">
        <f t="shared" si="27"/>
        <v>3</v>
      </c>
      <c r="AE42" s="972">
        <f t="shared" si="28"/>
        <v>3</v>
      </c>
      <c r="AF42" s="871">
        <f t="shared" si="29"/>
        <v>0</v>
      </c>
      <c r="AG42" s="872">
        <f t="shared" si="30"/>
        <v>0</v>
      </c>
      <c r="AH42" s="873">
        <f t="shared" si="31"/>
        <v>0</v>
      </c>
      <c r="AI42" s="871">
        <f t="shared" si="32"/>
        <v>0</v>
      </c>
      <c r="AJ42" s="872">
        <f t="shared" si="33"/>
        <v>1</v>
      </c>
      <c r="AK42" s="873">
        <f t="shared" si="34"/>
        <v>1</v>
      </c>
    </row>
    <row r="43" spans="1:37" ht="12.95" customHeight="1" x14ac:dyDescent="0.2">
      <c r="A43" s="909" t="s">
        <v>1</v>
      </c>
      <c r="B43" s="764" t="s">
        <v>121</v>
      </c>
      <c r="C43" s="765">
        <v>2</v>
      </c>
      <c r="D43" s="867">
        <f t="shared" si="18"/>
        <v>2</v>
      </c>
      <c r="E43" s="764" t="s">
        <v>121</v>
      </c>
      <c r="F43" s="765" t="s">
        <v>121</v>
      </c>
      <c r="G43" s="867">
        <f t="shared" si="19"/>
        <v>0</v>
      </c>
      <c r="H43" s="764" t="s">
        <v>121</v>
      </c>
      <c r="I43" s="765" t="s">
        <v>121</v>
      </c>
      <c r="J43" s="867">
        <f t="shared" si="20"/>
        <v>0</v>
      </c>
      <c r="K43" s="764" t="s">
        <v>121</v>
      </c>
      <c r="L43" s="765" t="s">
        <v>121</v>
      </c>
      <c r="M43" s="869">
        <f t="shared" si="21"/>
        <v>0</v>
      </c>
      <c r="N43" s="764" t="s">
        <v>121</v>
      </c>
      <c r="O43" s="765">
        <v>1</v>
      </c>
      <c r="P43" s="870">
        <f t="shared" si="22"/>
        <v>1</v>
      </c>
      <c r="Q43" s="845" t="s">
        <v>121</v>
      </c>
      <c r="R43" s="765" t="s">
        <v>121</v>
      </c>
      <c r="S43" s="867">
        <f t="shared" si="23"/>
        <v>0</v>
      </c>
      <c r="T43" s="765" t="s">
        <v>121</v>
      </c>
      <c r="U43" s="765" t="s">
        <v>121</v>
      </c>
      <c r="V43" s="869">
        <f t="shared" si="24"/>
        <v>0</v>
      </c>
      <c r="W43" s="764" t="s">
        <v>121</v>
      </c>
      <c r="X43" s="765" t="s">
        <v>121</v>
      </c>
      <c r="Y43" s="870">
        <f t="shared" si="25"/>
        <v>0</v>
      </c>
      <c r="Z43" s="845" t="s">
        <v>121</v>
      </c>
      <c r="AA43" s="765" t="s">
        <v>121</v>
      </c>
      <c r="AB43" s="867">
        <f t="shared" si="35"/>
        <v>0</v>
      </c>
      <c r="AC43" s="871">
        <f t="shared" si="26"/>
        <v>0</v>
      </c>
      <c r="AD43" s="872">
        <f t="shared" si="27"/>
        <v>2</v>
      </c>
      <c r="AE43" s="873">
        <f t="shared" si="28"/>
        <v>2</v>
      </c>
      <c r="AF43" s="871">
        <f t="shared" si="29"/>
        <v>0</v>
      </c>
      <c r="AG43" s="872">
        <f t="shared" si="30"/>
        <v>1</v>
      </c>
      <c r="AH43" s="873">
        <f t="shared" si="31"/>
        <v>1</v>
      </c>
      <c r="AI43" s="871">
        <f t="shared" si="32"/>
        <v>0</v>
      </c>
      <c r="AJ43" s="872">
        <f t="shared" si="33"/>
        <v>0</v>
      </c>
      <c r="AK43" s="873">
        <f t="shared" si="34"/>
        <v>0</v>
      </c>
    </row>
    <row r="44" spans="1:37" ht="12.95" customHeight="1" x14ac:dyDescent="0.2">
      <c r="A44" s="909" t="s">
        <v>4</v>
      </c>
      <c r="B44" s="764" t="s">
        <v>121</v>
      </c>
      <c r="C44" s="765" t="s">
        <v>121</v>
      </c>
      <c r="D44" s="867">
        <f t="shared" si="18"/>
        <v>0</v>
      </c>
      <c r="E44" s="764" t="s">
        <v>121</v>
      </c>
      <c r="F44" s="765" t="s">
        <v>121</v>
      </c>
      <c r="G44" s="867">
        <f t="shared" si="19"/>
        <v>0</v>
      </c>
      <c r="H44" s="764" t="s">
        <v>121</v>
      </c>
      <c r="I44" s="765" t="s">
        <v>121</v>
      </c>
      <c r="J44" s="867">
        <f t="shared" si="20"/>
        <v>0</v>
      </c>
      <c r="K44" s="845" t="s">
        <v>121</v>
      </c>
      <c r="L44" s="765" t="s">
        <v>121</v>
      </c>
      <c r="M44" s="869">
        <f t="shared" si="21"/>
        <v>0</v>
      </c>
      <c r="N44" s="764">
        <v>1</v>
      </c>
      <c r="O44" s="765" t="s">
        <v>121</v>
      </c>
      <c r="P44" s="870">
        <f t="shared" si="22"/>
        <v>1</v>
      </c>
      <c r="Q44" s="845" t="s">
        <v>121</v>
      </c>
      <c r="R44" s="765">
        <v>1</v>
      </c>
      <c r="S44" s="867">
        <f t="shared" si="23"/>
        <v>1</v>
      </c>
      <c r="T44" s="765" t="s">
        <v>121</v>
      </c>
      <c r="U44" s="765" t="s">
        <v>121</v>
      </c>
      <c r="V44" s="869">
        <f t="shared" si="24"/>
        <v>0</v>
      </c>
      <c r="W44" s="764" t="s">
        <v>121</v>
      </c>
      <c r="X44" s="765" t="s">
        <v>121</v>
      </c>
      <c r="Y44" s="870">
        <f t="shared" si="25"/>
        <v>0</v>
      </c>
      <c r="Z44" s="845" t="s">
        <v>121</v>
      </c>
      <c r="AA44" s="765" t="s">
        <v>121</v>
      </c>
      <c r="AB44" s="867">
        <f t="shared" si="35"/>
        <v>0</v>
      </c>
      <c r="AC44" s="871">
        <f t="shared" si="26"/>
        <v>0</v>
      </c>
      <c r="AD44" s="872">
        <f t="shared" si="27"/>
        <v>0</v>
      </c>
      <c r="AE44" s="873">
        <f t="shared" si="28"/>
        <v>0</v>
      </c>
      <c r="AF44" s="871">
        <f t="shared" si="29"/>
        <v>1</v>
      </c>
      <c r="AG44" s="872">
        <f t="shared" si="30"/>
        <v>0</v>
      </c>
      <c r="AH44" s="873">
        <f t="shared" si="31"/>
        <v>1</v>
      </c>
      <c r="AI44" s="871">
        <f t="shared" si="32"/>
        <v>0</v>
      </c>
      <c r="AJ44" s="872">
        <f t="shared" si="33"/>
        <v>1</v>
      </c>
      <c r="AK44" s="873">
        <f t="shared" si="34"/>
        <v>1</v>
      </c>
    </row>
    <row r="45" spans="1:37" ht="12.95" customHeight="1" x14ac:dyDescent="0.2">
      <c r="A45" s="909" t="s">
        <v>6</v>
      </c>
      <c r="B45" s="764" t="s">
        <v>121</v>
      </c>
      <c r="C45" s="765">
        <v>2</v>
      </c>
      <c r="D45" s="867">
        <f t="shared" si="18"/>
        <v>2</v>
      </c>
      <c r="E45" s="764" t="s">
        <v>121</v>
      </c>
      <c r="F45" s="765" t="s">
        <v>121</v>
      </c>
      <c r="G45" s="867">
        <f t="shared" si="19"/>
        <v>0</v>
      </c>
      <c r="H45" s="764" t="s">
        <v>121</v>
      </c>
      <c r="I45" s="765" t="s">
        <v>121</v>
      </c>
      <c r="J45" s="867">
        <f t="shared" si="20"/>
        <v>0</v>
      </c>
      <c r="K45" s="765" t="s">
        <v>121</v>
      </c>
      <c r="L45" s="765" t="s">
        <v>121</v>
      </c>
      <c r="M45" s="869">
        <f t="shared" si="21"/>
        <v>0</v>
      </c>
      <c r="N45" s="764" t="s">
        <v>121</v>
      </c>
      <c r="O45" s="765" t="s">
        <v>121</v>
      </c>
      <c r="P45" s="870">
        <f t="shared" si="22"/>
        <v>0</v>
      </c>
      <c r="Q45" s="845" t="s">
        <v>121</v>
      </c>
      <c r="R45" s="765" t="s">
        <v>121</v>
      </c>
      <c r="S45" s="867">
        <f t="shared" si="23"/>
        <v>0</v>
      </c>
      <c r="T45" s="765" t="s">
        <v>121</v>
      </c>
      <c r="U45" s="765" t="s">
        <v>121</v>
      </c>
      <c r="V45" s="869">
        <f t="shared" si="24"/>
        <v>0</v>
      </c>
      <c r="W45" s="764" t="s">
        <v>121</v>
      </c>
      <c r="X45" s="765" t="s">
        <v>121</v>
      </c>
      <c r="Y45" s="870">
        <f t="shared" si="25"/>
        <v>0</v>
      </c>
      <c r="Z45" s="845" t="s">
        <v>121</v>
      </c>
      <c r="AA45" s="765" t="s">
        <v>121</v>
      </c>
      <c r="AB45" s="867">
        <f t="shared" si="35"/>
        <v>0</v>
      </c>
      <c r="AC45" s="871">
        <f t="shared" si="26"/>
        <v>0</v>
      </c>
      <c r="AD45" s="872">
        <f t="shared" si="27"/>
        <v>2</v>
      </c>
      <c r="AE45" s="873">
        <f t="shared" si="28"/>
        <v>2</v>
      </c>
      <c r="AF45" s="871">
        <f t="shared" si="29"/>
        <v>0</v>
      </c>
      <c r="AG45" s="872">
        <f t="shared" si="30"/>
        <v>0</v>
      </c>
      <c r="AH45" s="873">
        <f t="shared" si="31"/>
        <v>0</v>
      </c>
      <c r="AI45" s="871">
        <f t="shared" si="32"/>
        <v>0</v>
      </c>
      <c r="AJ45" s="872">
        <f t="shared" si="33"/>
        <v>0</v>
      </c>
      <c r="AK45" s="873">
        <f t="shared" si="34"/>
        <v>0</v>
      </c>
    </row>
    <row r="46" spans="1:37" ht="12.95" customHeight="1" x14ac:dyDescent="0.2">
      <c r="A46" s="874" t="s">
        <v>8</v>
      </c>
      <c r="B46" s="764" t="s">
        <v>121</v>
      </c>
      <c r="C46" s="765">
        <v>1</v>
      </c>
      <c r="D46" s="867">
        <f t="shared" si="18"/>
        <v>1</v>
      </c>
      <c r="E46" s="764" t="s">
        <v>121</v>
      </c>
      <c r="F46" s="765" t="s">
        <v>121</v>
      </c>
      <c r="G46" s="867">
        <f t="shared" si="19"/>
        <v>0</v>
      </c>
      <c r="H46" s="764" t="s">
        <v>121</v>
      </c>
      <c r="I46" s="765" t="s">
        <v>121</v>
      </c>
      <c r="J46" s="867">
        <f t="shared" si="20"/>
        <v>0</v>
      </c>
      <c r="K46" s="765" t="s">
        <v>121</v>
      </c>
      <c r="L46" s="765" t="s">
        <v>121</v>
      </c>
      <c r="M46" s="869">
        <f t="shared" si="21"/>
        <v>0</v>
      </c>
      <c r="N46" s="764" t="s">
        <v>121</v>
      </c>
      <c r="O46" s="765" t="s">
        <v>121</v>
      </c>
      <c r="P46" s="870">
        <f t="shared" si="22"/>
        <v>0</v>
      </c>
      <c r="Q46" s="845" t="s">
        <v>121</v>
      </c>
      <c r="R46" s="765" t="s">
        <v>121</v>
      </c>
      <c r="S46" s="867">
        <f t="shared" si="23"/>
        <v>0</v>
      </c>
      <c r="T46" s="765" t="s">
        <v>121</v>
      </c>
      <c r="U46" s="765">
        <v>1</v>
      </c>
      <c r="V46" s="869">
        <f t="shared" si="24"/>
        <v>1</v>
      </c>
      <c r="W46" s="764" t="s">
        <v>121</v>
      </c>
      <c r="X46" s="765" t="s">
        <v>121</v>
      </c>
      <c r="Y46" s="870">
        <f t="shared" si="25"/>
        <v>0</v>
      </c>
      <c r="Z46" s="845" t="s">
        <v>121</v>
      </c>
      <c r="AA46" s="765" t="s">
        <v>121</v>
      </c>
      <c r="AB46" s="867">
        <f t="shared" si="35"/>
        <v>0</v>
      </c>
      <c r="AC46" s="871">
        <f t="shared" si="26"/>
        <v>0</v>
      </c>
      <c r="AD46" s="872">
        <f t="shared" si="27"/>
        <v>2</v>
      </c>
      <c r="AE46" s="873">
        <f t="shared" si="28"/>
        <v>2</v>
      </c>
      <c r="AF46" s="871">
        <f t="shared" si="29"/>
        <v>0</v>
      </c>
      <c r="AG46" s="872">
        <f t="shared" si="30"/>
        <v>0</v>
      </c>
      <c r="AH46" s="873">
        <f t="shared" si="31"/>
        <v>0</v>
      </c>
      <c r="AI46" s="871">
        <f t="shared" si="32"/>
        <v>0</v>
      </c>
      <c r="AJ46" s="872">
        <f t="shared" si="33"/>
        <v>0</v>
      </c>
      <c r="AK46" s="873">
        <f t="shared" si="34"/>
        <v>0</v>
      </c>
    </row>
    <row r="47" spans="1:37" ht="12.95" customHeight="1" x14ac:dyDescent="0.2">
      <c r="A47" s="874" t="s">
        <v>9</v>
      </c>
      <c r="B47" s="764" t="s">
        <v>121</v>
      </c>
      <c r="C47" s="765" t="s">
        <v>121</v>
      </c>
      <c r="D47" s="867">
        <f t="shared" si="18"/>
        <v>0</v>
      </c>
      <c r="E47" s="764" t="s">
        <v>121</v>
      </c>
      <c r="F47" s="765">
        <v>2</v>
      </c>
      <c r="G47" s="867">
        <f t="shared" si="19"/>
        <v>2</v>
      </c>
      <c r="H47" s="764" t="s">
        <v>121</v>
      </c>
      <c r="I47" s="765" t="s">
        <v>121</v>
      </c>
      <c r="J47" s="867">
        <f t="shared" si="20"/>
        <v>0</v>
      </c>
      <c r="K47" s="765" t="s">
        <v>121</v>
      </c>
      <c r="L47" s="765">
        <v>3</v>
      </c>
      <c r="M47" s="869">
        <f t="shared" si="21"/>
        <v>3</v>
      </c>
      <c r="N47" s="764" t="s">
        <v>121</v>
      </c>
      <c r="O47" s="765" t="s">
        <v>121</v>
      </c>
      <c r="P47" s="870">
        <f t="shared" si="22"/>
        <v>0</v>
      </c>
      <c r="Q47" s="845" t="s">
        <v>121</v>
      </c>
      <c r="R47" s="765" t="s">
        <v>121</v>
      </c>
      <c r="S47" s="867">
        <f t="shared" si="23"/>
        <v>0</v>
      </c>
      <c r="T47" s="765">
        <v>3</v>
      </c>
      <c r="U47" s="765">
        <v>2</v>
      </c>
      <c r="V47" s="869">
        <f t="shared" si="24"/>
        <v>5</v>
      </c>
      <c r="W47" s="764" t="s">
        <v>121</v>
      </c>
      <c r="X47" s="765" t="s">
        <v>121</v>
      </c>
      <c r="Y47" s="870">
        <f t="shared" si="25"/>
        <v>0</v>
      </c>
      <c r="Z47" s="845" t="s">
        <v>121</v>
      </c>
      <c r="AA47" s="765" t="s">
        <v>121</v>
      </c>
      <c r="AB47" s="867">
        <f t="shared" si="35"/>
        <v>0</v>
      </c>
      <c r="AC47" s="871">
        <f t="shared" si="26"/>
        <v>3</v>
      </c>
      <c r="AD47" s="872">
        <f t="shared" si="27"/>
        <v>5</v>
      </c>
      <c r="AE47" s="873">
        <f t="shared" si="28"/>
        <v>8</v>
      </c>
      <c r="AF47" s="871">
        <f t="shared" si="29"/>
        <v>0</v>
      </c>
      <c r="AG47" s="872">
        <f t="shared" si="30"/>
        <v>2</v>
      </c>
      <c r="AH47" s="873">
        <f t="shared" si="31"/>
        <v>2</v>
      </c>
      <c r="AI47" s="871">
        <f t="shared" si="32"/>
        <v>0</v>
      </c>
      <c r="AJ47" s="872">
        <f t="shared" si="33"/>
        <v>0</v>
      </c>
      <c r="AK47" s="873">
        <f t="shared" si="34"/>
        <v>0</v>
      </c>
    </row>
    <row r="48" spans="1:37" ht="12.95" customHeight="1" x14ac:dyDescent="0.2">
      <c r="A48" s="874" t="s">
        <v>342</v>
      </c>
      <c r="B48" s="764" t="s">
        <v>121</v>
      </c>
      <c r="C48" s="765" t="s">
        <v>121</v>
      </c>
      <c r="D48" s="867">
        <f t="shared" si="18"/>
        <v>0</v>
      </c>
      <c r="E48" s="764" t="s">
        <v>121</v>
      </c>
      <c r="F48" s="765" t="s">
        <v>121</v>
      </c>
      <c r="G48" s="867">
        <f t="shared" si="19"/>
        <v>0</v>
      </c>
      <c r="H48" s="764" t="s">
        <v>121</v>
      </c>
      <c r="I48" s="765" t="s">
        <v>121</v>
      </c>
      <c r="J48" s="867">
        <f t="shared" si="20"/>
        <v>0</v>
      </c>
      <c r="K48" s="765" t="s">
        <v>121</v>
      </c>
      <c r="L48" s="765" t="s">
        <v>121</v>
      </c>
      <c r="M48" s="869">
        <f t="shared" si="21"/>
        <v>0</v>
      </c>
      <c r="N48" s="764" t="s">
        <v>121</v>
      </c>
      <c r="O48" s="765" t="s">
        <v>121</v>
      </c>
      <c r="P48" s="870">
        <f t="shared" si="22"/>
        <v>0</v>
      </c>
      <c r="Q48" s="845" t="s">
        <v>121</v>
      </c>
      <c r="R48" s="765" t="s">
        <v>121</v>
      </c>
      <c r="S48" s="867">
        <f t="shared" si="23"/>
        <v>0</v>
      </c>
      <c r="T48" s="765">
        <v>1</v>
      </c>
      <c r="U48" s="765" t="s">
        <v>121</v>
      </c>
      <c r="V48" s="869">
        <f t="shared" si="24"/>
        <v>1</v>
      </c>
      <c r="W48" s="764" t="s">
        <v>121</v>
      </c>
      <c r="X48" s="765" t="s">
        <v>121</v>
      </c>
      <c r="Y48" s="870">
        <f t="shared" si="25"/>
        <v>0</v>
      </c>
      <c r="Z48" s="845" t="s">
        <v>121</v>
      </c>
      <c r="AA48" s="765" t="s">
        <v>121</v>
      </c>
      <c r="AB48" s="867">
        <f t="shared" si="35"/>
        <v>0</v>
      </c>
      <c r="AC48" s="871">
        <f t="shared" si="26"/>
        <v>1</v>
      </c>
      <c r="AD48" s="872">
        <f t="shared" si="27"/>
        <v>0</v>
      </c>
      <c r="AE48" s="972">
        <f t="shared" si="28"/>
        <v>1</v>
      </c>
      <c r="AF48" s="871">
        <f t="shared" si="29"/>
        <v>0</v>
      </c>
      <c r="AG48" s="872">
        <f t="shared" si="30"/>
        <v>0</v>
      </c>
      <c r="AH48" s="873">
        <f t="shared" si="31"/>
        <v>0</v>
      </c>
      <c r="AI48" s="871">
        <f t="shared" si="32"/>
        <v>0</v>
      </c>
      <c r="AJ48" s="872">
        <f t="shared" si="33"/>
        <v>0</v>
      </c>
      <c r="AK48" s="873">
        <f t="shared" si="34"/>
        <v>0</v>
      </c>
    </row>
    <row r="49" spans="1:37" ht="12.95" customHeight="1" x14ac:dyDescent="0.2">
      <c r="A49" s="874" t="s">
        <v>11</v>
      </c>
      <c r="B49" s="764" t="s">
        <v>121</v>
      </c>
      <c r="C49" s="765" t="s">
        <v>121</v>
      </c>
      <c r="D49" s="867">
        <f t="shared" si="18"/>
        <v>0</v>
      </c>
      <c r="E49" s="764" t="s">
        <v>121</v>
      </c>
      <c r="F49" s="765" t="s">
        <v>121</v>
      </c>
      <c r="G49" s="867">
        <f t="shared" si="19"/>
        <v>0</v>
      </c>
      <c r="H49" s="764" t="s">
        <v>121</v>
      </c>
      <c r="I49" s="765" t="s">
        <v>121</v>
      </c>
      <c r="J49" s="867">
        <f t="shared" si="20"/>
        <v>0</v>
      </c>
      <c r="K49" s="765" t="s">
        <v>121</v>
      </c>
      <c r="L49" s="765" t="s">
        <v>121</v>
      </c>
      <c r="M49" s="869">
        <f t="shared" si="21"/>
        <v>0</v>
      </c>
      <c r="N49" s="764" t="s">
        <v>121</v>
      </c>
      <c r="O49" s="765" t="s">
        <v>121</v>
      </c>
      <c r="P49" s="870">
        <f t="shared" si="22"/>
        <v>0</v>
      </c>
      <c r="Q49" s="845" t="s">
        <v>121</v>
      </c>
      <c r="R49" s="765">
        <v>1</v>
      </c>
      <c r="S49" s="867">
        <f t="shared" si="23"/>
        <v>1</v>
      </c>
      <c r="T49" s="765" t="s">
        <v>121</v>
      </c>
      <c r="U49" s="765" t="s">
        <v>121</v>
      </c>
      <c r="V49" s="869">
        <f t="shared" si="24"/>
        <v>0</v>
      </c>
      <c r="W49" s="764" t="s">
        <v>121</v>
      </c>
      <c r="X49" s="765" t="s">
        <v>121</v>
      </c>
      <c r="Y49" s="870">
        <f t="shared" si="25"/>
        <v>0</v>
      </c>
      <c r="Z49" s="845" t="s">
        <v>121</v>
      </c>
      <c r="AA49" s="765" t="s">
        <v>121</v>
      </c>
      <c r="AB49" s="867">
        <f t="shared" si="35"/>
        <v>0</v>
      </c>
      <c r="AC49" s="871">
        <f t="shared" si="26"/>
        <v>0</v>
      </c>
      <c r="AD49" s="872">
        <f t="shared" si="27"/>
        <v>0</v>
      </c>
      <c r="AE49" s="873">
        <f t="shared" si="28"/>
        <v>0</v>
      </c>
      <c r="AF49" s="871">
        <f t="shared" si="29"/>
        <v>0</v>
      </c>
      <c r="AG49" s="872">
        <f t="shared" si="30"/>
        <v>0</v>
      </c>
      <c r="AH49" s="873">
        <f t="shared" si="31"/>
        <v>0</v>
      </c>
      <c r="AI49" s="871">
        <f t="shared" si="32"/>
        <v>0</v>
      </c>
      <c r="AJ49" s="872">
        <f t="shared" si="33"/>
        <v>1</v>
      </c>
      <c r="AK49" s="873">
        <f t="shared" si="34"/>
        <v>1</v>
      </c>
    </row>
    <row r="50" spans="1:37" ht="12.95" customHeight="1" x14ac:dyDescent="0.2">
      <c r="A50" s="874" t="s">
        <v>12</v>
      </c>
      <c r="B50" s="764" t="s">
        <v>121</v>
      </c>
      <c r="C50" s="765" t="s">
        <v>121</v>
      </c>
      <c r="D50" s="867">
        <f t="shared" si="18"/>
        <v>0</v>
      </c>
      <c r="E50" s="764" t="s">
        <v>121</v>
      </c>
      <c r="F50" s="765" t="s">
        <v>121</v>
      </c>
      <c r="G50" s="867">
        <f t="shared" si="19"/>
        <v>0</v>
      </c>
      <c r="H50" s="764">
        <v>1</v>
      </c>
      <c r="I50" s="765" t="s">
        <v>121</v>
      </c>
      <c r="J50" s="867">
        <f t="shared" si="20"/>
        <v>1</v>
      </c>
      <c r="K50" s="765" t="s">
        <v>121</v>
      </c>
      <c r="L50" s="765" t="s">
        <v>121</v>
      </c>
      <c r="M50" s="869">
        <f t="shared" si="21"/>
        <v>0</v>
      </c>
      <c r="N50" s="764" t="s">
        <v>121</v>
      </c>
      <c r="O50" s="765">
        <v>1</v>
      </c>
      <c r="P50" s="870">
        <f t="shared" si="22"/>
        <v>1</v>
      </c>
      <c r="Q50" s="845" t="s">
        <v>121</v>
      </c>
      <c r="R50" s="765" t="s">
        <v>121</v>
      </c>
      <c r="S50" s="867">
        <f t="shared" si="23"/>
        <v>0</v>
      </c>
      <c r="T50" s="765" t="s">
        <v>121</v>
      </c>
      <c r="U50" s="765" t="s">
        <v>121</v>
      </c>
      <c r="V50" s="869">
        <f t="shared" si="24"/>
        <v>0</v>
      </c>
      <c r="W50" s="764" t="s">
        <v>121</v>
      </c>
      <c r="X50" s="765" t="s">
        <v>121</v>
      </c>
      <c r="Y50" s="870">
        <f t="shared" si="25"/>
        <v>0</v>
      </c>
      <c r="Z50" s="845" t="s">
        <v>121</v>
      </c>
      <c r="AA50" s="765" t="s">
        <v>121</v>
      </c>
      <c r="AB50" s="867">
        <f t="shared" si="35"/>
        <v>0</v>
      </c>
      <c r="AC50" s="871">
        <f t="shared" si="26"/>
        <v>0</v>
      </c>
      <c r="AD50" s="872">
        <f t="shared" si="27"/>
        <v>0</v>
      </c>
      <c r="AE50" s="873">
        <f t="shared" si="28"/>
        <v>0</v>
      </c>
      <c r="AF50" s="871">
        <f t="shared" si="29"/>
        <v>0</v>
      </c>
      <c r="AG50" s="872">
        <f t="shared" si="30"/>
        <v>1</v>
      </c>
      <c r="AH50" s="873">
        <f t="shared" si="31"/>
        <v>1</v>
      </c>
      <c r="AI50" s="871">
        <f t="shared" si="32"/>
        <v>1</v>
      </c>
      <c r="AJ50" s="872">
        <f t="shared" si="33"/>
        <v>0</v>
      </c>
      <c r="AK50" s="873">
        <f t="shared" si="34"/>
        <v>1</v>
      </c>
    </row>
    <row r="51" spans="1:37" ht="12.95" customHeight="1" x14ac:dyDescent="0.2">
      <c r="A51" s="874" t="s">
        <v>15</v>
      </c>
      <c r="B51" s="764" t="s">
        <v>121</v>
      </c>
      <c r="C51" s="765">
        <v>1</v>
      </c>
      <c r="D51" s="867">
        <f t="shared" si="18"/>
        <v>1</v>
      </c>
      <c r="E51" s="764" t="s">
        <v>121</v>
      </c>
      <c r="F51" s="765" t="s">
        <v>121</v>
      </c>
      <c r="G51" s="867">
        <f t="shared" si="19"/>
        <v>0</v>
      </c>
      <c r="H51" s="764" t="s">
        <v>121</v>
      </c>
      <c r="I51" s="765" t="s">
        <v>121</v>
      </c>
      <c r="J51" s="867">
        <f t="shared" si="20"/>
        <v>0</v>
      </c>
      <c r="K51" s="765">
        <v>1</v>
      </c>
      <c r="L51" s="765" t="s">
        <v>121</v>
      </c>
      <c r="M51" s="869">
        <f t="shared" si="21"/>
        <v>1</v>
      </c>
      <c r="N51" s="764" t="s">
        <v>121</v>
      </c>
      <c r="O51" s="765" t="s">
        <v>121</v>
      </c>
      <c r="P51" s="870">
        <f t="shared" si="22"/>
        <v>0</v>
      </c>
      <c r="Q51" s="845" t="s">
        <v>121</v>
      </c>
      <c r="R51" s="765" t="s">
        <v>121</v>
      </c>
      <c r="S51" s="867">
        <f t="shared" si="23"/>
        <v>0</v>
      </c>
      <c r="T51" s="765" t="s">
        <v>121</v>
      </c>
      <c r="U51" s="765" t="s">
        <v>121</v>
      </c>
      <c r="V51" s="869">
        <f t="shared" si="24"/>
        <v>0</v>
      </c>
      <c r="W51" s="764" t="s">
        <v>121</v>
      </c>
      <c r="X51" s="765" t="s">
        <v>121</v>
      </c>
      <c r="Y51" s="870">
        <f t="shared" si="25"/>
        <v>0</v>
      </c>
      <c r="Z51" s="845" t="s">
        <v>121</v>
      </c>
      <c r="AA51" s="765" t="s">
        <v>121</v>
      </c>
      <c r="AB51" s="867">
        <f t="shared" si="35"/>
        <v>0</v>
      </c>
      <c r="AC51" s="871">
        <f t="shared" si="26"/>
        <v>1</v>
      </c>
      <c r="AD51" s="872">
        <f t="shared" si="27"/>
        <v>1</v>
      </c>
      <c r="AE51" s="873">
        <f t="shared" si="28"/>
        <v>2</v>
      </c>
      <c r="AF51" s="871">
        <f t="shared" si="29"/>
        <v>0</v>
      </c>
      <c r="AG51" s="872">
        <f t="shared" si="30"/>
        <v>0</v>
      </c>
      <c r="AH51" s="873">
        <f t="shared" si="31"/>
        <v>0</v>
      </c>
      <c r="AI51" s="871">
        <f t="shared" si="32"/>
        <v>0</v>
      </c>
      <c r="AJ51" s="872">
        <f t="shared" si="33"/>
        <v>0</v>
      </c>
      <c r="AK51" s="873">
        <f t="shared" si="34"/>
        <v>0</v>
      </c>
    </row>
    <row r="52" spans="1:37" ht="12.95" customHeight="1" x14ac:dyDescent="0.2">
      <c r="A52" s="874" t="s">
        <v>131</v>
      </c>
      <c r="B52" s="764" t="s">
        <v>121</v>
      </c>
      <c r="C52" s="765" t="s">
        <v>121</v>
      </c>
      <c r="D52" s="867">
        <f t="shared" si="18"/>
        <v>0</v>
      </c>
      <c r="E52" s="764" t="s">
        <v>121</v>
      </c>
      <c r="F52" s="765" t="s">
        <v>121</v>
      </c>
      <c r="G52" s="867">
        <f t="shared" si="19"/>
        <v>0</v>
      </c>
      <c r="H52" s="764" t="s">
        <v>121</v>
      </c>
      <c r="I52" s="765" t="s">
        <v>121</v>
      </c>
      <c r="J52" s="867">
        <f t="shared" si="20"/>
        <v>0</v>
      </c>
      <c r="K52" s="765" t="s">
        <v>121</v>
      </c>
      <c r="L52" s="765" t="s">
        <v>121</v>
      </c>
      <c r="M52" s="869">
        <f t="shared" si="21"/>
        <v>0</v>
      </c>
      <c r="N52" s="764" t="s">
        <v>121</v>
      </c>
      <c r="O52" s="765" t="s">
        <v>121</v>
      </c>
      <c r="P52" s="870">
        <f t="shared" si="22"/>
        <v>0</v>
      </c>
      <c r="Q52" s="845" t="s">
        <v>121</v>
      </c>
      <c r="R52" s="765" t="s">
        <v>121</v>
      </c>
      <c r="S52" s="867">
        <f t="shared" si="23"/>
        <v>0</v>
      </c>
      <c r="T52" s="765" t="s">
        <v>121</v>
      </c>
      <c r="U52" s="765">
        <v>1</v>
      </c>
      <c r="V52" s="869">
        <f t="shared" si="24"/>
        <v>1</v>
      </c>
      <c r="W52" s="764" t="s">
        <v>121</v>
      </c>
      <c r="X52" s="765" t="s">
        <v>121</v>
      </c>
      <c r="Y52" s="870">
        <f t="shared" si="25"/>
        <v>0</v>
      </c>
      <c r="Z52" s="845" t="s">
        <v>121</v>
      </c>
      <c r="AA52" s="765" t="s">
        <v>121</v>
      </c>
      <c r="AB52" s="867">
        <f t="shared" si="35"/>
        <v>0</v>
      </c>
      <c r="AC52" s="871">
        <f t="shared" si="26"/>
        <v>0</v>
      </c>
      <c r="AD52" s="872">
        <f t="shared" si="27"/>
        <v>1</v>
      </c>
      <c r="AE52" s="972">
        <f t="shared" si="28"/>
        <v>1</v>
      </c>
      <c r="AF52" s="871">
        <f t="shared" si="29"/>
        <v>0</v>
      </c>
      <c r="AG52" s="872">
        <f t="shared" si="30"/>
        <v>0</v>
      </c>
      <c r="AH52" s="873">
        <f t="shared" si="31"/>
        <v>0</v>
      </c>
      <c r="AI52" s="871">
        <f t="shared" si="32"/>
        <v>0</v>
      </c>
      <c r="AJ52" s="872">
        <f t="shared" si="33"/>
        <v>0</v>
      </c>
      <c r="AK52" s="873">
        <f t="shared" si="34"/>
        <v>0</v>
      </c>
    </row>
    <row r="53" spans="1:37" ht="12.95" customHeight="1" x14ac:dyDescent="0.2">
      <c r="A53" s="874" t="s">
        <v>17</v>
      </c>
      <c r="B53" s="764" t="s">
        <v>121</v>
      </c>
      <c r="C53" s="765">
        <v>3</v>
      </c>
      <c r="D53" s="867">
        <f t="shared" si="18"/>
        <v>3</v>
      </c>
      <c r="E53" s="764">
        <v>2</v>
      </c>
      <c r="F53" s="765" t="s">
        <v>121</v>
      </c>
      <c r="G53" s="867">
        <f t="shared" si="19"/>
        <v>2</v>
      </c>
      <c r="H53" s="764" t="s">
        <v>121</v>
      </c>
      <c r="I53" s="765">
        <v>3</v>
      </c>
      <c r="J53" s="867">
        <f t="shared" si="20"/>
        <v>3</v>
      </c>
      <c r="K53" s="845" t="s">
        <v>121</v>
      </c>
      <c r="L53" s="765">
        <v>7</v>
      </c>
      <c r="M53" s="869">
        <f t="shared" si="21"/>
        <v>7</v>
      </c>
      <c r="N53" s="764" t="s">
        <v>121</v>
      </c>
      <c r="O53" s="765" t="s">
        <v>121</v>
      </c>
      <c r="P53" s="870">
        <f t="shared" si="22"/>
        <v>0</v>
      </c>
      <c r="Q53" s="845" t="s">
        <v>121</v>
      </c>
      <c r="R53" s="765" t="s">
        <v>121</v>
      </c>
      <c r="S53" s="867">
        <f t="shared" si="23"/>
        <v>0</v>
      </c>
      <c r="T53" s="765">
        <v>1</v>
      </c>
      <c r="U53" s="765">
        <v>7</v>
      </c>
      <c r="V53" s="869">
        <f t="shared" si="24"/>
        <v>8</v>
      </c>
      <c r="W53" s="764" t="s">
        <v>121</v>
      </c>
      <c r="X53" s="765" t="s">
        <v>121</v>
      </c>
      <c r="Y53" s="870">
        <f t="shared" si="25"/>
        <v>0</v>
      </c>
      <c r="Z53" s="845" t="s">
        <v>121</v>
      </c>
      <c r="AA53" s="765" t="s">
        <v>121</v>
      </c>
      <c r="AB53" s="867">
        <f t="shared" si="35"/>
        <v>0</v>
      </c>
      <c r="AC53" s="871">
        <f t="shared" si="26"/>
        <v>1</v>
      </c>
      <c r="AD53" s="872">
        <f t="shared" si="27"/>
        <v>17</v>
      </c>
      <c r="AE53" s="873">
        <f t="shared" si="28"/>
        <v>18</v>
      </c>
      <c r="AF53" s="871">
        <f t="shared" si="29"/>
        <v>2</v>
      </c>
      <c r="AG53" s="872">
        <f t="shared" si="30"/>
        <v>0</v>
      </c>
      <c r="AH53" s="873">
        <f t="shared" si="31"/>
        <v>2</v>
      </c>
      <c r="AI53" s="871">
        <f t="shared" si="32"/>
        <v>0</v>
      </c>
      <c r="AJ53" s="872">
        <f t="shared" si="33"/>
        <v>3</v>
      </c>
      <c r="AK53" s="873">
        <f t="shared" si="34"/>
        <v>3</v>
      </c>
    </row>
    <row r="54" spans="1:37" ht="12.95" customHeight="1" x14ac:dyDescent="0.2">
      <c r="A54" s="874" t="s">
        <v>18</v>
      </c>
      <c r="B54" s="764" t="s">
        <v>121</v>
      </c>
      <c r="C54" s="765" t="s">
        <v>121</v>
      </c>
      <c r="D54" s="867">
        <f t="shared" si="18"/>
        <v>0</v>
      </c>
      <c r="E54" s="764" t="s">
        <v>121</v>
      </c>
      <c r="F54" s="765" t="s">
        <v>121</v>
      </c>
      <c r="G54" s="867">
        <f t="shared" si="19"/>
        <v>0</v>
      </c>
      <c r="H54" s="764" t="s">
        <v>121</v>
      </c>
      <c r="I54" s="765" t="s">
        <v>121</v>
      </c>
      <c r="J54" s="867">
        <f t="shared" si="20"/>
        <v>0</v>
      </c>
      <c r="K54" s="845" t="s">
        <v>121</v>
      </c>
      <c r="L54" s="765" t="s">
        <v>121</v>
      </c>
      <c r="M54" s="869">
        <f t="shared" si="21"/>
        <v>0</v>
      </c>
      <c r="N54" s="764" t="s">
        <v>121</v>
      </c>
      <c r="O54" s="765" t="s">
        <v>121</v>
      </c>
      <c r="P54" s="870">
        <f t="shared" si="22"/>
        <v>0</v>
      </c>
      <c r="Q54" s="845" t="s">
        <v>121</v>
      </c>
      <c r="R54" s="765" t="s">
        <v>121</v>
      </c>
      <c r="S54" s="867">
        <f t="shared" si="23"/>
        <v>0</v>
      </c>
      <c r="T54" s="765" t="s">
        <v>121</v>
      </c>
      <c r="U54" s="765" t="s">
        <v>121</v>
      </c>
      <c r="V54" s="869">
        <f t="shared" si="24"/>
        <v>0</v>
      </c>
      <c r="W54" s="764" t="s">
        <v>121</v>
      </c>
      <c r="X54" s="765" t="s">
        <v>121</v>
      </c>
      <c r="Y54" s="870">
        <f t="shared" si="25"/>
        <v>0</v>
      </c>
      <c r="Z54" s="845" t="s">
        <v>121</v>
      </c>
      <c r="AA54" s="765" t="s">
        <v>121</v>
      </c>
      <c r="AB54" s="867">
        <f t="shared" si="35"/>
        <v>0</v>
      </c>
      <c r="AC54" s="871">
        <f t="shared" si="26"/>
        <v>0</v>
      </c>
      <c r="AD54" s="872">
        <f t="shared" si="27"/>
        <v>0</v>
      </c>
      <c r="AE54" s="873">
        <f t="shared" si="28"/>
        <v>0</v>
      </c>
      <c r="AF54" s="871">
        <f t="shared" si="29"/>
        <v>0</v>
      </c>
      <c r="AG54" s="872">
        <f t="shared" si="30"/>
        <v>0</v>
      </c>
      <c r="AH54" s="873">
        <f t="shared" si="31"/>
        <v>0</v>
      </c>
      <c r="AI54" s="871">
        <f t="shared" si="32"/>
        <v>0</v>
      </c>
      <c r="AJ54" s="872">
        <f t="shared" si="33"/>
        <v>0</v>
      </c>
      <c r="AK54" s="873">
        <f t="shared" si="34"/>
        <v>0</v>
      </c>
    </row>
    <row r="55" spans="1:37" ht="12.95" customHeight="1" x14ac:dyDescent="0.2">
      <c r="A55" s="874" t="s">
        <v>21</v>
      </c>
      <c r="B55" s="875" t="s">
        <v>121</v>
      </c>
      <c r="C55" s="876">
        <v>1</v>
      </c>
      <c r="D55" s="867">
        <f t="shared" si="18"/>
        <v>1</v>
      </c>
      <c r="E55" s="875" t="s">
        <v>121</v>
      </c>
      <c r="F55" s="876" t="s">
        <v>121</v>
      </c>
      <c r="G55" s="867">
        <f t="shared" si="19"/>
        <v>0</v>
      </c>
      <c r="H55" s="875">
        <v>1</v>
      </c>
      <c r="I55" s="876" t="s">
        <v>121</v>
      </c>
      <c r="J55" s="867">
        <f t="shared" si="20"/>
        <v>1</v>
      </c>
      <c r="K55" s="845" t="s">
        <v>121</v>
      </c>
      <c r="L55" s="765" t="s">
        <v>121</v>
      </c>
      <c r="M55" s="869">
        <f t="shared" si="21"/>
        <v>0</v>
      </c>
      <c r="N55" s="764" t="s">
        <v>121</v>
      </c>
      <c r="O55" s="765" t="s">
        <v>121</v>
      </c>
      <c r="P55" s="870">
        <f t="shared" si="22"/>
        <v>0</v>
      </c>
      <c r="Q55" s="845" t="s">
        <v>121</v>
      </c>
      <c r="R55" s="765" t="s">
        <v>121</v>
      </c>
      <c r="S55" s="867">
        <f t="shared" si="23"/>
        <v>0</v>
      </c>
      <c r="T55" s="765" t="s">
        <v>121</v>
      </c>
      <c r="U55" s="765" t="s">
        <v>121</v>
      </c>
      <c r="V55" s="869">
        <f t="shared" si="24"/>
        <v>0</v>
      </c>
      <c r="W55" s="764" t="s">
        <v>121</v>
      </c>
      <c r="X55" s="765" t="s">
        <v>121</v>
      </c>
      <c r="Y55" s="870">
        <f t="shared" si="25"/>
        <v>0</v>
      </c>
      <c r="Z55" s="845" t="s">
        <v>121</v>
      </c>
      <c r="AA55" s="765" t="s">
        <v>121</v>
      </c>
      <c r="AB55" s="867">
        <f t="shared" si="35"/>
        <v>0</v>
      </c>
      <c r="AC55" s="871">
        <f t="shared" si="26"/>
        <v>0</v>
      </c>
      <c r="AD55" s="872">
        <f t="shared" si="27"/>
        <v>1</v>
      </c>
      <c r="AE55" s="873">
        <f t="shared" si="28"/>
        <v>1</v>
      </c>
      <c r="AF55" s="871">
        <f t="shared" si="29"/>
        <v>0</v>
      </c>
      <c r="AG55" s="872">
        <f t="shared" si="30"/>
        <v>0</v>
      </c>
      <c r="AH55" s="873">
        <f t="shared" si="31"/>
        <v>0</v>
      </c>
      <c r="AI55" s="871">
        <f t="shared" si="32"/>
        <v>1</v>
      </c>
      <c r="AJ55" s="872">
        <f t="shared" si="33"/>
        <v>0</v>
      </c>
      <c r="AK55" s="873">
        <f t="shared" si="34"/>
        <v>1</v>
      </c>
    </row>
    <row r="56" spans="1:37" ht="12.95" customHeight="1" x14ac:dyDescent="0.2">
      <c r="A56" s="874" t="s">
        <v>22</v>
      </c>
      <c r="B56" s="764" t="s">
        <v>121</v>
      </c>
      <c r="C56" s="765">
        <v>2</v>
      </c>
      <c r="D56" s="867">
        <f t="shared" si="18"/>
        <v>2</v>
      </c>
      <c r="E56" s="764" t="s">
        <v>121</v>
      </c>
      <c r="F56" s="765">
        <v>3</v>
      </c>
      <c r="G56" s="867">
        <f t="shared" si="19"/>
        <v>3</v>
      </c>
      <c r="H56" s="764" t="s">
        <v>121</v>
      </c>
      <c r="I56" s="765">
        <v>2</v>
      </c>
      <c r="J56" s="867">
        <f t="shared" si="20"/>
        <v>2</v>
      </c>
      <c r="K56" s="765" t="s">
        <v>121</v>
      </c>
      <c r="L56" s="765">
        <v>1</v>
      </c>
      <c r="M56" s="869">
        <f t="shared" si="21"/>
        <v>1</v>
      </c>
      <c r="N56" s="764" t="s">
        <v>121</v>
      </c>
      <c r="O56" s="765" t="s">
        <v>121</v>
      </c>
      <c r="P56" s="870">
        <f t="shared" si="22"/>
        <v>0</v>
      </c>
      <c r="Q56" s="845" t="s">
        <v>121</v>
      </c>
      <c r="R56" s="765" t="s">
        <v>121</v>
      </c>
      <c r="S56" s="867">
        <f t="shared" si="23"/>
        <v>0</v>
      </c>
      <c r="T56" s="765" t="s">
        <v>121</v>
      </c>
      <c r="U56" s="765">
        <v>1</v>
      </c>
      <c r="V56" s="869">
        <f t="shared" si="24"/>
        <v>1</v>
      </c>
      <c r="W56" s="764" t="s">
        <v>121</v>
      </c>
      <c r="X56" s="765" t="s">
        <v>121</v>
      </c>
      <c r="Y56" s="870">
        <f t="shared" si="25"/>
        <v>0</v>
      </c>
      <c r="Z56" s="845" t="s">
        <v>121</v>
      </c>
      <c r="AA56" s="765" t="s">
        <v>121</v>
      </c>
      <c r="AB56" s="867">
        <f t="shared" si="35"/>
        <v>0</v>
      </c>
      <c r="AC56" s="871">
        <f t="shared" si="26"/>
        <v>0</v>
      </c>
      <c r="AD56" s="872">
        <f t="shared" si="27"/>
        <v>4</v>
      </c>
      <c r="AE56" s="873">
        <f t="shared" si="28"/>
        <v>4</v>
      </c>
      <c r="AF56" s="871">
        <f t="shared" si="29"/>
        <v>0</v>
      </c>
      <c r="AG56" s="872">
        <f t="shared" si="30"/>
        <v>3</v>
      </c>
      <c r="AH56" s="873">
        <f t="shared" si="31"/>
        <v>3</v>
      </c>
      <c r="AI56" s="871">
        <f t="shared" si="32"/>
        <v>0</v>
      </c>
      <c r="AJ56" s="872">
        <f t="shared" si="33"/>
        <v>2</v>
      </c>
      <c r="AK56" s="873">
        <f t="shared" si="34"/>
        <v>2</v>
      </c>
    </row>
    <row r="57" spans="1:37" ht="12.95" customHeight="1" x14ac:dyDescent="0.2">
      <c r="A57" s="874" t="s">
        <v>116</v>
      </c>
      <c r="B57" s="764" t="s">
        <v>121</v>
      </c>
      <c r="C57" s="765" t="s">
        <v>121</v>
      </c>
      <c r="D57" s="867">
        <f t="shared" si="18"/>
        <v>0</v>
      </c>
      <c r="E57" s="764" t="s">
        <v>121</v>
      </c>
      <c r="F57" s="765" t="s">
        <v>121</v>
      </c>
      <c r="G57" s="867">
        <f t="shared" si="19"/>
        <v>0</v>
      </c>
      <c r="H57" s="764" t="s">
        <v>121</v>
      </c>
      <c r="I57" s="765" t="s">
        <v>121</v>
      </c>
      <c r="J57" s="867">
        <f t="shared" si="20"/>
        <v>0</v>
      </c>
      <c r="K57" s="765" t="s">
        <v>121</v>
      </c>
      <c r="L57" s="765" t="s">
        <v>121</v>
      </c>
      <c r="M57" s="869">
        <f t="shared" si="21"/>
        <v>0</v>
      </c>
      <c r="N57" s="764" t="s">
        <v>121</v>
      </c>
      <c r="O57" s="765" t="s">
        <v>121</v>
      </c>
      <c r="P57" s="870">
        <f t="shared" si="22"/>
        <v>0</v>
      </c>
      <c r="Q57" s="845" t="s">
        <v>121</v>
      </c>
      <c r="R57" s="765">
        <v>1</v>
      </c>
      <c r="S57" s="867">
        <f t="shared" si="23"/>
        <v>1</v>
      </c>
      <c r="T57" s="765" t="s">
        <v>121</v>
      </c>
      <c r="U57" s="765" t="s">
        <v>121</v>
      </c>
      <c r="V57" s="869">
        <f t="shared" si="24"/>
        <v>0</v>
      </c>
      <c r="W57" s="764" t="s">
        <v>121</v>
      </c>
      <c r="X57" s="765" t="s">
        <v>121</v>
      </c>
      <c r="Y57" s="870">
        <f t="shared" si="25"/>
        <v>0</v>
      </c>
      <c r="Z57" s="845" t="s">
        <v>121</v>
      </c>
      <c r="AA57" s="765" t="s">
        <v>121</v>
      </c>
      <c r="AB57" s="867">
        <f t="shared" si="35"/>
        <v>0</v>
      </c>
      <c r="AC57" s="871">
        <f t="shared" si="26"/>
        <v>0</v>
      </c>
      <c r="AD57" s="872">
        <f t="shared" si="27"/>
        <v>0</v>
      </c>
      <c r="AE57" s="873">
        <f t="shared" si="28"/>
        <v>0</v>
      </c>
      <c r="AF57" s="871">
        <f t="shared" si="29"/>
        <v>0</v>
      </c>
      <c r="AG57" s="872">
        <f t="shared" si="30"/>
        <v>0</v>
      </c>
      <c r="AH57" s="873">
        <f t="shared" si="31"/>
        <v>0</v>
      </c>
      <c r="AI57" s="871">
        <f t="shared" si="32"/>
        <v>0</v>
      </c>
      <c r="AJ57" s="872">
        <f t="shared" si="33"/>
        <v>1</v>
      </c>
      <c r="AK57" s="873">
        <f t="shared" si="34"/>
        <v>1</v>
      </c>
    </row>
    <row r="58" spans="1:37" ht="12.95" customHeight="1" x14ac:dyDescent="0.2">
      <c r="A58" s="874" t="s">
        <v>25</v>
      </c>
      <c r="B58" s="764" t="s">
        <v>121</v>
      </c>
      <c r="C58" s="765" t="s">
        <v>121</v>
      </c>
      <c r="D58" s="867">
        <f t="shared" si="18"/>
        <v>0</v>
      </c>
      <c r="E58" s="764" t="s">
        <v>121</v>
      </c>
      <c r="F58" s="765" t="s">
        <v>121</v>
      </c>
      <c r="G58" s="867">
        <f t="shared" si="19"/>
        <v>0</v>
      </c>
      <c r="H58" s="764" t="s">
        <v>121</v>
      </c>
      <c r="I58" s="765">
        <v>1</v>
      </c>
      <c r="J58" s="867">
        <f t="shared" si="20"/>
        <v>1</v>
      </c>
      <c r="K58" s="765" t="s">
        <v>121</v>
      </c>
      <c r="L58" s="765" t="s">
        <v>121</v>
      </c>
      <c r="M58" s="869">
        <f t="shared" si="21"/>
        <v>0</v>
      </c>
      <c r="N58" s="764" t="s">
        <v>121</v>
      </c>
      <c r="O58" s="765" t="s">
        <v>121</v>
      </c>
      <c r="P58" s="870">
        <f t="shared" si="22"/>
        <v>0</v>
      </c>
      <c r="Q58" s="845" t="s">
        <v>121</v>
      </c>
      <c r="R58" s="765" t="s">
        <v>121</v>
      </c>
      <c r="S58" s="867">
        <f t="shared" si="23"/>
        <v>0</v>
      </c>
      <c r="T58" s="765" t="s">
        <v>121</v>
      </c>
      <c r="U58" s="765" t="s">
        <v>121</v>
      </c>
      <c r="V58" s="869">
        <f t="shared" si="24"/>
        <v>0</v>
      </c>
      <c r="W58" s="764" t="s">
        <v>121</v>
      </c>
      <c r="X58" s="765" t="s">
        <v>121</v>
      </c>
      <c r="Y58" s="870">
        <f t="shared" si="25"/>
        <v>0</v>
      </c>
      <c r="Z58" s="845" t="s">
        <v>121</v>
      </c>
      <c r="AA58" s="765" t="s">
        <v>121</v>
      </c>
      <c r="AB58" s="867">
        <f t="shared" si="35"/>
        <v>0</v>
      </c>
      <c r="AC58" s="871">
        <f t="shared" si="26"/>
        <v>0</v>
      </c>
      <c r="AD58" s="872">
        <f t="shared" si="27"/>
        <v>0</v>
      </c>
      <c r="AE58" s="873">
        <f t="shared" si="28"/>
        <v>0</v>
      </c>
      <c r="AF58" s="871">
        <f t="shared" si="29"/>
        <v>0</v>
      </c>
      <c r="AG58" s="872">
        <f t="shared" si="30"/>
        <v>0</v>
      </c>
      <c r="AH58" s="873">
        <f t="shared" si="31"/>
        <v>0</v>
      </c>
      <c r="AI58" s="871">
        <f t="shared" si="32"/>
        <v>0</v>
      </c>
      <c r="AJ58" s="872">
        <f t="shared" si="33"/>
        <v>1</v>
      </c>
      <c r="AK58" s="873">
        <f t="shared" si="34"/>
        <v>1</v>
      </c>
    </row>
    <row r="59" spans="1:37" ht="12.95" customHeight="1" x14ac:dyDescent="0.2">
      <c r="A59" s="874" t="s">
        <v>29</v>
      </c>
      <c r="B59" s="764" t="s">
        <v>121</v>
      </c>
      <c r="C59" s="765" t="s">
        <v>121</v>
      </c>
      <c r="D59" s="867">
        <f t="shared" si="18"/>
        <v>0</v>
      </c>
      <c r="E59" s="764">
        <v>1</v>
      </c>
      <c r="F59" s="765" t="s">
        <v>121</v>
      </c>
      <c r="G59" s="867">
        <f t="shared" si="19"/>
        <v>1</v>
      </c>
      <c r="H59" s="764" t="s">
        <v>121</v>
      </c>
      <c r="I59" s="765" t="s">
        <v>121</v>
      </c>
      <c r="J59" s="867">
        <f t="shared" si="20"/>
        <v>0</v>
      </c>
      <c r="K59" s="765" t="s">
        <v>121</v>
      </c>
      <c r="L59" s="765" t="s">
        <v>121</v>
      </c>
      <c r="M59" s="869">
        <f t="shared" si="21"/>
        <v>0</v>
      </c>
      <c r="N59" s="764">
        <v>1</v>
      </c>
      <c r="O59" s="765" t="s">
        <v>121</v>
      </c>
      <c r="P59" s="870">
        <f t="shared" si="22"/>
        <v>1</v>
      </c>
      <c r="Q59" s="845" t="s">
        <v>121</v>
      </c>
      <c r="R59" s="765" t="s">
        <v>121</v>
      </c>
      <c r="S59" s="867">
        <f t="shared" si="23"/>
        <v>0</v>
      </c>
      <c r="T59" s="765">
        <v>1</v>
      </c>
      <c r="U59" s="765" t="s">
        <v>121</v>
      </c>
      <c r="V59" s="869">
        <f t="shared" si="24"/>
        <v>1</v>
      </c>
      <c r="W59" s="764" t="s">
        <v>121</v>
      </c>
      <c r="X59" s="765" t="s">
        <v>121</v>
      </c>
      <c r="Y59" s="870">
        <f t="shared" si="25"/>
        <v>0</v>
      </c>
      <c r="Z59" s="845" t="s">
        <v>121</v>
      </c>
      <c r="AA59" s="765" t="s">
        <v>121</v>
      </c>
      <c r="AB59" s="867">
        <f t="shared" si="35"/>
        <v>0</v>
      </c>
      <c r="AC59" s="871">
        <f t="shared" si="26"/>
        <v>1</v>
      </c>
      <c r="AD59" s="872">
        <f t="shared" si="27"/>
        <v>0</v>
      </c>
      <c r="AE59" s="873">
        <f t="shared" si="28"/>
        <v>1</v>
      </c>
      <c r="AF59" s="871">
        <f t="shared" si="29"/>
        <v>2</v>
      </c>
      <c r="AG59" s="872">
        <f t="shared" si="30"/>
        <v>0</v>
      </c>
      <c r="AH59" s="873">
        <f t="shared" si="31"/>
        <v>2</v>
      </c>
      <c r="AI59" s="871">
        <f t="shared" si="32"/>
        <v>0</v>
      </c>
      <c r="AJ59" s="872">
        <f t="shared" si="33"/>
        <v>0</v>
      </c>
      <c r="AK59" s="873">
        <f t="shared" si="34"/>
        <v>0</v>
      </c>
    </row>
    <row r="60" spans="1:37" ht="12.95" customHeight="1" x14ac:dyDescent="0.2">
      <c r="A60" s="874" t="s">
        <v>32</v>
      </c>
      <c r="B60" s="875">
        <v>1</v>
      </c>
      <c r="C60" s="876" t="s">
        <v>121</v>
      </c>
      <c r="D60" s="867">
        <f t="shared" si="18"/>
        <v>1</v>
      </c>
      <c r="E60" s="875" t="s">
        <v>121</v>
      </c>
      <c r="F60" s="876" t="s">
        <v>121</v>
      </c>
      <c r="G60" s="867">
        <f t="shared" si="19"/>
        <v>0</v>
      </c>
      <c r="H60" s="875" t="s">
        <v>121</v>
      </c>
      <c r="I60" s="876" t="s">
        <v>121</v>
      </c>
      <c r="J60" s="867">
        <f t="shared" si="20"/>
        <v>0</v>
      </c>
      <c r="K60" s="765" t="s">
        <v>121</v>
      </c>
      <c r="L60" s="765" t="s">
        <v>121</v>
      </c>
      <c r="M60" s="869">
        <f t="shared" si="21"/>
        <v>0</v>
      </c>
      <c r="N60" s="764" t="s">
        <v>121</v>
      </c>
      <c r="O60" s="765" t="s">
        <v>121</v>
      </c>
      <c r="P60" s="870">
        <f t="shared" si="22"/>
        <v>0</v>
      </c>
      <c r="Q60" s="845" t="s">
        <v>121</v>
      </c>
      <c r="R60" s="765" t="s">
        <v>121</v>
      </c>
      <c r="S60" s="867">
        <f t="shared" si="23"/>
        <v>0</v>
      </c>
      <c r="T60" s="765" t="s">
        <v>121</v>
      </c>
      <c r="U60" s="765" t="s">
        <v>121</v>
      </c>
      <c r="V60" s="869">
        <f t="shared" si="24"/>
        <v>0</v>
      </c>
      <c r="W60" s="764" t="s">
        <v>121</v>
      </c>
      <c r="X60" s="765" t="s">
        <v>121</v>
      </c>
      <c r="Y60" s="870">
        <f t="shared" si="25"/>
        <v>0</v>
      </c>
      <c r="Z60" s="845" t="s">
        <v>121</v>
      </c>
      <c r="AA60" s="765" t="s">
        <v>121</v>
      </c>
      <c r="AB60" s="867">
        <f t="shared" si="35"/>
        <v>0</v>
      </c>
      <c r="AC60" s="871">
        <f t="shared" si="26"/>
        <v>1</v>
      </c>
      <c r="AD60" s="872">
        <f t="shared" si="27"/>
        <v>0</v>
      </c>
      <c r="AE60" s="873">
        <f t="shared" si="28"/>
        <v>1</v>
      </c>
      <c r="AF60" s="871">
        <f t="shared" si="29"/>
        <v>0</v>
      </c>
      <c r="AG60" s="872">
        <f t="shared" si="30"/>
        <v>0</v>
      </c>
      <c r="AH60" s="873">
        <f t="shared" si="31"/>
        <v>0</v>
      </c>
      <c r="AI60" s="871">
        <f t="shared" si="32"/>
        <v>0</v>
      </c>
      <c r="AJ60" s="872">
        <f t="shared" si="33"/>
        <v>0</v>
      </c>
      <c r="AK60" s="873">
        <f t="shared" si="34"/>
        <v>0</v>
      </c>
    </row>
    <row r="61" spans="1:37" ht="12.95" customHeight="1" x14ac:dyDescent="0.2">
      <c r="A61" s="874" t="s">
        <v>33</v>
      </c>
      <c r="B61" s="875" t="s">
        <v>121</v>
      </c>
      <c r="C61" s="876" t="s">
        <v>121</v>
      </c>
      <c r="D61" s="867">
        <f t="shared" si="18"/>
        <v>0</v>
      </c>
      <c r="E61" s="875" t="s">
        <v>121</v>
      </c>
      <c r="F61" s="876">
        <v>2</v>
      </c>
      <c r="G61" s="867">
        <f t="shared" si="19"/>
        <v>2</v>
      </c>
      <c r="H61" s="875" t="s">
        <v>121</v>
      </c>
      <c r="I61" s="876" t="s">
        <v>121</v>
      </c>
      <c r="J61" s="867">
        <f t="shared" si="20"/>
        <v>0</v>
      </c>
      <c r="K61" s="765" t="s">
        <v>121</v>
      </c>
      <c r="L61" s="765">
        <v>1</v>
      </c>
      <c r="M61" s="869">
        <f t="shared" si="21"/>
        <v>1</v>
      </c>
      <c r="N61" s="764" t="s">
        <v>121</v>
      </c>
      <c r="O61" s="765">
        <v>1</v>
      </c>
      <c r="P61" s="870">
        <f t="shared" si="22"/>
        <v>1</v>
      </c>
      <c r="Q61" s="845" t="s">
        <v>121</v>
      </c>
      <c r="R61" s="765" t="s">
        <v>121</v>
      </c>
      <c r="S61" s="867">
        <f t="shared" si="23"/>
        <v>0</v>
      </c>
      <c r="T61" s="765" t="s">
        <v>121</v>
      </c>
      <c r="U61" s="765" t="s">
        <v>121</v>
      </c>
      <c r="V61" s="869">
        <f t="shared" si="24"/>
        <v>0</v>
      </c>
      <c r="W61" s="764" t="s">
        <v>121</v>
      </c>
      <c r="X61" s="765" t="s">
        <v>121</v>
      </c>
      <c r="Y61" s="870">
        <f t="shared" si="25"/>
        <v>0</v>
      </c>
      <c r="Z61" s="845" t="s">
        <v>121</v>
      </c>
      <c r="AA61" s="765" t="s">
        <v>121</v>
      </c>
      <c r="AB61" s="867">
        <f t="shared" si="35"/>
        <v>0</v>
      </c>
      <c r="AC61" s="871">
        <f t="shared" si="26"/>
        <v>0</v>
      </c>
      <c r="AD61" s="872">
        <f t="shared" si="27"/>
        <v>1</v>
      </c>
      <c r="AE61" s="873">
        <f t="shared" si="28"/>
        <v>1</v>
      </c>
      <c r="AF61" s="871">
        <f t="shared" si="29"/>
        <v>0</v>
      </c>
      <c r="AG61" s="872">
        <f t="shared" si="30"/>
        <v>3</v>
      </c>
      <c r="AH61" s="873">
        <f t="shared" si="31"/>
        <v>3</v>
      </c>
      <c r="AI61" s="871">
        <f t="shared" si="32"/>
        <v>0</v>
      </c>
      <c r="AJ61" s="872">
        <f t="shared" si="33"/>
        <v>0</v>
      </c>
      <c r="AK61" s="873">
        <f t="shared" si="34"/>
        <v>0</v>
      </c>
    </row>
    <row r="62" spans="1:37" ht="12.95" customHeight="1" x14ac:dyDescent="0.2">
      <c r="A62" s="874" t="s">
        <v>34</v>
      </c>
      <c r="B62" s="764" t="s">
        <v>121</v>
      </c>
      <c r="C62" s="765" t="s">
        <v>121</v>
      </c>
      <c r="D62" s="867">
        <f t="shared" si="18"/>
        <v>0</v>
      </c>
      <c r="E62" s="764" t="s">
        <v>121</v>
      </c>
      <c r="F62" s="765" t="s">
        <v>121</v>
      </c>
      <c r="G62" s="867">
        <f t="shared" si="19"/>
        <v>0</v>
      </c>
      <c r="H62" s="764" t="s">
        <v>121</v>
      </c>
      <c r="I62" s="765" t="s">
        <v>121</v>
      </c>
      <c r="J62" s="867">
        <f t="shared" si="20"/>
        <v>0</v>
      </c>
      <c r="K62" s="765" t="s">
        <v>121</v>
      </c>
      <c r="L62" s="765">
        <v>1</v>
      </c>
      <c r="M62" s="869">
        <f t="shared" si="21"/>
        <v>1</v>
      </c>
      <c r="N62" s="764" t="s">
        <v>121</v>
      </c>
      <c r="O62" s="765" t="s">
        <v>121</v>
      </c>
      <c r="P62" s="870">
        <f t="shared" si="22"/>
        <v>0</v>
      </c>
      <c r="Q62" s="845" t="s">
        <v>121</v>
      </c>
      <c r="R62" s="765" t="s">
        <v>121</v>
      </c>
      <c r="S62" s="867">
        <f t="shared" si="23"/>
        <v>0</v>
      </c>
      <c r="T62" s="765" t="s">
        <v>121</v>
      </c>
      <c r="U62" s="765" t="s">
        <v>121</v>
      </c>
      <c r="V62" s="869">
        <f t="shared" si="24"/>
        <v>0</v>
      </c>
      <c r="W62" s="764" t="s">
        <v>121</v>
      </c>
      <c r="X62" s="765" t="s">
        <v>121</v>
      </c>
      <c r="Y62" s="870">
        <f t="shared" si="25"/>
        <v>0</v>
      </c>
      <c r="Z62" s="845" t="s">
        <v>121</v>
      </c>
      <c r="AA62" s="765" t="s">
        <v>121</v>
      </c>
      <c r="AB62" s="867">
        <f t="shared" si="35"/>
        <v>0</v>
      </c>
      <c r="AC62" s="871">
        <f t="shared" si="26"/>
        <v>0</v>
      </c>
      <c r="AD62" s="872">
        <f t="shared" si="27"/>
        <v>1</v>
      </c>
      <c r="AE62" s="873">
        <f t="shared" si="28"/>
        <v>1</v>
      </c>
      <c r="AF62" s="871">
        <f t="shared" si="29"/>
        <v>0</v>
      </c>
      <c r="AG62" s="872">
        <f t="shared" si="30"/>
        <v>0</v>
      </c>
      <c r="AH62" s="873">
        <f t="shared" si="31"/>
        <v>0</v>
      </c>
      <c r="AI62" s="871">
        <f t="shared" si="32"/>
        <v>0</v>
      </c>
      <c r="AJ62" s="872">
        <f t="shared" si="33"/>
        <v>0</v>
      </c>
      <c r="AK62" s="873">
        <f t="shared" si="34"/>
        <v>0</v>
      </c>
    </row>
    <row r="63" spans="1:37" ht="12.95" customHeight="1" x14ac:dyDescent="0.2">
      <c r="A63" s="874" t="s">
        <v>278</v>
      </c>
      <c r="B63" s="764" t="s">
        <v>121</v>
      </c>
      <c r="C63" s="765" t="s">
        <v>121</v>
      </c>
      <c r="D63" s="867">
        <f t="shared" si="18"/>
        <v>0</v>
      </c>
      <c r="E63" s="764" t="s">
        <v>121</v>
      </c>
      <c r="F63" s="765" t="s">
        <v>121</v>
      </c>
      <c r="G63" s="867">
        <f t="shared" si="19"/>
        <v>0</v>
      </c>
      <c r="H63" s="764" t="s">
        <v>121</v>
      </c>
      <c r="I63" s="765" t="s">
        <v>121</v>
      </c>
      <c r="J63" s="867">
        <f t="shared" si="20"/>
        <v>0</v>
      </c>
      <c r="K63" s="765">
        <v>1</v>
      </c>
      <c r="L63" s="765" t="s">
        <v>121</v>
      </c>
      <c r="M63" s="869">
        <f t="shared" si="21"/>
        <v>1</v>
      </c>
      <c r="N63" s="764" t="s">
        <v>121</v>
      </c>
      <c r="O63" s="765" t="s">
        <v>121</v>
      </c>
      <c r="P63" s="870">
        <f t="shared" si="22"/>
        <v>0</v>
      </c>
      <c r="Q63" s="845" t="s">
        <v>121</v>
      </c>
      <c r="R63" s="765" t="s">
        <v>121</v>
      </c>
      <c r="S63" s="867">
        <f t="shared" si="23"/>
        <v>0</v>
      </c>
      <c r="T63" s="765" t="s">
        <v>121</v>
      </c>
      <c r="U63" s="765">
        <v>1</v>
      </c>
      <c r="V63" s="869">
        <f t="shared" si="24"/>
        <v>1</v>
      </c>
      <c r="W63" s="764" t="s">
        <v>121</v>
      </c>
      <c r="X63" s="765" t="s">
        <v>121</v>
      </c>
      <c r="Y63" s="870">
        <f t="shared" si="25"/>
        <v>0</v>
      </c>
      <c r="Z63" s="845" t="s">
        <v>121</v>
      </c>
      <c r="AA63" s="765" t="s">
        <v>121</v>
      </c>
      <c r="AB63" s="867">
        <f t="shared" si="35"/>
        <v>0</v>
      </c>
      <c r="AC63" s="871">
        <f t="shared" si="26"/>
        <v>1</v>
      </c>
      <c r="AD63" s="872">
        <f t="shared" si="27"/>
        <v>1</v>
      </c>
      <c r="AE63" s="873">
        <f t="shared" si="28"/>
        <v>2</v>
      </c>
      <c r="AF63" s="871">
        <f t="shared" si="29"/>
        <v>0</v>
      </c>
      <c r="AG63" s="872">
        <f t="shared" si="30"/>
        <v>0</v>
      </c>
      <c r="AH63" s="873">
        <f t="shared" si="31"/>
        <v>0</v>
      </c>
      <c r="AI63" s="871">
        <f t="shared" si="32"/>
        <v>0</v>
      </c>
      <c r="AJ63" s="872">
        <f t="shared" si="33"/>
        <v>0</v>
      </c>
      <c r="AK63" s="873">
        <f t="shared" si="34"/>
        <v>0</v>
      </c>
    </row>
    <row r="64" spans="1:37" ht="12.95" customHeight="1" x14ac:dyDescent="0.2">
      <c r="A64" s="874" t="s">
        <v>36</v>
      </c>
      <c r="B64" s="764">
        <v>1</v>
      </c>
      <c r="C64" s="765" t="s">
        <v>121</v>
      </c>
      <c r="D64" s="867">
        <f t="shared" si="18"/>
        <v>1</v>
      </c>
      <c r="E64" s="764" t="s">
        <v>121</v>
      </c>
      <c r="F64" s="765">
        <v>1</v>
      </c>
      <c r="G64" s="867">
        <f t="shared" si="19"/>
        <v>1</v>
      </c>
      <c r="H64" s="764">
        <v>1</v>
      </c>
      <c r="I64" s="765" t="s">
        <v>121</v>
      </c>
      <c r="J64" s="867">
        <f t="shared" si="20"/>
        <v>1</v>
      </c>
      <c r="K64" s="765" t="s">
        <v>121</v>
      </c>
      <c r="L64" s="765">
        <v>2</v>
      </c>
      <c r="M64" s="869">
        <f t="shared" si="21"/>
        <v>2</v>
      </c>
      <c r="N64" s="764" t="s">
        <v>121</v>
      </c>
      <c r="O64" s="765" t="s">
        <v>121</v>
      </c>
      <c r="P64" s="870">
        <f t="shared" si="22"/>
        <v>0</v>
      </c>
      <c r="Q64" s="845" t="s">
        <v>121</v>
      </c>
      <c r="R64" s="765" t="s">
        <v>121</v>
      </c>
      <c r="S64" s="867">
        <f t="shared" si="23"/>
        <v>0</v>
      </c>
      <c r="T64" s="765" t="s">
        <v>121</v>
      </c>
      <c r="U64" s="765">
        <v>2</v>
      </c>
      <c r="V64" s="869">
        <f t="shared" si="24"/>
        <v>2</v>
      </c>
      <c r="W64" s="764" t="s">
        <v>121</v>
      </c>
      <c r="X64" s="765" t="s">
        <v>121</v>
      </c>
      <c r="Y64" s="870">
        <f t="shared" si="25"/>
        <v>0</v>
      </c>
      <c r="Z64" s="845" t="s">
        <v>121</v>
      </c>
      <c r="AA64" s="765" t="s">
        <v>121</v>
      </c>
      <c r="AB64" s="867">
        <f t="shared" si="35"/>
        <v>0</v>
      </c>
      <c r="AC64" s="871">
        <f t="shared" si="26"/>
        <v>1</v>
      </c>
      <c r="AD64" s="872">
        <f t="shared" si="27"/>
        <v>4</v>
      </c>
      <c r="AE64" s="873">
        <f t="shared" si="28"/>
        <v>5</v>
      </c>
      <c r="AF64" s="871">
        <f t="shared" si="29"/>
        <v>0</v>
      </c>
      <c r="AG64" s="872">
        <f t="shared" si="30"/>
        <v>1</v>
      </c>
      <c r="AH64" s="873">
        <f t="shared" si="31"/>
        <v>1</v>
      </c>
      <c r="AI64" s="871">
        <f t="shared" si="32"/>
        <v>1</v>
      </c>
      <c r="AJ64" s="872">
        <f t="shared" si="33"/>
        <v>0</v>
      </c>
      <c r="AK64" s="873">
        <f t="shared" si="34"/>
        <v>1</v>
      </c>
    </row>
    <row r="65" spans="1:38" ht="12.95" customHeight="1" x14ac:dyDescent="0.2">
      <c r="A65" s="874" t="s">
        <v>38</v>
      </c>
      <c r="B65" s="764">
        <v>1</v>
      </c>
      <c r="C65" s="765">
        <v>2</v>
      </c>
      <c r="D65" s="867">
        <f t="shared" si="18"/>
        <v>3</v>
      </c>
      <c r="E65" s="764" t="s">
        <v>121</v>
      </c>
      <c r="F65" s="765" t="s">
        <v>121</v>
      </c>
      <c r="G65" s="867">
        <f t="shared" si="19"/>
        <v>0</v>
      </c>
      <c r="H65" s="764" t="s">
        <v>121</v>
      </c>
      <c r="I65" s="765">
        <v>1</v>
      </c>
      <c r="J65" s="867">
        <f t="shared" si="20"/>
        <v>1</v>
      </c>
      <c r="K65" s="765">
        <v>2</v>
      </c>
      <c r="L65" s="765">
        <v>1</v>
      </c>
      <c r="M65" s="869">
        <f t="shared" si="21"/>
        <v>3</v>
      </c>
      <c r="N65" s="764" t="s">
        <v>121</v>
      </c>
      <c r="O65" s="765" t="s">
        <v>121</v>
      </c>
      <c r="P65" s="870">
        <f t="shared" si="22"/>
        <v>0</v>
      </c>
      <c r="Q65" s="845" t="s">
        <v>121</v>
      </c>
      <c r="R65" s="765" t="s">
        <v>121</v>
      </c>
      <c r="S65" s="867">
        <f t="shared" si="23"/>
        <v>0</v>
      </c>
      <c r="T65" s="765" t="s">
        <v>121</v>
      </c>
      <c r="U65" s="765" t="s">
        <v>121</v>
      </c>
      <c r="V65" s="869">
        <f t="shared" si="24"/>
        <v>0</v>
      </c>
      <c r="W65" s="764" t="s">
        <v>121</v>
      </c>
      <c r="X65" s="765">
        <v>2</v>
      </c>
      <c r="Y65" s="870">
        <f t="shared" si="25"/>
        <v>2</v>
      </c>
      <c r="Z65" s="845" t="s">
        <v>121</v>
      </c>
      <c r="AA65" s="765" t="s">
        <v>121</v>
      </c>
      <c r="AB65" s="867">
        <f t="shared" si="35"/>
        <v>0</v>
      </c>
      <c r="AC65" s="871">
        <f t="shared" si="26"/>
        <v>3</v>
      </c>
      <c r="AD65" s="872">
        <f t="shared" si="27"/>
        <v>3</v>
      </c>
      <c r="AE65" s="873">
        <f t="shared" si="28"/>
        <v>6</v>
      </c>
      <c r="AF65" s="871">
        <f t="shared" si="29"/>
        <v>0</v>
      </c>
      <c r="AG65" s="872">
        <f t="shared" si="30"/>
        <v>2</v>
      </c>
      <c r="AH65" s="873">
        <f t="shared" si="31"/>
        <v>2</v>
      </c>
      <c r="AI65" s="871">
        <f t="shared" si="32"/>
        <v>0</v>
      </c>
      <c r="AJ65" s="872">
        <f t="shared" si="33"/>
        <v>1</v>
      </c>
      <c r="AK65" s="873">
        <f t="shared" si="34"/>
        <v>1</v>
      </c>
    </row>
    <row r="66" spans="1:38" ht="12.95" customHeight="1" x14ac:dyDescent="0.2">
      <c r="A66" s="874" t="s">
        <v>39</v>
      </c>
      <c r="B66" s="764">
        <v>2</v>
      </c>
      <c r="C66" s="765">
        <v>3</v>
      </c>
      <c r="D66" s="867">
        <f t="shared" si="18"/>
        <v>5</v>
      </c>
      <c r="E66" s="764" t="s">
        <v>121</v>
      </c>
      <c r="F66" s="765" t="s">
        <v>121</v>
      </c>
      <c r="G66" s="867">
        <f t="shared" si="19"/>
        <v>0</v>
      </c>
      <c r="H66" s="764" t="s">
        <v>121</v>
      </c>
      <c r="I66" s="765">
        <v>1</v>
      </c>
      <c r="J66" s="867">
        <f t="shared" si="20"/>
        <v>1</v>
      </c>
      <c r="K66" s="765">
        <v>1</v>
      </c>
      <c r="L66" s="765">
        <v>3</v>
      </c>
      <c r="M66" s="869">
        <f t="shared" si="21"/>
        <v>4</v>
      </c>
      <c r="N66" s="764" t="s">
        <v>121</v>
      </c>
      <c r="O66" s="765">
        <v>1</v>
      </c>
      <c r="P66" s="870">
        <f t="shared" si="22"/>
        <v>1</v>
      </c>
      <c r="Q66" s="845" t="s">
        <v>121</v>
      </c>
      <c r="R66" s="765">
        <v>2</v>
      </c>
      <c r="S66" s="867">
        <f t="shared" si="23"/>
        <v>2</v>
      </c>
      <c r="T66" s="765">
        <v>3</v>
      </c>
      <c r="U66" s="765">
        <v>3</v>
      </c>
      <c r="V66" s="869">
        <f t="shared" si="24"/>
        <v>6</v>
      </c>
      <c r="W66" s="764" t="s">
        <v>121</v>
      </c>
      <c r="X66" s="765" t="s">
        <v>121</v>
      </c>
      <c r="Y66" s="870">
        <f t="shared" si="25"/>
        <v>0</v>
      </c>
      <c r="Z66" s="845" t="s">
        <v>121</v>
      </c>
      <c r="AA66" s="765" t="s">
        <v>121</v>
      </c>
      <c r="AB66" s="867">
        <f t="shared" si="35"/>
        <v>0</v>
      </c>
      <c r="AC66" s="871">
        <f t="shared" si="26"/>
        <v>6</v>
      </c>
      <c r="AD66" s="872">
        <f t="shared" si="27"/>
        <v>9</v>
      </c>
      <c r="AE66" s="873">
        <f t="shared" si="28"/>
        <v>15</v>
      </c>
      <c r="AF66" s="871">
        <f t="shared" si="29"/>
        <v>0</v>
      </c>
      <c r="AG66" s="872">
        <f t="shared" si="30"/>
        <v>1</v>
      </c>
      <c r="AH66" s="873">
        <f t="shared" si="31"/>
        <v>1</v>
      </c>
      <c r="AI66" s="871">
        <f t="shared" si="32"/>
        <v>0</v>
      </c>
      <c r="AJ66" s="872">
        <f t="shared" si="33"/>
        <v>3</v>
      </c>
      <c r="AK66" s="873">
        <f t="shared" si="34"/>
        <v>3</v>
      </c>
    </row>
    <row r="67" spans="1:38" ht="12.95" customHeight="1" x14ac:dyDescent="0.2">
      <c r="A67" s="874" t="s">
        <v>41</v>
      </c>
      <c r="B67" s="764">
        <v>3</v>
      </c>
      <c r="C67" s="765">
        <v>2</v>
      </c>
      <c r="D67" s="867">
        <f t="shared" si="18"/>
        <v>5</v>
      </c>
      <c r="E67" s="764" t="s">
        <v>121</v>
      </c>
      <c r="F67" s="765" t="s">
        <v>121</v>
      </c>
      <c r="G67" s="867">
        <f t="shared" si="19"/>
        <v>0</v>
      </c>
      <c r="H67" s="764" t="s">
        <v>121</v>
      </c>
      <c r="I67" s="765" t="s">
        <v>121</v>
      </c>
      <c r="J67" s="867">
        <f t="shared" si="20"/>
        <v>0</v>
      </c>
      <c r="K67" s="765">
        <v>2</v>
      </c>
      <c r="L67" s="765">
        <v>2</v>
      </c>
      <c r="M67" s="869">
        <f t="shared" si="21"/>
        <v>4</v>
      </c>
      <c r="N67" s="764" t="s">
        <v>121</v>
      </c>
      <c r="O67" s="765" t="s">
        <v>121</v>
      </c>
      <c r="P67" s="870">
        <f t="shared" si="22"/>
        <v>0</v>
      </c>
      <c r="Q67" s="845" t="s">
        <v>121</v>
      </c>
      <c r="R67" s="765">
        <v>2</v>
      </c>
      <c r="S67" s="867">
        <f t="shared" si="23"/>
        <v>2</v>
      </c>
      <c r="T67" s="765">
        <v>2</v>
      </c>
      <c r="U67" s="765">
        <v>2</v>
      </c>
      <c r="V67" s="869">
        <f t="shared" si="24"/>
        <v>4</v>
      </c>
      <c r="W67" s="764">
        <v>1</v>
      </c>
      <c r="X67" s="765" t="s">
        <v>121</v>
      </c>
      <c r="Y67" s="870">
        <f t="shared" si="25"/>
        <v>1</v>
      </c>
      <c r="Z67" s="845" t="s">
        <v>121</v>
      </c>
      <c r="AA67" s="765" t="s">
        <v>121</v>
      </c>
      <c r="AB67" s="867">
        <f t="shared" si="35"/>
        <v>0</v>
      </c>
      <c r="AC67" s="871">
        <f t="shared" si="26"/>
        <v>7</v>
      </c>
      <c r="AD67" s="872">
        <f t="shared" si="27"/>
        <v>6</v>
      </c>
      <c r="AE67" s="873">
        <f t="shared" si="28"/>
        <v>13</v>
      </c>
      <c r="AF67" s="871">
        <f t="shared" si="29"/>
        <v>1</v>
      </c>
      <c r="AG67" s="872">
        <f t="shared" si="30"/>
        <v>0</v>
      </c>
      <c r="AH67" s="873">
        <f t="shared" si="31"/>
        <v>1</v>
      </c>
      <c r="AI67" s="871">
        <f t="shared" si="32"/>
        <v>0</v>
      </c>
      <c r="AJ67" s="872">
        <f t="shared" si="33"/>
        <v>2</v>
      </c>
      <c r="AK67" s="873">
        <f t="shared" si="34"/>
        <v>2</v>
      </c>
    </row>
    <row r="68" spans="1:38" ht="12.95" customHeight="1" x14ac:dyDescent="0.2">
      <c r="A68" s="874" t="s">
        <v>42</v>
      </c>
      <c r="B68" s="764">
        <v>1</v>
      </c>
      <c r="C68" s="765">
        <v>1</v>
      </c>
      <c r="D68" s="867">
        <f t="shared" si="18"/>
        <v>2</v>
      </c>
      <c r="E68" s="764" t="s">
        <v>121</v>
      </c>
      <c r="F68" s="765" t="s">
        <v>121</v>
      </c>
      <c r="G68" s="867">
        <f t="shared" si="19"/>
        <v>0</v>
      </c>
      <c r="H68" s="764" t="s">
        <v>121</v>
      </c>
      <c r="I68" s="765" t="s">
        <v>121</v>
      </c>
      <c r="J68" s="867">
        <f t="shared" si="20"/>
        <v>0</v>
      </c>
      <c r="K68" s="765">
        <v>1</v>
      </c>
      <c r="L68" s="765" t="s">
        <v>121</v>
      </c>
      <c r="M68" s="869">
        <f t="shared" si="21"/>
        <v>1</v>
      </c>
      <c r="N68" s="764" t="s">
        <v>121</v>
      </c>
      <c r="O68" s="765" t="s">
        <v>121</v>
      </c>
      <c r="P68" s="870">
        <f t="shared" si="22"/>
        <v>0</v>
      </c>
      <c r="Q68" s="845" t="s">
        <v>121</v>
      </c>
      <c r="R68" s="765" t="s">
        <v>121</v>
      </c>
      <c r="S68" s="867">
        <f t="shared" si="23"/>
        <v>0</v>
      </c>
      <c r="T68" s="765" t="s">
        <v>121</v>
      </c>
      <c r="U68" s="765" t="s">
        <v>121</v>
      </c>
      <c r="V68" s="869">
        <f t="shared" si="24"/>
        <v>0</v>
      </c>
      <c r="W68" s="764" t="s">
        <v>121</v>
      </c>
      <c r="X68" s="765" t="s">
        <v>121</v>
      </c>
      <c r="Y68" s="870">
        <f t="shared" si="25"/>
        <v>0</v>
      </c>
      <c r="Z68" s="845" t="s">
        <v>121</v>
      </c>
      <c r="AA68" s="765" t="s">
        <v>121</v>
      </c>
      <c r="AB68" s="867">
        <f t="shared" si="35"/>
        <v>0</v>
      </c>
      <c r="AC68" s="871">
        <f t="shared" si="26"/>
        <v>2</v>
      </c>
      <c r="AD68" s="872">
        <f t="shared" si="27"/>
        <v>1</v>
      </c>
      <c r="AE68" s="873">
        <f t="shared" si="28"/>
        <v>3</v>
      </c>
      <c r="AF68" s="871">
        <f t="shared" si="29"/>
        <v>0</v>
      </c>
      <c r="AG68" s="872">
        <f t="shared" si="30"/>
        <v>0</v>
      </c>
      <c r="AH68" s="873">
        <f t="shared" si="31"/>
        <v>0</v>
      </c>
      <c r="AI68" s="871">
        <f t="shared" si="32"/>
        <v>0</v>
      </c>
      <c r="AJ68" s="872">
        <f t="shared" si="33"/>
        <v>0</v>
      </c>
      <c r="AK68" s="873">
        <f t="shared" si="34"/>
        <v>0</v>
      </c>
    </row>
    <row r="69" spans="1:38" ht="12.95" customHeight="1" x14ac:dyDescent="0.2">
      <c r="A69" s="874" t="s">
        <v>43</v>
      </c>
      <c r="B69" s="764" t="s">
        <v>121</v>
      </c>
      <c r="C69" s="765" t="s">
        <v>121</v>
      </c>
      <c r="D69" s="867">
        <f t="shared" si="18"/>
        <v>0</v>
      </c>
      <c r="E69" s="764" t="s">
        <v>121</v>
      </c>
      <c r="F69" s="765" t="s">
        <v>121</v>
      </c>
      <c r="G69" s="867">
        <f t="shared" si="19"/>
        <v>0</v>
      </c>
      <c r="H69" s="764" t="s">
        <v>121</v>
      </c>
      <c r="I69" s="765" t="s">
        <v>121</v>
      </c>
      <c r="J69" s="867">
        <f t="shared" si="20"/>
        <v>0</v>
      </c>
      <c r="K69" s="765" t="s">
        <v>121</v>
      </c>
      <c r="L69" s="765">
        <v>2</v>
      </c>
      <c r="M69" s="869">
        <f t="shared" si="21"/>
        <v>2</v>
      </c>
      <c r="N69" s="764" t="s">
        <v>121</v>
      </c>
      <c r="O69" s="765" t="s">
        <v>121</v>
      </c>
      <c r="P69" s="870">
        <f t="shared" si="22"/>
        <v>0</v>
      </c>
      <c r="Q69" s="845" t="s">
        <v>121</v>
      </c>
      <c r="R69" s="765">
        <v>1</v>
      </c>
      <c r="S69" s="867">
        <f t="shared" si="23"/>
        <v>1</v>
      </c>
      <c r="T69" s="765" t="s">
        <v>121</v>
      </c>
      <c r="U69" s="765">
        <v>3</v>
      </c>
      <c r="V69" s="869">
        <f t="shared" si="24"/>
        <v>3</v>
      </c>
      <c r="W69" s="764" t="s">
        <v>121</v>
      </c>
      <c r="X69" s="765" t="s">
        <v>121</v>
      </c>
      <c r="Y69" s="870">
        <f t="shared" si="25"/>
        <v>0</v>
      </c>
      <c r="Z69" s="845" t="s">
        <v>121</v>
      </c>
      <c r="AA69" s="765" t="s">
        <v>121</v>
      </c>
      <c r="AB69" s="867">
        <f t="shared" si="35"/>
        <v>0</v>
      </c>
      <c r="AC69" s="871">
        <f t="shared" si="26"/>
        <v>0</v>
      </c>
      <c r="AD69" s="872">
        <f t="shared" si="27"/>
        <v>5</v>
      </c>
      <c r="AE69" s="873">
        <f t="shared" si="28"/>
        <v>5</v>
      </c>
      <c r="AF69" s="871">
        <f t="shared" si="29"/>
        <v>0</v>
      </c>
      <c r="AG69" s="872">
        <f t="shared" si="30"/>
        <v>0</v>
      </c>
      <c r="AH69" s="873">
        <f t="shared" si="31"/>
        <v>0</v>
      </c>
      <c r="AI69" s="871">
        <f t="shared" si="32"/>
        <v>0</v>
      </c>
      <c r="AJ69" s="872">
        <f t="shared" si="33"/>
        <v>1</v>
      </c>
      <c r="AK69" s="873">
        <f t="shared" si="34"/>
        <v>1</v>
      </c>
    </row>
    <row r="70" spans="1:38" ht="12.95" customHeight="1" x14ac:dyDescent="0.2">
      <c r="A70" s="874" t="s">
        <v>49</v>
      </c>
      <c r="B70" s="764" t="s">
        <v>121</v>
      </c>
      <c r="C70" s="765" t="s">
        <v>121</v>
      </c>
      <c r="D70" s="867">
        <f t="shared" si="18"/>
        <v>0</v>
      </c>
      <c r="E70" s="764" t="s">
        <v>121</v>
      </c>
      <c r="F70" s="765" t="s">
        <v>121</v>
      </c>
      <c r="G70" s="867">
        <f t="shared" si="19"/>
        <v>0</v>
      </c>
      <c r="H70" s="764" t="s">
        <v>121</v>
      </c>
      <c r="I70" s="765" t="s">
        <v>121</v>
      </c>
      <c r="J70" s="867">
        <f t="shared" si="20"/>
        <v>0</v>
      </c>
      <c r="K70" s="765">
        <v>1</v>
      </c>
      <c r="L70" s="765" t="s">
        <v>121</v>
      </c>
      <c r="M70" s="869">
        <f t="shared" si="21"/>
        <v>1</v>
      </c>
      <c r="N70" s="764" t="s">
        <v>121</v>
      </c>
      <c r="O70" s="765">
        <v>1</v>
      </c>
      <c r="P70" s="870">
        <f t="shared" si="22"/>
        <v>1</v>
      </c>
      <c r="Q70" s="845" t="s">
        <v>121</v>
      </c>
      <c r="R70" s="765" t="s">
        <v>121</v>
      </c>
      <c r="S70" s="867">
        <f t="shared" si="23"/>
        <v>0</v>
      </c>
      <c r="T70" s="765">
        <v>1</v>
      </c>
      <c r="U70" s="765" t="s">
        <v>121</v>
      </c>
      <c r="V70" s="869">
        <f t="shared" si="24"/>
        <v>1</v>
      </c>
      <c r="W70" s="764" t="s">
        <v>121</v>
      </c>
      <c r="X70" s="765">
        <v>1</v>
      </c>
      <c r="Y70" s="870">
        <f t="shared" si="25"/>
        <v>1</v>
      </c>
      <c r="Z70" s="845" t="s">
        <v>121</v>
      </c>
      <c r="AA70" s="765" t="s">
        <v>121</v>
      </c>
      <c r="AB70" s="867">
        <f t="shared" si="35"/>
        <v>0</v>
      </c>
      <c r="AC70" s="871">
        <f t="shared" si="26"/>
        <v>2</v>
      </c>
      <c r="AD70" s="872">
        <f t="shared" si="27"/>
        <v>0</v>
      </c>
      <c r="AE70" s="873">
        <f t="shared" si="28"/>
        <v>2</v>
      </c>
      <c r="AF70" s="871">
        <f t="shared" si="29"/>
        <v>0</v>
      </c>
      <c r="AG70" s="872">
        <f t="shared" si="30"/>
        <v>2</v>
      </c>
      <c r="AH70" s="873">
        <f t="shared" si="31"/>
        <v>2</v>
      </c>
      <c r="AI70" s="871">
        <f t="shared" si="32"/>
        <v>0</v>
      </c>
      <c r="AJ70" s="872">
        <f t="shared" si="33"/>
        <v>0</v>
      </c>
      <c r="AK70" s="873">
        <f t="shared" si="34"/>
        <v>0</v>
      </c>
    </row>
    <row r="71" spans="1:38" ht="12.95" customHeight="1" x14ac:dyDescent="0.2">
      <c r="A71" s="874" t="s">
        <v>51</v>
      </c>
      <c r="B71" s="764" t="s">
        <v>121</v>
      </c>
      <c r="C71" s="765">
        <v>2</v>
      </c>
      <c r="D71" s="867">
        <f t="shared" ref="D71:D102" si="36">SUM(B71:C71)</f>
        <v>2</v>
      </c>
      <c r="E71" s="764" t="s">
        <v>121</v>
      </c>
      <c r="F71" s="765" t="s">
        <v>121</v>
      </c>
      <c r="G71" s="867">
        <f t="shared" ref="G71:G102" si="37">SUM(E71:F71)</f>
        <v>0</v>
      </c>
      <c r="H71" s="764" t="s">
        <v>121</v>
      </c>
      <c r="I71" s="765">
        <v>1</v>
      </c>
      <c r="J71" s="867">
        <f t="shared" ref="J71:J101" si="38">SUM(H71:I71)</f>
        <v>1</v>
      </c>
      <c r="K71" s="765" t="s">
        <v>121</v>
      </c>
      <c r="L71" s="765">
        <v>2</v>
      </c>
      <c r="M71" s="869">
        <f t="shared" ref="M71:M101" si="39">SUM(K71:L71)</f>
        <v>2</v>
      </c>
      <c r="N71" s="764" t="s">
        <v>121</v>
      </c>
      <c r="O71" s="765" t="s">
        <v>121</v>
      </c>
      <c r="P71" s="870">
        <f t="shared" ref="P71:P101" si="40">SUM(N71:O71)</f>
        <v>0</v>
      </c>
      <c r="Q71" s="845" t="s">
        <v>121</v>
      </c>
      <c r="R71" s="765" t="s">
        <v>121</v>
      </c>
      <c r="S71" s="867">
        <f t="shared" ref="S71:S101" si="41">SUM(Q71:R71)</f>
        <v>0</v>
      </c>
      <c r="T71" s="765" t="s">
        <v>121</v>
      </c>
      <c r="U71" s="765" t="s">
        <v>121</v>
      </c>
      <c r="V71" s="869">
        <f t="shared" ref="V71:V102" si="42">SUM(T71:U71)</f>
        <v>0</v>
      </c>
      <c r="W71" s="764" t="s">
        <v>121</v>
      </c>
      <c r="X71" s="765" t="s">
        <v>121</v>
      </c>
      <c r="Y71" s="870">
        <f t="shared" ref="Y71:Y102" si="43">SUM(W71:X71)</f>
        <v>0</v>
      </c>
      <c r="Z71" s="845" t="s">
        <v>121</v>
      </c>
      <c r="AA71" s="765" t="s">
        <v>121</v>
      </c>
      <c r="AB71" s="867">
        <f t="shared" si="35"/>
        <v>0</v>
      </c>
      <c r="AC71" s="871">
        <f t="shared" ref="AC71:AC103" si="44">SUM(B71,K71,T71)</f>
        <v>0</v>
      </c>
      <c r="AD71" s="872">
        <f t="shared" ref="AD71:AD103" si="45">SUM(C71,L71,U71)</f>
        <v>4</v>
      </c>
      <c r="AE71" s="873">
        <f t="shared" ref="AE71:AE102" si="46">SUM(AC71:AD71)</f>
        <v>4</v>
      </c>
      <c r="AF71" s="871">
        <f t="shared" ref="AF71:AF103" si="47">SUM(E71,N71,W71)</f>
        <v>0</v>
      </c>
      <c r="AG71" s="872">
        <f t="shared" ref="AG71:AG103" si="48">SUM(F71,O71,X71)</f>
        <v>0</v>
      </c>
      <c r="AH71" s="873">
        <f t="shared" ref="AH71:AH102" si="49">SUM(AF71:AG71)</f>
        <v>0</v>
      </c>
      <c r="AI71" s="871">
        <f t="shared" ref="AI71:AI103" si="50">SUM(H71,Q71,Z71)</f>
        <v>0</v>
      </c>
      <c r="AJ71" s="872">
        <f t="shared" ref="AJ71:AJ103" si="51">SUM(I71,R71,AA71)</f>
        <v>1</v>
      </c>
      <c r="AK71" s="873">
        <f t="shared" ref="AK71:AK102" si="52">SUM(AI71:AJ71)</f>
        <v>1</v>
      </c>
    </row>
    <row r="72" spans="1:38" ht="12.95" customHeight="1" x14ac:dyDescent="0.2">
      <c r="A72" s="874" t="s">
        <v>52</v>
      </c>
      <c r="B72" s="764" t="s">
        <v>121</v>
      </c>
      <c r="C72" s="765" t="s">
        <v>121</v>
      </c>
      <c r="D72" s="867">
        <f t="shared" si="36"/>
        <v>0</v>
      </c>
      <c r="E72" s="764" t="s">
        <v>121</v>
      </c>
      <c r="F72" s="765" t="s">
        <v>121</v>
      </c>
      <c r="G72" s="867">
        <f t="shared" si="37"/>
        <v>0</v>
      </c>
      <c r="H72" s="764" t="s">
        <v>121</v>
      </c>
      <c r="I72" s="765" t="s">
        <v>121</v>
      </c>
      <c r="J72" s="867">
        <f t="shared" si="38"/>
        <v>0</v>
      </c>
      <c r="K72" s="765" t="s">
        <v>121</v>
      </c>
      <c r="L72" s="765">
        <v>1</v>
      </c>
      <c r="M72" s="869">
        <f t="shared" si="39"/>
        <v>1</v>
      </c>
      <c r="N72" s="764" t="s">
        <v>121</v>
      </c>
      <c r="O72" s="765" t="s">
        <v>121</v>
      </c>
      <c r="P72" s="870">
        <f t="shared" si="40"/>
        <v>0</v>
      </c>
      <c r="Q72" s="845" t="s">
        <v>121</v>
      </c>
      <c r="R72" s="765" t="s">
        <v>121</v>
      </c>
      <c r="S72" s="867">
        <f t="shared" si="41"/>
        <v>0</v>
      </c>
      <c r="T72" s="765" t="s">
        <v>121</v>
      </c>
      <c r="U72" s="765" t="s">
        <v>121</v>
      </c>
      <c r="V72" s="869">
        <f t="shared" si="42"/>
        <v>0</v>
      </c>
      <c r="W72" s="764" t="s">
        <v>121</v>
      </c>
      <c r="X72" s="765" t="s">
        <v>121</v>
      </c>
      <c r="Y72" s="870">
        <f t="shared" si="43"/>
        <v>0</v>
      </c>
      <c r="Z72" s="845" t="s">
        <v>121</v>
      </c>
      <c r="AA72" s="765" t="s">
        <v>121</v>
      </c>
      <c r="AB72" s="867">
        <f t="shared" si="35"/>
        <v>0</v>
      </c>
      <c r="AC72" s="871">
        <f t="shared" si="44"/>
        <v>0</v>
      </c>
      <c r="AD72" s="872">
        <f t="shared" si="45"/>
        <v>1</v>
      </c>
      <c r="AE72" s="873">
        <f t="shared" si="46"/>
        <v>1</v>
      </c>
      <c r="AF72" s="871">
        <f t="shared" si="47"/>
        <v>0</v>
      </c>
      <c r="AG72" s="872">
        <f t="shared" si="48"/>
        <v>0</v>
      </c>
      <c r="AH72" s="873">
        <f t="shared" si="49"/>
        <v>0</v>
      </c>
      <c r="AI72" s="871">
        <f t="shared" si="50"/>
        <v>0</v>
      </c>
      <c r="AJ72" s="872">
        <f t="shared" si="51"/>
        <v>0</v>
      </c>
      <c r="AK72" s="873">
        <f t="shared" si="52"/>
        <v>0</v>
      </c>
    </row>
    <row r="73" spans="1:38" ht="12.95" customHeight="1" x14ac:dyDescent="0.2">
      <c r="A73" s="874" t="s">
        <v>191</v>
      </c>
      <c r="B73" s="764" t="s">
        <v>121</v>
      </c>
      <c r="C73" s="765">
        <v>17</v>
      </c>
      <c r="D73" s="867">
        <f t="shared" si="36"/>
        <v>17</v>
      </c>
      <c r="E73" s="764" t="s">
        <v>121</v>
      </c>
      <c r="F73" s="765" t="s">
        <v>121</v>
      </c>
      <c r="G73" s="867">
        <f t="shared" si="37"/>
        <v>0</v>
      </c>
      <c r="H73" s="764" t="s">
        <v>121</v>
      </c>
      <c r="I73" s="765" t="s">
        <v>121</v>
      </c>
      <c r="J73" s="867">
        <f t="shared" si="38"/>
        <v>0</v>
      </c>
      <c r="K73" s="765" t="s">
        <v>121</v>
      </c>
      <c r="L73" s="765">
        <v>13</v>
      </c>
      <c r="M73" s="869">
        <f t="shared" si="39"/>
        <v>13</v>
      </c>
      <c r="N73" s="764" t="s">
        <v>121</v>
      </c>
      <c r="O73" s="765" t="s">
        <v>121</v>
      </c>
      <c r="P73" s="870">
        <f t="shared" si="40"/>
        <v>0</v>
      </c>
      <c r="Q73" s="845" t="s">
        <v>121</v>
      </c>
      <c r="R73" s="765" t="s">
        <v>121</v>
      </c>
      <c r="S73" s="867">
        <f t="shared" si="41"/>
        <v>0</v>
      </c>
      <c r="T73" s="765" t="s">
        <v>121</v>
      </c>
      <c r="U73" s="765" t="s">
        <v>121</v>
      </c>
      <c r="V73" s="869">
        <f t="shared" si="42"/>
        <v>0</v>
      </c>
      <c r="W73" s="764" t="s">
        <v>121</v>
      </c>
      <c r="X73" s="765" t="s">
        <v>121</v>
      </c>
      <c r="Y73" s="870">
        <f t="shared" si="43"/>
        <v>0</v>
      </c>
      <c r="Z73" s="845" t="s">
        <v>121</v>
      </c>
      <c r="AA73" s="765" t="s">
        <v>121</v>
      </c>
      <c r="AB73" s="867">
        <f t="shared" si="35"/>
        <v>0</v>
      </c>
      <c r="AC73" s="871">
        <f t="shared" si="44"/>
        <v>0</v>
      </c>
      <c r="AD73" s="872">
        <f t="shared" si="45"/>
        <v>30</v>
      </c>
      <c r="AE73" s="873">
        <f t="shared" si="46"/>
        <v>30</v>
      </c>
      <c r="AF73" s="871">
        <f t="shared" si="47"/>
        <v>0</v>
      </c>
      <c r="AG73" s="872">
        <f t="shared" si="48"/>
        <v>0</v>
      </c>
      <c r="AH73" s="873">
        <f t="shared" si="49"/>
        <v>0</v>
      </c>
      <c r="AI73" s="871">
        <f t="shared" si="50"/>
        <v>0</v>
      </c>
      <c r="AJ73" s="872">
        <f t="shared" si="51"/>
        <v>0</v>
      </c>
      <c r="AK73" s="873">
        <f t="shared" si="52"/>
        <v>0</v>
      </c>
    </row>
    <row r="74" spans="1:38" ht="12.95" customHeight="1" x14ac:dyDescent="0.2">
      <c r="A74" s="874" t="s">
        <v>55</v>
      </c>
      <c r="B74" s="764" t="s">
        <v>121</v>
      </c>
      <c r="C74" s="765">
        <v>1</v>
      </c>
      <c r="D74" s="867">
        <f t="shared" si="36"/>
        <v>1</v>
      </c>
      <c r="E74" s="764" t="s">
        <v>121</v>
      </c>
      <c r="F74" s="765" t="s">
        <v>121</v>
      </c>
      <c r="G74" s="867">
        <f t="shared" si="37"/>
        <v>0</v>
      </c>
      <c r="H74" s="764" t="s">
        <v>121</v>
      </c>
      <c r="I74" s="765" t="s">
        <v>121</v>
      </c>
      <c r="J74" s="867">
        <f t="shared" si="38"/>
        <v>0</v>
      </c>
      <c r="K74" s="765" t="s">
        <v>121</v>
      </c>
      <c r="L74" s="765" t="s">
        <v>121</v>
      </c>
      <c r="M74" s="869">
        <f t="shared" si="39"/>
        <v>0</v>
      </c>
      <c r="N74" s="764" t="s">
        <v>121</v>
      </c>
      <c r="O74" s="765" t="s">
        <v>121</v>
      </c>
      <c r="P74" s="870">
        <f t="shared" si="40"/>
        <v>0</v>
      </c>
      <c r="Q74" s="845" t="s">
        <v>121</v>
      </c>
      <c r="R74" s="765" t="s">
        <v>121</v>
      </c>
      <c r="S74" s="867">
        <f t="shared" si="41"/>
        <v>0</v>
      </c>
      <c r="T74" s="765" t="s">
        <v>121</v>
      </c>
      <c r="U74" s="765" t="s">
        <v>121</v>
      </c>
      <c r="V74" s="869">
        <f t="shared" si="42"/>
        <v>0</v>
      </c>
      <c r="W74" s="764" t="s">
        <v>121</v>
      </c>
      <c r="X74" s="765" t="s">
        <v>121</v>
      </c>
      <c r="Y74" s="870">
        <f t="shared" si="43"/>
        <v>0</v>
      </c>
      <c r="Z74" s="845" t="s">
        <v>121</v>
      </c>
      <c r="AA74" s="765" t="s">
        <v>121</v>
      </c>
      <c r="AB74" s="867">
        <f t="shared" ref="AB74:AB102" si="53">SUM(Z74:AA74)</f>
        <v>0</v>
      </c>
      <c r="AC74" s="871">
        <f t="shared" si="44"/>
        <v>0</v>
      </c>
      <c r="AD74" s="872">
        <f t="shared" si="45"/>
        <v>1</v>
      </c>
      <c r="AE74" s="873">
        <f t="shared" si="46"/>
        <v>1</v>
      </c>
      <c r="AF74" s="871">
        <f t="shared" si="47"/>
        <v>0</v>
      </c>
      <c r="AG74" s="872">
        <f t="shared" si="48"/>
        <v>0</v>
      </c>
      <c r="AH74" s="873">
        <f t="shared" si="49"/>
        <v>0</v>
      </c>
      <c r="AI74" s="871">
        <f t="shared" si="50"/>
        <v>0</v>
      </c>
      <c r="AJ74" s="872">
        <f t="shared" si="51"/>
        <v>0</v>
      </c>
      <c r="AK74" s="873">
        <f t="shared" si="52"/>
        <v>0</v>
      </c>
    </row>
    <row r="75" spans="1:38" s="555" customFormat="1" ht="12.95" customHeight="1" x14ac:dyDescent="0.2">
      <c r="A75" s="874" t="s">
        <v>56</v>
      </c>
      <c r="B75" s="764" t="s">
        <v>121</v>
      </c>
      <c r="C75" s="765" t="s">
        <v>121</v>
      </c>
      <c r="D75" s="867">
        <f t="shared" si="36"/>
        <v>0</v>
      </c>
      <c r="E75" s="764">
        <v>1</v>
      </c>
      <c r="F75" s="765" t="s">
        <v>121</v>
      </c>
      <c r="G75" s="867">
        <f t="shared" si="37"/>
        <v>1</v>
      </c>
      <c r="H75" s="764" t="s">
        <v>121</v>
      </c>
      <c r="I75" s="765">
        <v>1</v>
      </c>
      <c r="J75" s="867">
        <f t="shared" si="38"/>
        <v>1</v>
      </c>
      <c r="K75" s="765" t="s">
        <v>121</v>
      </c>
      <c r="L75" s="765">
        <v>1</v>
      </c>
      <c r="M75" s="869">
        <f t="shared" si="39"/>
        <v>1</v>
      </c>
      <c r="N75" s="764" t="s">
        <v>121</v>
      </c>
      <c r="O75" s="765" t="s">
        <v>121</v>
      </c>
      <c r="P75" s="870">
        <f t="shared" si="40"/>
        <v>0</v>
      </c>
      <c r="Q75" s="845" t="s">
        <v>121</v>
      </c>
      <c r="R75" s="765" t="s">
        <v>121</v>
      </c>
      <c r="S75" s="867">
        <f t="shared" si="41"/>
        <v>0</v>
      </c>
      <c r="T75" s="765" t="s">
        <v>121</v>
      </c>
      <c r="U75" s="765" t="s">
        <v>121</v>
      </c>
      <c r="V75" s="869">
        <f t="shared" si="42"/>
        <v>0</v>
      </c>
      <c r="W75" s="764" t="s">
        <v>121</v>
      </c>
      <c r="X75" s="765" t="s">
        <v>121</v>
      </c>
      <c r="Y75" s="870">
        <f t="shared" si="43"/>
        <v>0</v>
      </c>
      <c r="Z75" s="845" t="s">
        <v>121</v>
      </c>
      <c r="AA75" s="765" t="s">
        <v>121</v>
      </c>
      <c r="AB75" s="867">
        <f t="shared" si="53"/>
        <v>0</v>
      </c>
      <c r="AC75" s="871">
        <f t="shared" si="44"/>
        <v>0</v>
      </c>
      <c r="AD75" s="872">
        <f t="shared" si="45"/>
        <v>1</v>
      </c>
      <c r="AE75" s="873">
        <f t="shared" si="46"/>
        <v>1</v>
      </c>
      <c r="AF75" s="871">
        <f t="shared" si="47"/>
        <v>1</v>
      </c>
      <c r="AG75" s="872">
        <f t="shared" si="48"/>
        <v>0</v>
      </c>
      <c r="AH75" s="873">
        <f t="shared" si="49"/>
        <v>1</v>
      </c>
      <c r="AI75" s="871">
        <f t="shared" si="50"/>
        <v>0</v>
      </c>
      <c r="AJ75" s="872">
        <f t="shared" si="51"/>
        <v>1</v>
      </c>
      <c r="AK75" s="873">
        <f t="shared" si="52"/>
        <v>1</v>
      </c>
      <c r="AL75" s="48"/>
    </row>
    <row r="76" spans="1:38" s="555" customFormat="1" ht="12.95" customHeight="1" x14ac:dyDescent="0.2">
      <c r="A76" s="874" t="s">
        <v>58</v>
      </c>
      <c r="B76" s="764" t="s">
        <v>121</v>
      </c>
      <c r="C76" s="765">
        <v>1</v>
      </c>
      <c r="D76" s="867">
        <f t="shared" si="36"/>
        <v>1</v>
      </c>
      <c r="E76" s="764" t="s">
        <v>121</v>
      </c>
      <c r="F76" s="765" t="s">
        <v>121</v>
      </c>
      <c r="G76" s="867">
        <f t="shared" si="37"/>
        <v>0</v>
      </c>
      <c r="H76" s="764" t="s">
        <v>121</v>
      </c>
      <c r="I76" s="765" t="s">
        <v>121</v>
      </c>
      <c r="J76" s="867">
        <f t="shared" si="38"/>
        <v>0</v>
      </c>
      <c r="K76" s="765" t="s">
        <v>121</v>
      </c>
      <c r="L76" s="765" t="s">
        <v>121</v>
      </c>
      <c r="M76" s="869">
        <f t="shared" si="39"/>
        <v>0</v>
      </c>
      <c r="N76" s="764" t="s">
        <v>121</v>
      </c>
      <c r="O76" s="765" t="s">
        <v>121</v>
      </c>
      <c r="P76" s="870">
        <f t="shared" si="40"/>
        <v>0</v>
      </c>
      <c r="Q76" s="845" t="s">
        <v>121</v>
      </c>
      <c r="R76" s="765" t="s">
        <v>121</v>
      </c>
      <c r="S76" s="867">
        <f t="shared" si="41"/>
        <v>0</v>
      </c>
      <c r="T76" s="765" t="s">
        <v>121</v>
      </c>
      <c r="U76" s="765" t="s">
        <v>121</v>
      </c>
      <c r="V76" s="869">
        <f t="shared" si="42"/>
        <v>0</v>
      </c>
      <c r="W76" s="764" t="s">
        <v>121</v>
      </c>
      <c r="X76" s="765" t="s">
        <v>121</v>
      </c>
      <c r="Y76" s="870">
        <f t="shared" si="43"/>
        <v>0</v>
      </c>
      <c r="Z76" s="845" t="s">
        <v>121</v>
      </c>
      <c r="AA76" s="765" t="s">
        <v>121</v>
      </c>
      <c r="AB76" s="867">
        <f t="shared" si="53"/>
        <v>0</v>
      </c>
      <c r="AC76" s="871">
        <f t="shared" si="44"/>
        <v>0</v>
      </c>
      <c r="AD76" s="872">
        <f t="shared" si="45"/>
        <v>1</v>
      </c>
      <c r="AE76" s="873">
        <f t="shared" si="46"/>
        <v>1</v>
      </c>
      <c r="AF76" s="871">
        <f t="shared" si="47"/>
        <v>0</v>
      </c>
      <c r="AG76" s="872">
        <f t="shared" si="48"/>
        <v>0</v>
      </c>
      <c r="AH76" s="873">
        <f t="shared" si="49"/>
        <v>0</v>
      </c>
      <c r="AI76" s="871">
        <f t="shared" si="50"/>
        <v>0</v>
      </c>
      <c r="AJ76" s="872">
        <f t="shared" si="51"/>
        <v>0</v>
      </c>
      <c r="AK76" s="873">
        <f t="shared" si="52"/>
        <v>0</v>
      </c>
      <c r="AL76" s="48"/>
    </row>
    <row r="77" spans="1:38" s="555" customFormat="1" ht="12.95" customHeight="1" x14ac:dyDescent="0.2">
      <c r="A77" s="874" t="s">
        <v>60</v>
      </c>
      <c r="B77" s="764" t="s">
        <v>121</v>
      </c>
      <c r="C77" s="765" t="s">
        <v>121</v>
      </c>
      <c r="D77" s="867">
        <f t="shared" si="36"/>
        <v>0</v>
      </c>
      <c r="E77" s="764" t="s">
        <v>121</v>
      </c>
      <c r="F77" s="765" t="s">
        <v>121</v>
      </c>
      <c r="G77" s="867">
        <f t="shared" si="37"/>
        <v>0</v>
      </c>
      <c r="H77" s="764" t="s">
        <v>121</v>
      </c>
      <c r="I77" s="765" t="s">
        <v>121</v>
      </c>
      <c r="J77" s="867">
        <f t="shared" si="38"/>
        <v>0</v>
      </c>
      <c r="K77" s="765" t="s">
        <v>121</v>
      </c>
      <c r="L77" s="765">
        <v>1</v>
      </c>
      <c r="M77" s="869">
        <f t="shared" si="39"/>
        <v>1</v>
      </c>
      <c r="N77" s="764" t="s">
        <v>121</v>
      </c>
      <c r="O77" s="765" t="s">
        <v>121</v>
      </c>
      <c r="P77" s="870">
        <f t="shared" si="40"/>
        <v>0</v>
      </c>
      <c r="Q77" s="845" t="s">
        <v>121</v>
      </c>
      <c r="R77" s="765" t="s">
        <v>121</v>
      </c>
      <c r="S77" s="867">
        <f t="shared" si="41"/>
        <v>0</v>
      </c>
      <c r="T77" s="765" t="s">
        <v>121</v>
      </c>
      <c r="U77" s="765">
        <v>1</v>
      </c>
      <c r="V77" s="869">
        <f t="shared" si="42"/>
        <v>1</v>
      </c>
      <c r="W77" s="764" t="s">
        <v>121</v>
      </c>
      <c r="X77" s="765" t="s">
        <v>121</v>
      </c>
      <c r="Y77" s="870">
        <f t="shared" si="43"/>
        <v>0</v>
      </c>
      <c r="Z77" s="845" t="s">
        <v>121</v>
      </c>
      <c r="AA77" s="765" t="s">
        <v>121</v>
      </c>
      <c r="AB77" s="867">
        <f t="shared" si="53"/>
        <v>0</v>
      </c>
      <c r="AC77" s="871">
        <f t="shared" si="44"/>
        <v>0</v>
      </c>
      <c r="AD77" s="872">
        <f t="shared" si="45"/>
        <v>2</v>
      </c>
      <c r="AE77" s="972">
        <f t="shared" si="46"/>
        <v>2</v>
      </c>
      <c r="AF77" s="871">
        <f t="shared" si="47"/>
        <v>0</v>
      </c>
      <c r="AG77" s="872">
        <f t="shared" si="48"/>
        <v>0</v>
      </c>
      <c r="AH77" s="873">
        <f t="shared" si="49"/>
        <v>0</v>
      </c>
      <c r="AI77" s="871">
        <f t="shared" si="50"/>
        <v>0</v>
      </c>
      <c r="AJ77" s="872">
        <f t="shared" si="51"/>
        <v>0</v>
      </c>
      <c r="AK77" s="873">
        <f t="shared" si="52"/>
        <v>0</v>
      </c>
    </row>
    <row r="78" spans="1:38" s="555" customFormat="1" ht="12.95" customHeight="1" x14ac:dyDescent="0.2">
      <c r="A78" s="874" t="s">
        <v>62</v>
      </c>
      <c r="B78" s="764">
        <v>1</v>
      </c>
      <c r="C78" s="765" t="s">
        <v>121</v>
      </c>
      <c r="D78" s="867">
        <f t="shared" si="36"/>
        <v>1</v>
      </c>
      <c r="E78" s="764" t="s">
        <v>121</v>
      </c>
      <c r="F78" s="765" t="s">
        <v>121</v>
      </c>
      <c r="G78" s="867">
        <f t="shared" si="37"/>
        <v>0</v>
      </c>
      <c r="H78" s="764" t="s">
        <v>121</v>
      </c>
      <c r="I78" s="765" t="s">
        <v>121</v>
      </c>
      <c r="J78" s="867">
        <f t="shared" si="38"/>
        <v>0</v>
      </c>
      <c r="K78" s="765" t="s">
        <v>121</v>
      </c>
      <c r="L78" s="765">
        <v>1</v>
      </c>
      <c r="M78" s="869">
        <f t="shared" si="39"/>
        <v>1</v>
      </c>
      <c r="N78" s="764" t="s">
        <v>121</v>
      </c>
      <c r="O78" s="765" t="s">
        <v>121</v>
      </c>
      <c r="P78" s="870">
        <f t="shared" si="40"/>
        <v>0</v>
      </c>
      <c r="Q78" s="845" t="s">
        <v>121</v>
      </c>
      <c r="R78" s="765" t="s">
        <v>121</v>
      </c>
      <c r="S78" s="867">
        <f t="shared" si="41"/>
        <v>0</v>
      </c>
      <c r="T78" s="765" t="s">
        <v>121</v>
      </c>
      <c r="U78" s="765" t="s">
        <v>121</v>
      </c>
      <c r="V78" s="869">
        <f t="shared" si="42"/>
        <v>0</v>
      </c>
      <c r="W78" s="764" t="s">
        <v>121</v>
      </c>
      <c r="X78" s="765" t="s">
        <v>121</v>
      </c>
      <c r="Y78" s="870">
        <f t="shared" si="43"/>
        <v>0</v>
      </c>
      <c r="Z78" s="845" t="s">
        <v>121</v>
      </c>
      <c r="AA78" s="765" t="s">
        <v>121</v>
      </c>
      <c r="AB78" s="867">
        <f t="shared" si="53"/>
        <v>0</v>
      </c>
      <c r="AC78" s="871">
        <f t="shared" si="44"/>
        <v>1</v>
      </c>
      <c r="AD78" s="872">
        <f t="shared" si="45"/>
        <v>1</v>
      </c>
      <c r="AE78" s="873">
        <f t="shared" si="46"/>
        <v>2</v>
      </c>
      <c r="AF78" s="871">
        <f t="shared" si="47"/>
        <v>0</v>
      </c>
      <c r="AG78" s="872">
        <f t="shared" si="48"/>
        <v>0</v>
      </c>
      <c r="AH78" s="873">
        <f t="shared" si="49"/>
        <v>0</v>
      </c>
      <c r="AI78" s="871">
        <f t="shared" si="50"/>
        <v>0</v>
      </c>
      <c r="AJ78" s="872">
        <f t="shared" si="51"/>
        <v>0</v>
      </c>
      <c r="AK78" s="873">
        <f t="shared" si="52"/>
        <v>0</v>
      </c>
    </row>
    <row r="79" spans="1:38" s="555" customFormat="1" ht="12.95" customHeight="1" x14ac:dyDescent="0.2">
      <c r="A79" s="874" t="s">
        <v>63</v>
      </c>
      <c r="B79" s="764" t="s">
        <v>121</v>
      </c>
      <c r="C79" s="765" t="s">
        <v>121</v>
      </c>
      <c r="D79" s="867">
        <f t="shared" si="36"/>
        <v>0</v>
      </c>
      <c r="E79" s="764" t="s">
        <v>121</v>
      </c>
      <c r="F79" s="765" t="s">
        <v>121</v>
      </c>
      <c r="G79" s="867">
        <f t="shared" si="37"/>
        <v>0</v>
      </c>
      <c r="H79" s="764" t="s">
        <v>121</v>
      </c>
      <c r="I79" s="765" t="s">
        <v>121</v>
      </c>
      <c r="J79" s="867">
        <f t="shared" si="38"/>
        <v>0</v>
      </c>
      <c r="K79" s="765" t="s">
        <v>121</v>
      </c>
      <c r="L79" s="765" t="s">
        <v>121</v>
      </c>
      <c r="M79" s="869">
        <f t="shared" si="39"/>
        <v>0</v>
      </c>
      <c r="N79" s="764" t="s">
        <v>121</v>
      </c>
      <c r="O79" s="765" t="s">
        <v>121</v>
      </c>
      <c r="P79" s="870">
        <f t="shared" si="40"/>
        <v>0</v>
      </c>
      <c r="Q79" s="845">
        <v>1</v>
      </c>
      <c r="R79" s="765" t="s">
        <v>121</v>
      </c>
      <c r="S79" s="867">
        <f t="shared" si="41"/>
        <v>1</v>
      </c>
      <c r="T79" s="765" t="s">
        <v>121</v>
      </c>
      <c r="U79" s="765" t="s">
        <v>121</v>
      </c>
      <c r="V79" s="869">
        <f t="shared" si="42"/>
        <v>0</v>
      </c>
      <c r="W79" s="764" t="s">
        <v>121</v>
      </c>
      <c r="X79" s="765" t="s">
        <v>121</v>
      </c>
      <c r="Y79" s="870">
        <f t="shared" si="43"/>
        <v>0</v>
      </c>
      <c r="Z79" s="845" t="s">
        <v>121</v>
      </c>
      <c r="AA79" s="765" t="s">
        <v>121</v>
      </c>
      <c r="AB79" s="867">
        <f t="shared" si="53"/>
        <v>0</v>
      </c>
      <c r="AC79" s="871">
        <f t="shared" si="44"/>
        <v>0</v>
      </c>
      <c r="AD79" s="872">
        <f t="shared" si="45"/>
        <v>0</v>
      </c>
      <c r="AE79" s="873">
        <f t="shared" si="46"/>
        <v>0</v>
      </c>
      <c r="AF79" s="871">
        <f t="shared" si="47"/>
        <v>0</v>
      </c>
      <c r="AG79" s="872">
        <f t="shared" si="48"/>
        <v>0</v>
      </c>
      <c r="AH79" s="873">
        <f t="shared" si="49"/>
        <v>0</v>
      </c>
      <c r="AI79" s="871">
        <f t="shared" si="50"/>
        <v>1</v>
      </c>
      <c r="AJ79" s="872">
        <f t="shared" si="51"/>
        <v>0</v>
      </c>
      <c r="AK79" s="873">
        <f t="shared" si="52"/>
        <v>1</v>
      </c>
    </row>
    <row r="80" spans="1:38" s="555" customFormat="1" ht="12.95" customHeight="1" x14ac:dyDescent="0.2">
      <c r="A80" s="874" t="s">
        <v>64</v>
      </c>
      <c r="B80" s="764" t="s">
        <v>121</v>
      </c>
      <c r="C80" s="765" t="s">
        <v>121</v>
      </c>
      <c r="D80" s="867">
        <f t="shared" si="36"/>
        <v>0</v>
      </c>
      <c r="E80" s="764" t="s">
        <v>121</v>
      </c>
      <c r="F80" s="765" t="s">
        <v>121</v>
      </c>
      <c r="G80" s="867">
        <f t="shared" si="37"/>
        <v>0</v>
      </c>
      <c r="H80" s="764" t="s">
        <v>121</v>
      </c>
      <c r="I80" s="765" t="s">
        <v>121</v>
      </c>
      <c r="J80" s="867">
        <f t="shared" si="38"/>
        <v>0</v>
      </c>
      <c r="K80" s="765" t="s">
        <v>121</v>
      </c>
      <c r="L80" s="765">
        <v>1</v>
      </c>
      <c r="M80" s="869">
        <f t="shared" si="39"/>
        <v>1</v>
      </c>
      <c r="N80" s="764" t="s">
        <v>121</v>
      </c>
      <c r="O80" s="765" t="s">
        <v>121</v>
      </c>
      <c r="P80" s="870">
        <f t="shared" si="40"/>
        <v>0</v>
      </c>
      <c r="Q80" s="845" t="s">
        <v>121</v>
      </c>
      <c r="R80" s="765" t="s">
        <v>121</v>
      </c>
      <c r="S80" s="867">
        <f t="shared" si="41"/>
        <v>0</v>
      </c>
      <c r="T80" s="765">
        <v>2</v>
      </c>
      <c r="U80" s="765" t="s">
        <v>121</v>
      </c>
      <c r="V80" s="869">
        <f t="shared" si="42"/>
        <v>2</v>
      </c>
      <c r="W80" s="764" t="s">
        <v>121</v>
      </c>
      <c r="X80" s="765" t="s">
        <v>121</v>
      </c>
      <c r="Y80" s="870">
        <f t="shared" si="43"/>
        <v>0</v>
      </c>
      <c r="Z80" s="845" t="s">
        <v>121</v>
      </c>
      <c r="AA80" s="765" t="s">
        <v>121</v>
      </c>
      <c r="AB80" s="867">
        <f t="shared" si="53"/>
        <v>0</v>
      </c>
      <c r="AC80" s="871">
        <f t="shared" si="44"/>
        <v>2</v>
      </c>
      <c r="AD80" s="872">
        <f t="shared" si="45"/>
        <v>1</v>
      </c>
      <c r="AE80" s="873">
        <f t="shared" si="46"/>
        <v>3</v>
      </c>
      <c r="AF80" s="871">
        <f t="shared" si="47"/>
        <v>0</v>
      </c>
      <c r="AG80" s="872">
        <f t="shared" si="48"/>
        <v>0</v>
      </c>
      <c r="AH80" s="873">
        <f t="shared" si="49"/>
        <v>0</v>
      </c>
      <c r="AI80" s="871">
        <f t="shared" si="50"/>
        <v>0</v>
      </c>
      <c r="AJ80" s="872">
        <f t="shared" si="51"/>
        <v>0</v>
      </c>
      <c r="AK80" s="873">
        <f t="shared" si="52"/>
        <v>0</v>
      </c>
    </row>
    <row r="81" spans="1:38" s="555" customFormat="1" ht="12.95" customHeight="1" x14ac:dyDescent="0.2">
      <c r="A81" s="874" t="s">
        <v>65</v>
      </c>
      <c r="B81" s="764" t="s">
        <v>121</v>
      </c>
      <c r="C81" s="765" t="s">
        <v>121</v>
      </c>
      <c r="D81" s="867">
        <f t="shared" si="36"/>
        <v>0</v>
      </c>
      <c r="E81" s="764" t="s">
        <v>121</v>
      </c>
      <c r="F81" s="765" t="s">
        <v>121</v>
      </c>
      <c r="G81" s="867">
        <f t="shared" si="37"/>
        <v>0</v>
      </c>
      <c r="H81" s="764" t="s">
        <v>121</v>
      </c>
      <c r="I81" s="765" t="s">
        <v>121</v>
      </c>
      <c r="J81" s="867">
        <f t="shared" si="38"/>
        <v>0</v>
      </c>
      <c r="K81" s="764" t="s">
        <v>121</v>
      </c>
      <c r="L81" s="765">
        <v>1</v>
      </c>
      <c r="M81" s="869">
        <f t="shared" si="39"/>
        <v>1</v>
      </c>
      <c r="N81" s="764" t="s">
        <v>121</v>
      </c>
      <c r="O81" s="765" t="s">
        <v>121</v>
      </c>
      <c r="P81" s="870">
        <f t="shared" si="40"/>
        <v>0</v>
      </c>
      <c r="Q81" s="845" t="s">
        <v>121</v>
      </c>
      <c r="R81" s="765" t="s">
        <v>121</v>
      </c>
      <c r="S81" s="867">
        <f t="shared" si="41"/>
        <v>0</v>
      </c>
      <c r="T81" s="765" t="s">
        <v>121</v>
      </c>
      <c r="U81" s="765" t="s">
        <v>121</v>
      </c>
      <c r="V81" s="869">
        <f t="shared" si="42"/>
        <v>0</v>
      </c>
      <c r="W81" s="764" t="s">
        <v>121</v>
      </c>
      <c r="X81" s="765" t="s">
        <v>121</v>
      </c>
      <c r="Y81" s="870">
        <f t="shared" si="43"/>
        <v>0</v>
      </c>
      <c r="Z81" s="845" t="s">
        <v>121</v>
      </c>
      <c r="AA81" s="765" t="s">
        <v>121</v>
      </c>
      <c r="AB81" s="867">
        <f t="shared" si="53"/>
        <v>0</v>
      </c>
      <c r="AC81" s="871">
        <f t="shared" si="44"/>
        <v>0</v>
      </c>
      <c r="AD81" s="872">
        <f t="shared" si="45"/>
        <v>1</v>
      </c>
      <c r="AE81" s="873">
        <f t="shared" si="46"/>
        <v>1</v>
      </c>
      <c r="AF81" s="871">
        <f t="shared" si="47"/>
        <v>0</v>
      </c>
      <c r="AG81" s="872">
        <f t="shared" si="48"/>
        <v>0</v>
      </c>
      <c r="AH81" s="873">
        <f t="shared" si="49"/>
        <v>0</v>
      </c>
      <c r="AI81" s="871">
        <f t="shared" si="50"/>
        <v>0</v>
      </c>
      <c r="AJ81" s="872">
        <f t="shared" si="51"/>
        <v>0</v>
      </c>
      <c r="AK81" s="873">
        <f t="shared" si="52"/>
        <v>0</v>
      </c>
    </row>
    <row r="82" spans="1:38" s="555" customFormat="1" ht="12.95" customHeight="1" x14ac:dyDescent="0.2">
      <c r="A82" s="874" t="s">
        <v>136</v>
      </c>
      <c r="B82" s="764" t="s">
        <v>121</v>
      </c>
      <c r="C82" s="765" t="s">
        <v>121</v>
      </c>
      <c r="D82" s="867">
        <f t="shared" si="36"/>
        <v>0</v>
      </c>
      <c r="E82" s="764" t="s">
        <v>121</v>
      </c>
      <c r="F82" s="765" t="s">
        <v>121</v>
      </c>
      <c r="G82" s="867">
        <f t="shared" si="37"/>
        <v>0</v>
      </c>
      <c r="H82" s="764" t="s">
        <v>121</v>
      </c>
      <c r="I82" s="765" t="s">
        <v>121</v>
      </c>
      <c r="J82" s="867">
        <f t="shared" si="38"/>
        <v>0</v>
      </c>
      <c r="K82" s="765" t="s">
        <v>121</v>
      </c>
      <c r="L82" s="765" t="s">
        <v>121</v>
      </c>
      <c r="M82" s="869">
        <f t="shared" si="39"/>
        <v>0</v>
      </c>
      <c r="N82" s="764" t="s">
        <v>121</v>
      </c>
      <c r="O82" s="765" t="s">
        <v>121</v>
      </c>
      <c r="P82" s="870">
        <f t="shared" si="40"/>
        <v>0</v>
      </c>
      <c r="Q82" s="845" t="s">
        <v>121</v>
      </c>
      <c r="R82" s="765" t="s">
        <v>121</v>
      </c>
      <c r="S82" s="867">
        <f t="shared" si="41"/>
        <v>0</v>
      </c>
      <c r="T82" s="765">
        <v>1</v>
      </c>
      <c r="U82" s="765" t="s">
        <v>121</v>
      </c>
      <c r="V82" s="869">
        <f t="shared" si="42"/>
        <v>1</v>
      </c>
      <c r="W82" s="764" t="s">
        <v>121</v>
      </c>
      <c r="X82" s="765" t="s">
        <v>121</v>
      </c>
      <c r="Y82" s="870">
        <f t="shared" si="43"/>
        <v>0</v>
      </c>
      <c r="Z82" s="845" t="s">
        <v>121</v>
      </c>
      <c r="AA82" s="765" t="s">
        <v>121</v>
      </c>
      <c r="AB82" s="867">
        <f t="shared" si="53"/>
        <v>0</v>
      </c>
      <c r="AC82" s="871">
        <f t="shared" si="44"/>
        <v>1</v>
      </c>
      <c r="AD82" s="872">
        <f t="shared" si="45"/>
        <v>0</v>
      </c>
      <c r="AE82" s="873">
        <f t="shared" si="46"/>
        <v>1</v>
      </c>
      <c r="AF82" s="871">
        <f t="shared" si="47"/>
        <v>0</v>
      </c>
      <c r="AG82" s="872">
        <f t="shared" si="48"/>
        <v>0</v>
      </c>
      <c r="AH82" s="873">
        <f t="shared" si="49"/>
        <v>0</v>
      </c>
      <c r="AI82" s="871">
        <f t="shared" si="50"/>
        <v>0</v>
      </c>
      <c r="AJ82" s="872">
        <f t="shared" si="51"/>
        <v>0</v>
      </c>
      <c r="AK82" s="873">
        <f t="shared" si="52"/>
        <v>0</v>
      </c>
    </row>
    <row r="83" spans="1:38" s="555" customFormat="1" ht="12.95" customHeight="1" x14ac:dyDescent="0.2">
      <c r="A83" s="874" t="s">
        <v>117</v>
      </c>
      <c r="B83" s="764" t="s">
        <v>121</v>
      </c>
      <c r="C83" s="765" t="s">
        <v>121</v>
      </c>
      <c r="D83" s="867">
        <f t="shared" si="36"/>
        <v>0</v>
      </c>
      <c r="E83" s="764" t="s">
        <v>121</v>
      </c>
      <c r="F83" s="765" t="s">
        <v>121</v>
      </c>
      <c r="G83" s="867">
        <f t="shared" si="37"/>
        <v>0</v>
      </c>
      <c r="H83" s="764" t="s">
        <v>121</v>
      </c>
      <c r="I83" s="765" t="s">
        <v>121</v>
      </c>
      <c r="J83" s="867">
        <f t="shared" si="38"/>
        <v>0</v>
      </c>
      <c r="K83" s="765" t="s">
        <v>121</v>
      </c>
      <c r="L83" s="765">
        <v>1</v>
      </c>
      <c r="M83" s="869">
        <f t="shared" si="39"/>
        <v>1</v>
      </c>
      <c r="N83" s="764" t="s">
        <v>121</v>
      </c>
      <c r="O83" s="765" t="s">
        <v>121</v>
      </c>
      <c r="P83" s="870">
        <f t="shared" si="40"/>
        <v>0</v>
      </c>
      <c r="Q83" s="845" t="s">
        <v>121</v>
      </c>
      <c r="R83" s="765" t="s">
        <v>121</v>
      </c>
      <c r="S83" s="867">
        <f t="shared" si="41"/>
        <v>0</v>
      </c>
      <c r="T83" s="765" t="s">
        <v>121</v>
      </c>
      <c r="U83" s="765" t="s">
        <v>121</v>
      </c>
      <c r="V83" s="869">
        <f t="shared" si="42"/>
        <v>0</v>
      </c>
      <c r="W83" s="764" t="s">
        <v>121</v>
      </c>
      <c r="X83" s="765" t="s">
        <v>121</v>
      </c>
      <c r="Y83" s="870">
        <f t="shared" si="43"/>
        <v>0</v>
      </c>
      <c r="Z83" s="845" t="s">
        <v>121</v>
      </c>
      <c r="AA83" s="765" t="s">
        <v>121</v>
      </c>
      <c r="AB83" s="867">
        <f t="shared" si="53"/>
        <v>0</v>
      </c>
      <c r="AC83" s="871">
        <f t="shared" si="44"/>
        <v>0</v>
      </c>
      <c r="AD83" s="872">
        <f t="shared" si="45"/>
        <v>1</v>
      </c>
      <c r="AE83" s="873">
        <f t="shared" si="46"/>
        <v>1</v>
      </c>
      <c r="AF83" s="871">
        <f t="shared" si="47"/>
        <v>0</v>
      </c>
      <c r="AG83" s="872">
        <f t="shared" si="48"/>
        <v>0</v>
      </c>
      <c r="AH83" s="873">
        <f t="shared" si="49"/>
        <v>0</v>
      </c>
      <c r="AI83" s="871">
        <f t="shared" si="50"/>
        <v>0</v>
      </c>
      <c r="AJ83" s="872">
        <f t="shared" si="51"/>
        <v>0</v>
      </c>
      <c r="AK83" s="873">
        <f t="shared" si="52"/>
        <v>0</v>
      </c>
    </row>
    <row r="84" spans="1:38" s="555" customFormat="1" ht="12.95" customHeight="1" x14ac:dyDescent="0.2">
      <c r="A84" s="874" t="s">
        <v>73</v>
      </c>
      <c r="B84" s="764" t="s">
        <v>121</v>
      </c>
      <c r="C84" s="765" t="s">
        <v>121</v>
      </c>
      <c r="D84" s="867">
        <f t="shared" si="36"/>
        <v>0</v>
      </c>
      <c r="E84" s="764" t="s">
        <v>121</v>
      </c>
      <c r="F84" s="765" t="s">
        <v>121</v>
      </c>
      <c r="G84" s="867">
        <f t="shared" si="37"/>
        <v>0</v>
      </c>
      <c r="H84" s="764" t="s">
        <v>121</v>
      </c>
      <c r="I84" s="765" t="s">
        <v>121</v>
      </c>
      <c r="J84" s="867">
        <f t="shared" si="38"/>
        <v>0</v>
      </c>
      <c r="K84" s="765" t="s">
        <v>121</v>
      </c>
      <c r="L84" s="765">
        <v>1</v>
      </c>
      <c r="M84" s="869">
        <f t="shared" si="39"/>
        <v>1</v>
      </c>
      <c r="N84" s="764" t="s">
        <v>121</v>
      </c>
      <c r="O84" s="765" t="s">
        <v>121</v>
      </c>
      <c r="P84" s="870">
        <f t="shared" si="40"/>
        <v>0</v>
      </c>
      <c r="Q84" s="845" t="s">
        <v>121</v>
      </c>
      <c r="R84" s="765" t="s">
        <v>121</v>
      </c>
      <c r="S84" s="867">
        <f t="shared" si="41"/>
        <v>0</v>
      </c>
      <c r="T84" s="765" t="s">
        <v>121</v>
      </c>
      <c r="U84" s="765" t="s">
        <v>121</v>
      </c>
      <c r="V84" s="869">
        <f t="shared" si="42"/>
        <v>0</v>
      </c>
      <c r="W84" s="764" t="s">
        <v>121</v>
      </c>
      <c r="X84" s="765" t="s">
        <v>121</v>
      </c>
      <c r="Y84" s="870">
        <f t="shared" si="43"/>
        <v>0</v>
      </c>
      <c r="Z84" s="845" t="s">
        <v>121</v>
      </c>
      <c r="AA84" s="765" t="s">
        <v>121</v>
      </c>
      <c r="AB84" s="867">
        <f t="shared" si="53"/>
        <v>0</v>
      </c>
      <c r="AC84" s="871">
        <f t="shared" si="44"/>
        <v>0</v>
      </c>
      <c r="AD84" s="872">
        <f t="shared" si="45"/>
        <v>1</v>
      </c>
      <c r="AE84" s="873">
        <f t="shared" si="46"/>
        <v>1</v>
      </c>
      <c r="AF84" s="871">
        <f t="shared" si="47"/>
        <v>0</v>
      </c>
      <c r="AG84" s="872">
        <f t="shared" si="48"/>
        <v>0</v>
      </c>
      <c r="AH84" s="873">
        <f t="shared" si="49"/>
        <v>0</v>
      </c>
      <c r="AI84" s="871">
        <f t="shared" si="50"/>
        <v>0</v>
      </c>
      <c r="AJ84" s="872">
        <f t="shared" si="51"/>
        <v>0</v>
      </c>
      <c r="AK84" s="873">
        <f t="shared" si="52"/>
        <v>0</v>
      </c>
    </row>
    <row r="85" spans="1:38" s="555" customFormat="1" ht="12.95" customHeight="1" x14ac:dyDescent="0.2">
      <c r="A85" s="874" t="s">
        <v>75</v>
      </c>
      <c r="B85" s="764" t="s">
        <v>121</v>
      </c>
      <c r="C85" s="765">
        <v>1</v>
      </c>
      <c r="D85" s="867">
        <f t="shared" si="36"/>
        <v>1</v>
      </c>
      <c r="E85" s="764" t="s">
        <v>121</v>
      </c>
      <c r="F85" s="765" t="s">
        <v>121</v>
      </c>
      <c r="G85" s="867">
        <f t="shared" si="37"/>
        <v>0</v>
      </c>
      <c r="H85" s="764" t="s">
        <v>121</v>
      </c>
      <c r="I85" s="765" t="s">
        <v>121</v>
      </c>
      <c r="J85" s="867">
        <f t="shared" si="38"/>
        <v>0</v>
      </c>
      <c r="K85" s="765" t="s">
        <v>121</v>
      </c>
      <c r="L85" s="765" t="s">
        <v>121</v>
      </c>
      <c r="M85" s="869">
        <f t="shared" si="39"/>
        <v>0</v>
      </c>
      <c r="N85" s="764" t="s">
        <v>121</v>
      </c>
      <c r="O85" s="765" t="s">
        <v>121</v>
      </c>
      <c r="P85" s="870">
        <f t="shared" si="40"/>
        <v>0</v>
      </c>
      <c r="Q85" s="845" t="s">
        <v>121</v>
      </c>
      <c r="R85" s="765" t="s">
        <v>121</v>
      </c>
      <c r="S85" s="867">
        <f t="shared" si="41"/>
        <v>0</v>
      </c>
      <c r="T85" s="765" t="s">
        <v>121</v>
      </c>
      <c r="U85" s="765" t="s">
        <v>121</v>
      </c>
      <c r="V85" s="869">
        <f t="shared" si="42"/>
        <v>0</v>
      </c>
      <c r="W85" s="764" t="s">
        <v>121</v>
      </c>
      <c r="X85" s="765" t="s">
        <v>121</v>
      </c>
      <c r="Y85" s="870">
        <f t="shared" si="43"/>
        <v>0</v>
      </c>
      <c r="Z85" s="845" t="s">
        <v>121</v>
      </c>
      <c r="AA85" s="765" t="s">
        <v>121</v>
      </c>
      <c r="AB85" s="867">
        <f t="shared" si="53"/>
        <v>0</v>
      </c>
      <c r="AC85" s="871">
        <f t="shared" si="44"/>
        <v>0</v>
      </c>
      <c r="AD85" s="872">
        <f t="shared" si="45"/>
        <v>1</v>
      </c>
      <c r="AE85" s="873">
        <f t="shared" si="46"/>
        <v>1</v>
      </c>
      <c r="AF85" s="871">
        <f t="shared" si="47"/>
        <v>0</v>
      </c>
      <c r="AG85" s="872">
        <f t="shared" si="48"/>
        <v>0</v>
      </c>
      <c r="AH85" s="873">
        <f t="shared" si="49"/>
        <v>0</v>
      </c>
      <c r="AI85" s="871">
        <f t="shared" si="50"/>
        <v>0</v>
      </c>
      <c r="AJ85" s="872">
        <f t="shared" si="51"/>
        <v>0</v>
      </c>
      <c r="AK85" s="873">
        <f t="shared" si="52"/>
        <v>0</v>
      </c>
    </row>
    <row r="86" spans="1:38" s="555" customFormat="1" ht="12.95" customHeight="1" x14ac:dyDescent="0.2">
      <c r="A86" s="874" t="s">
        <v>76</v>
      </c>
      <c r="B86" s="764" t="s">
        <v>121</v>
      </c>
      <c r="C86" s="765">
        <v>6</v>
      </c>
      <c r="D86" s="867">
        <f t="shared" si="36"/>
        <v>6</v>
      </c>
      <c r="E86" s="764" t="s">
        <v>121</v>
      </c>
      <c r="F86" s="765">
        <v>1</v>
      </c>
      <c r="G86" s="867">
        <f t="shared" si="37"/>
        <v>1</v>
      </c>
      <c r="H86" s="764" t="s">
        <v>121</v>
      </c>
      <c r="I86" s="765" t="s">
        <v>121</v>
      </c>
      <c r="J86" s="867">
        <f t="shared" si="38"/>
        <v>0</v>
      </c>
      <c r="K86" s="764">
        <v>1</v>
      </c>
      <c r="L86" s="765">
        <v>9</v>
      </c>
      <c r="M86" s="869">
        <f t="shared" si="39"/>
        <v>10</v>
      </c>
      <c r="N86" s="764" t="s">
        <v>121</v>
      </c>
      <c r="O86" s="765">
        <v>3</v>
      </c>
      <c r="P86" s="870">
        <f t="shared" si="40"/>
        <v>3</v>
      </c>
      <c r="Q86" s="845" t="s">
        <v>121</v>
      </c>
      <c r="R86" s="765" t="s">
        <v>121</v>
      </c>
      <c r="S86" s="867">
        <f t="shared" si="41"/>
        <v>0</v>
      </c>
      <c r="T86" s="765" t="s">
        <v>121</v>
      </c>
      <c r="U86" s="765">
        <v>6</v>
      </c>
      <c r="V86" s="869">
        <f t="shared" si="42"/>
        <v>6</v>
      </c>
      <c r="W86" s="764" t="s">
        <v>121</v>
      </c>
      <c r="X86" s="765" t="s">
        <v>121</v>
      </c>
      <c r="Y86" s="870">
        <f t="shared" si="43"/>
        <v>0</v>
      </c>
      <c r="Z86" s="845" t="s">
        <v>121</v>
      </c>
      <c r="AA86" s="765" t="s">
        <v>121</v>
      </c>
      <c r="AB86" s="867">
        <f t="shared" si="53"/>
        <v>0</v>
      </c>
      <c r="AC86" s="871">
        <f t="shared" si="44"/>
        <v>1</v>
      </c>
      <c r="AD86" s="872">
        <f t="shared" si="45"/>
        <v>21</v>
      </c>
      <c r="AE86" s="873">
        <f t="shared" si="46"/>
        <v>22</v>
      </c>
      <c r="AF86" s="871">
        <f t="shared" si="47"/>
        <v>0</v>
      </c>
      <c r="AG86" s="872">
        <f t="shared" si="48"/>
        <v>4</v>
      </c>
      <c r="AH86" s="873">
        <f t="shared" si="49"/>
        <v>4</v>
      </c>
      <c r="AI86" s="871">
        <f t="shared" si="50"/>
        <v>0</v>
      </c>
      <c r="AJ86" s="872">
        <f t="shared" si="51"/>
        <v>0</v>
      </c>
      <c r="AK86" s="873">
        <f t="shared" si="52"/>
        <v>0</v>
      </c>
    </row>
    <row r="87" spans="1:38" x14ac:dyDescent="0.2">
      <c r="A87" s="874" t="s">
        <v>77</v>
      </c>
      <c r="B87" s="875" t="s">
        <v>121</v>
      </c>
      <c r="C87" s="876" t="s">
        <v>121</v>
      </c>
      <c r="D87" s="867">
        <f t="shared" si="36"/>
        <v>0</v>
      </c>
      <c r="E87" s="875" t="s">
        <v>121</v>
      </c>
      <c r="F87" s="876">
        <v>1</v>
      </c>
      <c r="G87" s="867">
        <f t="shared" si="37"/>
        <v>1</v>
      </c>
      <c r="H87" s="875" t="s">
        <v>121</v>
      </c>
      <c r="I87" s="876" t="s">
        <v>121</v>
      </c>
      <c r="J87" s="867">
        <f t="shared" si="38"/>
        <v>0</v>
      </c>
      <c r="K87" s="845" t="s">
        <v>121</v>
      </c>
      <c r="L87" s="765" t="s">
        <v>121</v>
      </c>
      <c r="M87" s="869">
        <f t="shared" si="39"/>
        <v>0</v>
      </c>
      <c r="N87" s="764" t="s">
        <v>121</v>
      </c>
      <c r="O87" s="765">
        <v>1</v>
      </c>
      <c r="P87" s="870">
        <f t="shared" si="40"/>
        <v>1</v>
      </c>
      <c r="Q87" s="845" t="s">
        <v>121</v>
      </c>
      <c r="R87" s="765" t="s">
        <v>121</v>
      </c>
      <c r="S87" s="867">
        <f t="shared" si="41"/>
        <v>0</v>
      </c>
      <c r="T87" s="765" t="s">
        <v>121</v>
      </c>
      <c r="U87" s="765">
        <v>4</v>
      </c>
      <c r="V87" s="869">
        <f t="shared" si="42"/>
        <v>4</v>
      </c>
      <c r="W87" s="764">
        <v>1</v>
      </c>
      <c r="X87" s="765" t="s">
        <v>121</v>
      </c>
      <c r="Y87" s="870">
        <f t="shared" si="43"/>
        <v>1</v>
      </c>
      <c r="Z87" s="845" t="s">
        <v>121</v>
      </c>
      <c r="AA87" s="765" t="s">
        <v>121</v>
      </c>
      <c r="AB87" s="867">
        <f t="shared" si="53"/>
        <v>0</v>
      </c>
      <c r="AC87" s="871">
        <f t="shared" si="44"/>
        <v>0</v>
      </c>
      <c r="AD87" s="872">
        <f t="shared" si="45"/>
        <v>4</v>
      </c>
      <c r="AE87" s="873">
        <f t="shared" si="46"/>
        <v>4</v>
      </c>
      <c r="AF87" s="871">
        <f t="shared" si="47"/>
        <v>1</v>
      </c>
      <c r="AG87" s="872">
        <f t="shared" si="48"/>
        <v>2</v>
      </c>
      <c r="AH87" s="873">
        <f t="shared" si="49"/>
        <v>3</v>
      </c>
      <c r="AI87" s="871">
        <f t="shared" si="50"/>
        <v>0</v>
      </c>
      <c r="AJ87" s="872">
        <f t="shared" si="51"/>
        <v>0</v>
      </c>
      <c r="AK87" s="873">
        <f t="shared" si="52"/>
        <v>0</v>
      </c>
      <c r="AL87" s="555"/>
    </row>
    <row r="88" spans="1:38" x14ac:dyDescent="0.2">
      <c r="A88" s="874" t="s">
        <v>214</v>
      </c>
      <c r="B88" s="875" t="s">
        <v>121</v>
      </c>
      <c r="C88" s="876" t="s">
        <v>121</v>
      </c>
      <c r="D88" s="867">
        <f t="shared" si="36"/>
        <v>0</v>
      </c>
      <c r="E88" s="875" t="s">
        <v>121</v>
      </c>
      <c r="F88" s="876" t="s">
        <v>121</v>
      </c>
      <c r="G88" s="867">
        <f t="shared" si="37"/>
        <v>0</v>
      </c>
      <c r="H88" s="875">
        <v>1</v>
      </c>
      <c r="I88" s="876">
        <v>1</v>
      </c>
      <c r="J88" s="867">
        <f t="shared" si="38"/>
        <v>2</v>
      </c>
      <c r="K88" s="765" t="s">
        <v>121</v>
      </c>
      <c r="L88" s="765" t="s">
        <v>121</v>
      </c>
      <c r="M88" s="869">
        <f t="shared" si="39"/>
        <v>0</v>
      </c>
      <c r="N88" s="764" t="s">
        <v>121</v>
      </c>
      <c r="O88" s="765" t="s">
        <v>121</v>
      </c>
      <c r="P88" s="870">
        <f t="shared" si="40"/>
        <v>0</v>
      </c>
      <c r="Q88" s="845" t="s">
        <v>121</v>
      </c>
      <c r="R88" s="765" t="s">
        <v>121</v>
      </c>
      <c r="S88" s="867">
        <f t="shared" si="41"/>
        <v>0</v>
      </c>
      <c r="T88" s="765" t="s">
        <v>121</v>
      </c>
      <c r="U88" s="765" t="s">
        <v>121</v>
      </c>
      <c r="V88" s="869">
        <f t="shared" si="42"/>
        <v>0</v>
      </c>
      <c r="W88" s="764" t="s">
        <v>121</v>
      </c>
      <c r="X88" s="765" t="s">
        <v>121</v>
      </c>
      <c r="Y88" s="870">
        <f t="shared" si="43"/>
        <v>0</v>
      </c>
      <c r="Z88" s="845" t="s">
        <v>121</v>
      </c>
      <c r="AA88" s="765" t="s">
        <v>121</v>
      </c>
      <c r="AB88" s="867">
        <f t="shared" si="53"/>
        <v>0</v>
      </c>
      <c r="AC88" s="871">
        <f t="shared" si="44"/>
        <v>0</v>
      </c>
      <c r="AD88" s="872">
        <f t="shared" si="45"/>
        <v>0</v>
      </c>
      <c r="AE88" s="873">
        <f t="shared" si="46"/>
        <v>0</v>
      </c>
      <c r="AF88" s="871">
        <f t="shared" si="47"/>
        <v>0</v>
      </c>
      <c r="AG88" s="872">
        <f t="shared" si="48"/>
        <v>0</v>
      </c>
      <c r="AH88" s="873">
        <f t="shared" si="49"/>
        <v>0</v>
      </c>
      <c r="AI88" s="871">
        <f t="shared" si="50"/>
        <v>1</v>
      </c>
      <c r="AJ88" s="872">
        <f t="shared" si="51"/>
        <v>1</v>
      </c>
      <c r="AK88" s="873">
        <f t="shared" si="52"/>
        <v>2</v>
      </c>
    </row>
    <row r="89" spans="1:38" x14ac:dyDescent="0.2">
      <c r="A89" s="874" t="s">
        <v>79</v>
      </c>
      <c r="B89" s="764" t="s">
        <v>121</v>
      </c>
      <c r="C89" s="765" t="s">
        <v>121</v>
      </c>
      <c r="D89" s="867">
        <f t="shared" si="36"/>
        <v>0</v>
      </c>
      <c r="E89" s="764" t="s">
        <v>121</v>
      </c>
      <c r="F89" s="765" t="s">
        <v>121</v>
      </c>
      <c r="G89" s="867">
        <f t="shared" si="37"/>
        <v>0</v>
      </c>
      <c r="H89" s="764" t="s">
        <v>121</v>
      </c>
      <c r="I89" s="765" t="s">
        <v>121</v>
      </c>
      <c r="J89" s="867">
        <f t="shared" si="38"/>
        <v>0</v>
      </c>
      <c r="K89" s="765">
        <v>1</v>
      </c>
      <c r="L89" s="765">
        <v>1</v>
      </c>
      <c r="M89" s="869">
        <f t="shared" si="39"/>
        <v>2</v>
      </c>
      <c r="N89" s="764" t="s">
        <v>121</v>
      </c>
      <c r="O89" s="765" t="s">
        <v>121</v>
      </c>
      <c r="P89" s="870">
        <f t="shared" si="40"/>
        <v>0</v>
      </c>
      <c r="Q89" s="845" t="s">
        <v>121</v>
      </c>
      <c r="R89" s="765" t="s">
        <v>121</v>
      </c>
      <c r="S89" s="867">
        <f t="shared" si="41"/>
        <v>0</v>
      </c>
      <c r="T89" s="765" t="s">
        <v>121</v>
      </c>
      <c r="U89" s="765" t="s">
        <v>121</v>
      </c>
      <c r="V89" s="869">
        <f t="shared" si="42"/>
        <v>0</v>
      </c>
      <c r="W89" s="764" t="s">
        <v>121</v>
      </c>
      <c r="X89" s="765" t="s">
        <v>121</v>
      </c>
      <c r="Y89" s="870">
        <f t="shared" si="43"/>
        <v>0</v>
      </c>
      <c r="Z89" s="845" t="s">
        <v>121</v>
      </c>
      <c r="AA89" s="765" t="s">
        <v>121</v>
      </c>
      <c r="AB89" s="867">
        <f t="shared" si="53"/>
        <v>0</v>
      </c>
      <c r="AC89" s="871">
        <f t="shared" si="44"/>
        <v>1</v>
      </c>
      <c r="AD89" s="872">
        <f t="shared" si="45"/>
        <v>1</v>
      </c>
      <c r="AE89" s="873">
        <f t="shared" si="46"/>
        <v>2</v>
      </c>
      <c r="AF89" s="871">
        <f t="shared" si="47"/>
        <v>0</v>
      </c>
      <c r="AG89" s="872">
        <f t="shared" si="48"/>
        <v>0</v>
      </c>
      <c r="AH89" s="873">
        <f t="shared" si="49"/>
        <v>0</v>
      </c>
      <c r="AI89" s="871">
        <f t="shared" si="50"/>
        <v>0</v>
      </c>
      <c r="AJ89" s="872">
        <f t="shared" si="51"/>
        <v>0</v>
      </c>
      <c r="AK89" s="873">
        <f t="shared" si="52"/>
        <v>0</v>
      </c>
    </row>
    <row r="90" spans="1:38" x14ac:dyDescent="0.2">
      <c r="A90" s="874" t="s">
        <v>215</v>
      </c>
      <c r="B90" s="764" t="s">
        <v>121</v>
      </c>
      <c r="C90" s="765" t="s">
        <v>121</v>
      </c>
      <c r="D90" s="867">
        <f t="shared" si="36"/>
        <v>0</v>
      </c>
      <c r="E90" s="764" t="s">
        <v>121</v>
      </c>
      <c r="F90" s="765" t="s">
        <v>121</v>
      </c>
      <c r="G90" s="867">
        <f t="shared" si="37"/>
        <v>0</v>
      </c>
      <c r="H90" s="764" t="s">
        <v>121</v>
      </c>
      <c r="I90" s="765" t="s">
        <v>121</v>
      </c>
      <c r="J90" s="867">
        <f t="shared" si="38"/>
        <v>0</v>
      </c>
      <c r="K90" s="765" t="s">
        <v>121</v>
      </c>
      <c r="L90" s="765" t="s">
        <v>121</v>
      </c>
      <c r="M90" s="869">
        <f t="shared" si="39"/>
        <v>0</v>
      </c>
      <c r="N90" s="764" t="s">
        <v>121</v>
      </c>
      <c r="O90" s="765" t="s">
        <v>121</v>
      </c>
      <c r="P90" s="870">
        <f t="shared" si="40"/>
        <v>0</v>
      </c>
      <c r="Q90" s="845" t="s">
        <v>121</v>
      </c>
      <c r="R90" s="765" t="s">
        <v>121</v>
      </c>
      <c r="S90" s="867">
        <f t="shared" si="41"/>
        <v>0</v>
      </c>
      <c r="T90" s="765" t="s">
        <v>121</v>
      </c>
      <c r="U90" s="765">
        <v>3</v>
      </c>
      <c r="V90" s="869">
        <f t="shared" si="42"/>
        <v>3</v>
      </c>
      <c r="W90" s="764" t="s">
        <v>121</v>
      </c>
      <c r="X90" s="765" t="s">
        <v>121</v>
      </c>
      <c r="Y90" s="870">
        <f t="shared" si="43"/>
        <v>0</v>
      </c>
      <c r="Z90" s="845" t="s">
        <v>121</v>
      </c>
      <c r="AA90" s="765" t="s">
        <v>121</v>
      </c>
      <c r="AB90" s="867">
        <f t="shared" si="53"/>
        <v>0</v>
      </c>
      <c r="AC90" s="871">
        <f t="shared" si="44"/>
        <v>0</v>
      </c>
      <c r="AD90" s="872">
        <f t="shared" si="45"/>
        <v>3</v>
      </c>
      <c r="AE90" s="873">
        <f t="shared" si="46"/>
        <v>3</v>
      </c>
      <c r="AF90" s="871">
        <f t="shared" si="47"/>
        <v>0</v>
      </c>
      <c r="AG90" s="872">
        <f t="shared" si="48"/>
        <v>0</v>
      </c>
      <c r="AH90" s="873">
        <f t="shared" si="49"/>
        <v>0</v>
      </c>
      <c r="AI90" s="871">
        <f t="shared" si="50"/>
        <v>0</v>
      </c>
      <c r="AJ90" s="872">
        <f t="shared" si="51"/>
        <v>0</v>
      </c>
      <c r="AK90" s="873">
        <f t="shared" si="52"/>
        <v>0</v>
      </c>
    </row>
    <row r="91" spans="1:38" x14ac:dyDescent="0.2">
      <c r="A91" s="874" t="s">
        <v>82</v>
      </c>
      <c r="B91" s="764" t="s">
        <v>121</v>
      </c>
      <c r="C91" s="765">
        <v>2</v>
      </c>
      <c r="D91" s="867">
        <f t="shared" si="36"/>
        <v>2</v>
      </c>
      <c r="E91" s="764" t="s">
        <v>121</v>
      </c>
      <c r="F91" s="765" t="s">
        <v>121</v>
      </c>
      <c r="G91" s="867">
        <f t="shared" si="37"/>
        <v>0</v>
      </c>
      <c r="H91" s="764" t="s">
        <v>121</v>
      </c>
      <c r="I91" s="765">
        <v>1</v>
      </c>
      <c r="J91" s="867">
        <f t="shared" si="38"/>
        <v>1</v>
      </c>
      <c r="K91" s="765" t="s">
        <v>121</v>
      </c>
      <c r="L91" s="765">
        <v>2</v>
      </c>
      <c r="M91" s="869">
        <f t="shared" si="39"/>
        <v>2</v>
      </c>
      <c r="N91" s="764" t="s">
        <v>121</v>
      </c>
      <c r="O91" s="765">
        <v>2</v>
      </c>
      <c r="P91" s="870">
        <f t="shared" si="40"/>
        <v>2</v>
      </c>
      <c r="Q91" s="845" t="s">
        <v>121</v>
      </c>
      <c r="R91" s="765" t="s">
        <v>121</v>
      </c>
      <c r="S91" s="867">
        <f t="shared" si="41"/>
        <v>0</v>
      </c>
      <c r="T91" s="765" t="s">
        <v>121</v>
      </c>
      <c r="U91" s="765">
        <v>1</v>
      </c>
      <c r="V91" s="869">
        <f t="shared" si="42"/>
        <v>1</v>
      </c>
      <c r="W91" s="764" t="s">
        <v>121</v>
      </c>
      <c r="X91" s="765" t="s">
        <v>121</v>
      </c>
      <c r="Y91" s="870">
        <f t="shared" si="43"/>
        <v>0</v>
      </c>
      <c r="Z91" s="845" t="s">
        <v>121</v>
      </c>
      <c r="AA91" s="765" t="s">
        <v>121</v>
      </c>
      <c r="AB91" s="867">
        <f t="shared" si="53"/>
        <v>0</v>
      </c>
      <c r="AC91" s="871">
        <f t="shared" si="44"/>
        <v>0</v>
      </c>
      <c r="AD91" s="872">
        <f t="shared" si="45"/>
        <v>5</v>
      </c>
      <c r="AE91" s="873">
        <f t="shared" si="46"/>
        <v>5</v>
      </c>
      <c r="AF91" s="871">
        <f t="shared" si="47"/>
        <v>0</v>
      </c>
      <c r="AG91" s="872">
        <f t="shared" si="48"/>
        <v>2</v>
      </c>
      <c r="AH91" s="873">
        <f t="shared" si="49"/>
        <v>2</v>
      </c>
      <c r="AI91" s="871">
        <f t="shared" si="50"/>
        <v>0</v>
      </c>
      <c r="AJ91" s="872">
        <f t="shared" si="51"/>
        <v>1</v>
      </c>
      <c r="AK91" s="873">
        <f t="shared" si="52"/>
        <v>1</v>
      </c>
    </row>
    <row r="92" spans="1:38" x14ac:dyDescent="0.2">
      <c r="A92" s="874" t="s">
        <v>83</v>
      </c>
      <c r="B92" s="764">
        <v>2</v>
      </c>
      <c r="C92" s="765">
        <v>4</v>
      </c>
      <c r="D92" s="867">
        <f t="shared" si="36"/>
        <v>6</v>
      </c>
      <c r="E92" s="764">
        <v>1</v>
      </c>
      <c r="F92" s="765" t="s">
        <v>121</v>
      </c>
      <c r="G92" s="867">
        <f t="shared" si="37"/>
        <v>1</v>
      </c>
      <c r="H92" s="764">
        <v>1</v>
      </c>
      <c r="I92" s="765" t="s">
        <v>121</v>
      </c>
      <c r="J92" s="867">
        <f t="shared" si="38"/>
        <v>1</v>
      </c>
      <c r="K92" s="765" t="s">
        <v>121</v>
      </c>
      <c r="L92" s="765">
        <v>1</v>
      </c>
      <c r="M92" s="869">
        <f t="shared" si="39"/>
        <v>1</v>
      </c>
      <c r="N92" s="764" t="s">
        <v>121</v>
      </c>
      <c r="O92" s="765">
        <v>1</v>
      </c>
      <c r="P92" s="870">
        <f t="shared" si="40"/>
        <v>1</v>
      </c>
      <c r="Q92" s="845" t="s">
        <v>121</v>
      </c>
      <c r="R92" s="765" t="s">
        <v>121</v>
      </c>
      <c r="S92" s="867">
        <f t="shared" si="41"/>
        <v>0</v>
      </c>
      <c r="T92" s="765">
        <v>2</v>
      </c>
      <c r="U92" s="765">
        <v>4</v>
      </c>
      <c r="V92" s="869">
        <f t="shared" si="42"/>
        <v>6</v>
      </c>
      <c r="W92" s="764" t="s">
        <v>121</v>
      </c>
      <c r="X92" s="765">
        <v>1</v>
      </c>
      <c r="Y92" s="870">
        <f t="shared" si="43"/>
        <v>1</v>
      </c>
      <c r="Z92" s="845" t="s">
        <v>121</v>
      </c>
      <c r="AA92" s="765" t="s">
        <v>121</v>
      </c>
      <c r="AB92" s="867">
        <f t="shared" si="53"/>
        <v>0</v>
      </c>
      <c r="AC92" s="871">
        <f t="shared" si="44"/>
        <v>4</v>
      </c>
      <c r="AD92" s="872">
        <f t="shared" si="45"/>
        <v>9</v>
      </c>
      <c r="AE92" s="873">
        <f t="shared" si="46"/>
        <v>13</v>
      </c>
      <c r="AF92" s="871">
        <f t="shared" si="47"/>
        <v>1</v>
      </c>
      <c r="AG92" s="872">
        <f t="shared" si="48"/>
        <v>2</v>
      </c>
      <c r="AH92" s="873">
        <f t="shared" si="49"/>
        <v>3</v>
      </c>
      <c r="AI92" s="871">
        <f t="shared" si="50"/>
        <v>1</v>
      </c>
      <c r="AJ92" s="872">
        <f t="shared" si="51"/>
        <v>0</v>
      </c>
      <c r="AK92" s="873">
        <f t="shared" si="52"/>
        <v>1</v>
      </c>
    </row>
    <row r="93" spans="1:38" x14ac:dyDescent="0.2">
      <c r="A93" s="874" t="s">
        <v>85</v>
      </c>
      <c r="B93" s="764" t="s">
        <v>121</v>
      </c>
      <c r="C93" s="765" t="s">
        <v>121</v>
      </c>
      <c r="D93" s="867">
        <f t="shared" si="36"/>
        <v>0</v>
      </c>
      <c r="E93" s="764" t="s">
        <v>121</v>
      </c>
      <c r="F93" s="765" t="s">
        <v>121</v>
      </c>
      <c r="G93" s="867">
        <f t="shared" si="37"/>
        <v>0</v>
      </c>
      <c r="H93" s="764" t="s">
        <v>121</v>
      </c>
      <c r="I93" s="765" t="s">
        <v>121</v>
      </c>
      <c r="J93" s="867">
        <f t="shared" si="38"/>
        <v>0</v>
      </c>
      <c r="K93" s="765" t="s">
        <v>121</v>
      </c>
      <c r="L93" s="765" t="s">
        <v>121</v>
      </c>
      <c r="M93" s="869">
        <f t="shared" si="39"/>
        <v>0</v>
      </c>
      <c r="N93" s="764" t="s">
        <v>121</v>
      </c>
      <c r="O93" s="765" t="s">
        <v>121</v>
      </c>
      <c r="P93" s="870">
        <f t="shared" si="40"/>
        <v>0</v>
      </c>
      <c r="Q93" s="845" t="s">
        <v>121</v>
      </c>
      <c r="R93" s="765" t="s">
        <v>121</v>
      </c>
      <c r="S93" s="867">
        <f t="shared" si="41"/>
        <v>0</v>
      </c>
      <c r="T93" s="765">
        <v>1</v>
      </c>
      <c r="U93" s="765">
        <v>1</v>
      </c>
      <c r="V93" s="869">
        <f t="shared" si="42"/>
        <v>2</v>
      </c>
      <c r="W93" s="764" t="s">
        <v>121</v>
      </c>
      <c r="X93" s="765">
        <v>1</v>
      </c>
      <c r="Y93" s="870">
        <f t="shared" si="43"/>
        <v>1</v>
      </c>
      <c r="Z93" s="845" t="s">
        <v>121</v>
      </c>
      <c r="AA93" s="765" t="s">
        <v>121</v>
      </c>
      <c r="AB93" s="867">
        <f t="shared" si="53"/>
        <v>0</v>
      </c>
      <c r="AC93" s="871">
        <f t="shared" si="44"/>
        <v>1</v>
      </c>
      <c r="AD93" s="872">
        <f t="shared" si="45"/>
        <v>1</v>
      </c>
      <c r="AE93" s="972">
        <f t="shared" si="46"/>
        <v>2</v>
      </c>
      <c r="AF93" s="871">
        <f t="shared" si="47"/>
        <v>0</v>
      </c>
      <c r="AG93" s="872">
        <f t="shared" si="48"/>
        <v>1</v>
      </c>
      <c r="AH93" s="873">
        <f t="shared" si="49"/>
        <v>1</v>
      </c>
      <c r="AI93" s="871">
        <f t="shared" si="50"/>
        <v>0</v>
      </c>
      <c r="AJ93" s="872">
        <f t="shared" si="51"/>
        <v>0</v>
      </c>
      <c r="AK93" s="873">
        <f t="shared" si="52"/>
        <v>0</v>
      </c>
    </row>
    <row r="94" spans="1:38" x14ac:dyDescent="0.2">
      <c r="A94" s="874" t="s">
        <v>86</v>
      </c>
      <c r="B94" s="764" t="s">
        <v>121</v>
      </c>
      <c r="C94" s="765">
        <v>1</v>
      </c>
      <c r="D94" s="867">
        <f t="shared" si="36"/>
        <v>1</v>
      </c>
      <c r="E94" s="764" t="s">
        <v>121</v>
      </c>
      <c r="F94" s="765" t="s">
        <v>121</v>
      </c>
      <c r="G94" s="867">
        <f t="shared" si="37"/>
        <v>0</v>
      </c>
      <c r="H94" s="764" t="s">
        <v>121</v>
      </c>
      <c r="I94" s="765">
        <v>1</v>
      </c>
      <c r="J94" s="867">
        <f t="shared" si="38"/>
        <v>1</v>
      </c>
      <c r="K94" s="845" t="s">
        <v>121</v>
      </c>
      <c r="L94" s="765">
        <v>1</v>
      </c>
      <c r="M94" s="869">
        <f t="shared" si="39"/>
        <v>1</v>
      </c>
      <c r="N94" s="850" t="s">
        <v>121</v>
      </c>
      <c r="O94" s="949">
        <v>1</v>
      </c>
      <c r="P94" s="870">
        <f t="shared" si="40"/>
        <v>1</v>
      </c>
      <c r="Q94" s="845" t="s">
        <v>121</v>
      </c>
      <c r="R94" s="765">
        <v>1</v>
      </c>
      <c r="S94" s="867">
        <f t="shared" si="41"/>
        <v>1</v>
      </c>
      <c r="T94" s="765">
        <v>1</v>
      </c>
      <c r="U94" s="765">
        <v>3</v>
      </c>
      <c r="V94" s="869">
        <f t="shared" si="42"/>
        <v>4</v>
      </c>
      <c r="W94" s="764" t="s">
        <v>121</v>
      </c>
      <c r="X94" s="765" t="s">
        <v>121</v>
      </c>
      <c r="Y94" s="870">
        <f t="shared" si="43"/>
        <v>0</v>
      </c>
      <c r="Z94" s="845" t="s">
        <v>121</v>
      </c>
      <c r="AA94" s="765" t="s">
        <v>121</v>
      </c>
      <c r="AB94" s="867">
        <f t="shared" si="53"/>
        <v>0</v>
      </c>
      <c r="AC94" s="871">
        <f t="shared" si="44"/>
        <v>1</v>
      </c>
      <c r="AD94" s="872">
        <f t="shared" si="45"/>
        <v>5</v>
      </c>
      <c r="AE94" s="972">
        <f t="shared" si="46"/>
        <v>6</v>
      </c>
      <c r="AF94" s="871">
        <f t="shared" si="47"/>
        <v>0</v>
      </c>
      <c r="AG94" s="872">
        <f t="shared" si="48"/>
        <v>1</v>
      </c>
      <c r="AH94" s="873">
        <f t="shared" si="49"/>
        <v>1</v>
      </c>
      <c r="AI94" s="871">
        <f t="shared" si="50"/>
        <v>0</v>
      </c>
      <c r="AJ94" s="872">
        <f t="shared" si="51"/>
        <v>2</v>
      </c>
      <c r="AK94" s="873">
        <f t="shared" si="52"/>
        <v>2</v>
      </c>
    </row>
    <row r="95" spans="1:38" x14ac:dyDescent="0.2">
      <c r="A95" s="874" t="s">
        <v>87</v>
      </c>
      <c r="B95" s="764">
        <v>2</v>
      </c>
      <c r="C95" s="765">
        <v>2</v>
      </c>
      <c r="D95" s="867">
        <f t="shared" si="36"/>
        <v>4</v>
      </c>
      <c r="E95" s="764">
        <v>2</v>
      </c>
      <c r="F95" s="765">
        <v>2</v>
      </c>
      <c r="G95" s="867">
        <f t="shared" si="37"/>
        <v>4</v>
      </c>
      <c r="H95" s="764">
        <v>1</v>
      </c>
      <c r="I95" s="765">
        <v>2</v>
      </c>
      <c r="J95" s="867">
        <f t="shared" si="38"/>
        <v>3</v>
      </c>
      <c r="K95" s="764">
        <v>2</v>
      </c>
      <c r="L95" s="765">
        <v>12</v>
      </c>
      <c r="M95" s="869">
        <f t="shared" si="39"/>
        <v>14</v>
      </c>
      <c r="N95" s="764">
        <v>2</v>
      </c>
      <c r="O95" s="765">
        <v>1</v>
      </c>
      <c r="P95" s="870">
        <f t="shared" si="40"/>
        <v>3</v>
      </c>
      <c r="Q95" s="845" t="s">
        <v>121</v>
      </c>
      <c r="R95" s="765">
        <v>3</v>
      </c>
      <c r="S95" s="867">
        <f t="shared" si="41"/>
        <v>3</v>
      </c>
      <c r="T95" s="765">
        <v>11</v>
      </c>
      <c r="U95" s="765">
        <v>19</v>
      </c>
      <c r="V95" s="869">
        <f t="shared" si="42"/>
        <v>30</v>
      </c>
      <c r="W95" s="764" t="s">
        <v>121</v>
      </c>
      <c r="X95" s="765">
        <v>2</v>
      </c>
      <c r="Y95" s="870">
        <f t="shared" si="43"/>
        <v>2</v>
      </c>
      <c r="Z95" s="845" t="s">
        <v>121</v>
      </c>
      <c r="AA95" s="765" t="s">
        <v>121</v>
      </c>
      <c r="AB95" s="867">
        <f t="shared" si="53"/>
        <v>0</v>
      </c>
      <c r="AC95" s="871">
        <f t="shared" si="44"/>
        <v>15</v>
      </c>
      <c r="AD95" s="872">
        <f t="shared" si="45"/>
        <v>33</v>
      </c>
      <c r="AE95" s="972">
        <f t="shared" si="46"/>
        <v>48</v>
      </c>
      <c r="AF95" s="871">
        <f t="shared" si="47"/>
        <v>4</v>
      </c>
      <c r="AG95" s="872">
        <f t="shared" si="48"/>
        <v>5</v>
      </c>
      <c r="AH95" s="873">
        <f t="shared" si="49"/>
        <v>9</v>
      </c>
      <c r="AI95" s="871">
        <f t="shared" si="50"/>
        <v>1</v>
      </c>
      <c r="AJ95" s="872">
        <f t="shared" si="51"/>
        <v>5</v>
      </c>
      <c r="AK95" s="873">
        <f t="shared" si="52"/>
        <v>6</v>
      </c>
    </row>
    <row r="96" spans="1:38" x14ac:dyDescent="0.2">
      <c r="A96" s="874" t="s">
        <v>88</v>
      </c>
      <c r="B96" s="764" t="s">
        <v>121</v>
      </c>
      <c r="C96" s="765">
        <v>1</v>
      </c>
      <c r="D96" s="867">
        <f t="shared" si="36"/>
        <v>1</v>
      </c>
      <c r="E96" s="764" t="s">
        <v>121</v>
      </c>
      <c r="F96" s="765" t="s">
        <v>121</v>
      </c>
      <c r="G96" s="867">
        <f t="shared" si="37"/>
        <v>0</v>
      </c>
      <c r="H96" s="764" t="s">
        <v>121</v>
      </c>
      <c r="I96" s="765" t="s">
        <v>121</v>
      </c>
      <c r="J96" s="867">
        <f t="shared" si="38"/>
        <v>0</v>
      </c>
      <c r="K96" s="765" t="s">
        <v>121</v>
      </c>
      <c r="L96" s="765" t="s">
        <v>121</v>
      </c>
      <c r="M96" s="869">
        <f t="shared" si="39"/>
        <v>0</v>
      </c>
      <c r="N96" s="764" t="s">
        <v>121</v>
      </c>
      <c r="O96" s="765" t="s">
        <v>121</v>
      </c>
      <c r="P96" s="870">
        <f t="shared" si="40"/>
        <v>0</v>
      </c>
      <c r="Q96" s="845" t="s">
        <v>121</v>
      </c>
      <c r="R96" s="765" t="s">
        <v>121</v>
      </c>
      <c r="S96" s="867">
        <f t="shared" si="41"/>
        <v>0</v>
      </c>
      <c r="T96" s="765" t="s">
        <v>121</v>
      </c>
      <c r="U96" s="765">
        <v>1</v>
      </c>
      <c r="V96" s="869">
        <f t="shared" si="42"/>
        <v>1</v>
      </c>
      <c r="W96" s="764" t="s">
        <v>121</v>
      </c>
      <c r="X96" s="765" t="s">
        <v>121</v>
      </c>
      <c r="Y96" s="870">
        <f t="shared" si="43"/>
        <v>0</v>
      </c>
      <c r="Z96" s="845" t="s">
        <v>121</v>
      </c>
      <c r="AA96" s="765" t="s">
        <v>121</v>
      </c>
      <c r="AB96" s="867">
        <f t="shared" si="53"/>
        <v>0</v>
      </c>
      <c r="AC96" s="871">
        <f t="shared" si="44"/>
        <v>0</v>
      </c>
      <c r="AD96" s="872">
        <f t="shared" si="45"/>
        <v>2</v>
      </c>
      <c r="AE96" s="972">
        <f t="shared" si="46"/>
        <v>2</v>
      </c>
      <c r="AF96" s="871">
        <f t="shared" si="47"/>
        <v>0</v>
      </c>
      <c r="AG96" s="872">
        <f t="shared" si="48"/>
        <v>0</v>
      </c>
      <c r="AH96" s="873">
        <f t="shared" si="49"/>
        <v>0</v>
      </c>
      <c r="AI96" s="871">
        <f t="shared" si="50"/>
        <v>0</v>
      </c>
      <c r="AJ96" s="872">
        <f t="shared" si="51"/>
        <v>0</v>
      </c>
      <c r="AK96" s="873">
        <f t="shared" si="52"/>
        <v>0</v>
      </c>
    </row>
    <row r="97" spans="1:37" x14ac:dyDescent="0.2">
      <c r="A97" s="874" t="s">
        <v>90</v>
      </c>
      <c r="B97" s="875" t="s">
        <v>121</v>
      </c>
      <c r="C97" s="876" t="s">
        <v>121</v>
      </c>
      <c r="D97" s="867">
        <f t="shared" si="36"/>
        <v>0</v>
      </c>
      <c r="E97" s="875" t="s">
        <v>121</v>
      </c>
      <c r="F97" s="876" t="s">
        <v>121</v>
      </c>
      <c r="G97" s="867">
        <f t="shared" si="37"/>
        <v>0</v>
      </c>
      <c r="H97" s="875" t="s">
        <v>121</v>
      </c>
      <c r="I97" s="876" t="s">
        <v>121</v>
      </c>
      <c r="J97" s="867">
        <f t="shared" si="38"/>
        <v>0</v>
      </c>
      <c r="K97" s="876" t="s">
        <v>121</v>
      </c>
      <c r="L97" s="876">
        <v>3</v>
      </c>
      <c r="M97" s="869">
        <f t="shared" si="39"/>
        <v>3</v>
      </c>
      <c r="N97" s="875" t="s">
        <v>121</v>
      </c>
      <c r="O97" s="876" t="s">
        <v>121</v>
      </c>
      <c r="P97" s="870">
        <f t="shared" si="40"/>
        <v>0</v>
      </c>
      <c r="Q97" s="877" t="s">
        <v>121</v>
      </c>
      <c r="R97" s="876" t="s">
        <v>121</v>
      </c>
      <c r="S97" s="867">
        <f t="shared" si="41"/>
        <v>0</v>
      </c>
      <c r="T97" s="765" t="s">
        <v>121</v>
      </c>
      <c r="U97" s="765" t="s">
        <v>121</v>
      </c>
      <c r="V97" s="869">
        <f t="shared" si="42"/>
        <v>0</v>
      </c>
      <c r="W97" s="764" t="s">
        <v>121</v>
      </c>
      <c r="X97" s="765" t="s">
        <v>121</v>
      </c>
      <c r="Y97" s="870">
        <f t="shared" si="43"/>
        <v>0</v>
      </c>
      <c r="Z97" s="845" t="s">
        <v>121</v>
      </c>
      <c r="AA97" s="765" t="s">
        <v>121</v>
      </c>
      <c r="AB97" s="867">
        <f t="shared" si="53"/>
        <v>0</v>
      </c>
      <c r="AC97" s="871">
        <f t="shared" si="44"/>
        <v>0</v>
      </c>
      <c r="AD97" s="872">
        <f t="shared" si="45"/>
        <v>3</v>
      </c>
      <c r="AE97" s="972">
        <f t="shared" si="46"/>
        <v>3</v>
      </c>
      <c r="AF97" s="871">
        <f t="shared" si="47"/>
        <v>0</v>
      </c>
      <c r="AG97" s="872">
        <f t="shared" si="48"/>
        <v>0</v>
      </c>
      <c r="AH97" s="873">
        <f t="shared" si="49"/>
        <v>0</v>
      </c>
      <c r="AI97" s="871">
        <f t="shared" si="50"/>
        <v>0</v>
      </c>
      <c r="AJ97" s="872">
        <f t="shared" si="51"/>
        <v>0</v>
      </c>
      <c r="AK97" s="873">
        <f t="shared" si="52"/>
        <v>0</v>
      </c>
    </row>
    <row r="98" spans="1:37" x14ac:dyDescent="0.2">
      <c r="A98" s="874" t="s">
        <v>91</v>
      </c>
      <c r="B98" s="764">
        <v>1</v>
      </c>
      <c r="C98" s="765">
        <v>1</v>
      </c>
      <c r="D98" s="867">
        <f t="shared" si="36"/>
        <v>2</v>
      </c>
      <c r="E98" s="764" t="s">
        <v>121</v>
      </c>
      <c r="F98" s="765">
        <v>2</v>
      </c>
      <c r="G98" s="867">
        <f t="shared" si="37"/>
        <v>2</v>
      </c>
      <c r="H98" s="764" t="s">
        <v>121</v>
      </c>
      <c r="I98" s="765" t="s">
        <v>121</v>
      </c>
      <c r="J98" s="867">
        <f t="shared" si="38"/>
        <v>0</v>
      </c>
      <c r="K98" s="765">
        <v>2</v>
      </c>
      <c r="L98" s="765">
        <v>1</v>
      </c>
      <c r="M98" s="869">
        <f t="shared" si="39"/>
        <v>3</v>
      </c>
      <c r="N98" s="764" t="s">
        <v>121</v>
      </c>
      <c r="O98" s="765" t="s">
        <v>121</v>
      </c>
      <c r="P98" s="870">
        <f t="shared" si="40"/>
        <v>0</v>
      </c>
      <c r="Q98" s="845">
        <v>1</v>
      </c>
      <c r="R98" s="765">
        <v>1</v>
      </c>
      <c r="S98" s="867">
        <f t="shared" si="41"/>
        <v>2</v>
      </c>
      <c r="T98" s="765">
        <v>4</v>
      </c>
      <c r="U98" s="765">
        <v>2</v>
      </c>
      <c r="V98" s="869">
        <f t="shared" si="42"/>
        <v>6</v>
      </c>
      <c r="W98" s="764" t="s">
        <v>121</v>
      </c>
      <c r="X98" s="765">
        <v>1</v>
      </c>
      <c r="Y98" s="870">
        <f t="shared" si="43"/>
        <v>1</v>
      </c>
      <c r="Z98" s="845" t="s">
        <v>121</v>
      </c>
      <c r="AA98" s="765" t="s">
        <v>121</v>
      </c>
      <c r="AB98" s="867">
        <f t="shared" si="53"/>
        <v>0</v>
      </c>
      <c r="AC98" s="871">
        <f t="shared" si="44"/>
        <v>7</v>
      </c>
      <c r="AD98" s="872">
        <f t="shared" si="45"/>
        <v>4</v>
      </c>
      <c r="AE98" s="972">
        <f t="shared" si="46"/>
        <v>11</v>
      </c>
      <c r="AF98" s="871">
        <f t="shared" si="47"/>
        <v>0</v>
      </c>
      <c r="AG98" s="872">
        <f t="shared" si="48"/>
        <v>3</v>
      </c>
      <c r="AH98" s="873">
        <f t="shared" si="49"/>
        <v>3</v>
      </c>
      <c r="AI98" s="871">
        <f t="shared" si="50"/>
        <v>1</v>
      </c>
      <c r="AJ98" s="872">
        <f t="shared" si="51"/>
        <v>1</v>
      </c>
      <c r="AK98" s="873">
        <f t="shared" si="52"/>
        <v>2</v>
      </c>
    </row>
    <row r="99" spans="1:37" x14ac:dyDescent="0.2">
      <c r="A99" s="874" t="s">
        <v>92</v>
      </c>
      <c r="B99" s="764" t="s">
        <v>121</v>
      </c>
      <c r="C99" s="765" t="s">
        <v>121</v>
      </c>
      <c r="D99" s="867">
        <f t="shared" si="36"/>
        <v>0</v>
      </c>
      <c r="E99" s="764" t="s">
        <v>121</v>
      </c>
      <c r="F99" s="765" t="s">
        <v>121</v>
      </c>
      <c r="G99" s="867">
        <f t="shared" si="37"/>
        <v>0</v>
      </c>
      <c r="H99" s="764" t="s">
        <v>121</v>
      </c>
      <c r="I99" s="765" t="s">
        <v>121</v>
      </c>
      <c r="J99" s="867">
        <f t="shared" si="38"/>
        <v>0</v>
      </c>
      <c r="K99" s="765">
        <v>1</v>
      </c>
      <c r="L99" s="765" t="s">
        <v>121</v>
      </c>
      <c r="M99" s="869">
        <f t="shared" si="39"/>
        <v>1</v>
      </c>
      <c r="N99" s="764" t="s">
        <v>121</v>
      </c>
      <c r="O99" s="765" t="s">
        <v>121</v>
      </c>
      <c r="P99" s="870">
        <f t="shared" si="40"/>
        <v>0</v>
      </c>
      <c r="Q99" s="845" t="s">
        <v>121</v>
      </c>
      <c r="R99" s="765" t="s">
        <v>121</v>
      </c>
      <c r="S99" s="867">
        <f t="shared" si="41"/>
        <v>0</v>
      </c>
      <c r="T99" s="765">
        <v>1</v>
      </c>
      <c r="U99" s="765">
        <v>3</v>
      </c>
      <c r="V99" s="869">
        <f t="shared" si="42"/>
        <v>4</v>
      </c>
      <c r="W99" s="764">
        <v>1</v>
      </c>
      <c r="X99" s="765" t="s">
        <v>121</v>
      </c>
      <c r="Y99" s="870">
        <f t="shared" si="43"/>
        <v>1</v>
      </c>
      <c r="Z99" s="845" t="s">
        <v>121</v>
      </c>
      <c r="AA99" s="765" t="s">
        <v>121</v>
      </c>
      <c r="AB99" s="867">
        <f t="shared" si="53"/>
        <v>0</v>
      </c>
      <c r="AC99" s="871">
        <f t="shared" si="44"/>
        <v>2</v>
      </c>
      <c r="AD99" s="872">
        <f t="shared" si="45"/>
        <v>3</v>
      </c>
      <c r="AE99" s="972">
        <f t="shared" si="46"/>
        <v>5</v>
      </c>
      <c r="AF99" s="871">
        <f t="shared" si="47"/>
        <v>1</v>
      </c>
      <c r="AG99" s="872">
        <f t="shared" si="48"/>
        <v>0</v>
      </c>
      <c r="AH99" s="873">
        <f t="shared" si="49"/>
        <v>1</v>
      </c>
      <c r="AI99" s="871">
        <f t="shared" si="50"/>
        <v>0</v>
      </c>
      <c r="AJ99" s="872">
        <f t="shared" si="51"/>
        <v>0</v>
      </c>
      <c r="AK99" s="873">
        <f t="shared" si="52"/>
        <v>0</v>
      </c>
    </row>
    <row r="100" spans="1:37" x14ac:dyDescent="0.2">
      <c r="A100" s="874" t="s">
        <v>98</v>
      </c>
      <c r="B100" s="764">
        <v>1</v>
      </c>
      <c r="C100" s="765" t="s">
        <v>121</v>
      </c>
      <c r="D100" s="867">
        <f t="shared" si="36"/>
        <v>1</v>
      </c>
      <c r="E100" s="764" t="s">
        <v>121</v>
      </c>
      <c r="F100" s="765" t="s">
        <v>121</v>
      </c>
      <c r="G100" s="867">
        <f t="shared" si="37"/>
        <v>0</v>
      </c>
      <c r="H100" s="764">
        <v>1</v>
      </c>
      <c r="I100" s="765" t="s">
        <v>121</v>
      </c>
      <c r="J100" s="867">
        <f t="shared" si="38"/>
        <v>1</v>
      </c>
      <c r="K100" s="765">
        <v>1</v>
      </c>
      <c r="L100" s="765" t="s">
        <v>121</v>
      </c>
      <c r="M100" s="869">
        <f t="shared" si="39"/>
        <v>1</v>
      </c>
      <c r="N100" s="764" t="s">
        <v>121</v>
      </c>
      <c r="O100" s="765" t="s">
        <v>121</v>
      </c>
      <c r="P100" s="870">
        <f t="shared" si="40"/>
        <v>0</v>
      </c>
      <c r="Q100" s="845" t="s">
        <v>121</v>
      </c>
      <c r="R100" s="765" t="s">
        <v>121</v>
      </c>
      <c r="S100" s="867">
        <f t="shared" si="41"/>
        <v>0</v>
      </c>
      <c r="T100" s="765">
        <v>1</v>
      </c>
      <c r="U100" s="765" t="s">
        <v>121</v>
      </c>
      <c r="V100" s="869">
        <f t="shared" si="42"/>
        <v>1</v>
      </c>
      <c r="W100" s="764" t="s">
        <v>121</v>
      </c>
      <c r="X100" s="765" t="s">
        <v>121</v>
      </c>
      <c r="Y100" s="870">
        <f t="shared" si="43"/>
        <v>0</v>
      </c>
      <c r="Z100" s="845" t="s">
        <v>121</v>
      </c>
      <c r="AA100" s="765" t="s">
        <v>121</v>
      </c>
      <c r="AB100" s="867">
        <f t="shared" si="53"/>
        <v>0</v>
      </c>
      <c r="AC100" s="871">
        <f t="shared" si="44"/>
        <v>3</v>
      </c>
      <c r="AD100" s="872">
        <f t="shared" si="45"/>
        <v>0</v>
      </c>
      <c r="AE100" s="972">
        <f t="shared" si="46"/>
        <v>3</v>
      </c>
      <c r="AF100" s="871">
        <f t="shared" si="47"/>
        <v>0</v>
      </c>
      <c r="AG100" s="872">
        <f t="shared" si="48"/>
        <v>0</v>
      </c>
      <c r="AH100" s="873">
        <f t="shared" si="49"/>
        <v>0</v>
      </c>
      <c r="AI100" s="871">
        <f t="shared" si="50"/>
        <v>1</v>
      </c>
      <c r="AJ100" s="872">
        <f t="shared" si="51"/>
        <v>0</v>
      </c>
      <c r="AK100" s="873">
        <f t="shared" si="52"/>
        <v>1</v>
      </c>
    </row>
    <row r="101" spans="1:37" x14ac:dyDescent="0.2">
      <c r="A101" s="874" t="s">
        <v>102</v>
      </c>
      <c r="B101" s="764" t="s">
        <v>121</v>
      </c>
      <c r="C101" s="765">
        <v>1</v>
      </c>
      <c r="D101" s="867">
        <f t="shared" si="36"/>
        <v>1</v>
      </c>
      <c r="E101" s="764" t="s">
        <v>121</v>
      </c>
      <c r="F101" s="765" t="s">
        <v>121</v>
      </c>
      <c r="G101" s="867">
        <f t="shared" si="37"/>
        <v>0</v>
      </c>
      <c r="H101" s="764" t="s">
        <v>121</v>
      </c>
      <c r="I101" s="765" t="s">
        <v>121</v>
      </c>
      <c r="J101" s="867">
        <f t="shared" si="38"/>
        <v>0</v>
      </c>
      <c r="K101" s="765" t="s">
        <v>121</v>
      </c>
      <c r="L101" s="765" t="s">
        <v>121</v>
      </c>
      <c r="M101" s="869">
        <f t="shared" si="39"/>
        <v>0</v>
      </c>
      <c r="N101" s="764" t="s">
        <v>121</v>
      </c>
      <c r="O101" s="765" t="s">
        <v>121</v>
      </c>
      <c r="P101" s="870">
        <f t="shared" si="40"/>
        <v>0</v>
      </c>
      <c r="Q101" s="845">
        <v>1</v>
      </c>
      <c r="R101" s="765" t="s">
        <v>121</v>
      </c>
      <c r="S101" s="867">
        <f t="shared" si="41"/>
        <v>1</v>
      </c>
      <c r="T101" s="765" t="s">
        <v>121</v>
      </c>
      <c r="U101" s="765">
        <v>1</v>
      </c>
      <c r="V101" s="869">
        <f t="shared" si="42"/>
        <v>1</v>
      </c>
      <c r="W101" s="764" t="s">
        <v>121</v>
      </c>
      <c r="X101" s="765" t="s">
        <v>121</v>
      </c>
      <c r="Y101" s="870">
        <f t="shared" si="43"/>
        <v>0</v>
      </c>
      <c r="Z101" s="845" t="s">
        <v>121</v>
      </c>
      <c r="AA101" s="765" t="s">
        <v>121</v>
      </c>
      <c r="AB101" s="867">
        <f t="shared" si="53"/>
        <v>0</v>
      </c>
      <c r="AC101" s="871">
        <f t="shared" si="44"/>
        <v>0</v>
      </c>
      <c r="AD101" s="872">
        <f t="shared" si="45"/>
        <v>2</v>
      </c>
      <c r="AE101" s="972">
        <f t="shared" si="46"/>
        <v>2</v>
      </c>
      <c r="AF101" s="871">
        <f t="shared" si="47"/>
        <v>0</v>
      </c>
      <c r="AG101" s="872">
        <f t="shared" si="48"/>
        <v>0</v>
      </c>
      <c r="AH101" s="873">
        <f t="shared" si="49"/>
        <v>0</v>
      </c>
      <c r="AI101" s="871">
        <f t="shared" si="50"/>
        <v>1</v>
      </c>
      <c r="AJ101" s="872">
        <f t="shared" si="51"/>
        <v>0</v>
      </c>
      <c r="AK101" s="873">
        <f t="shared" si="52"/>
        <v>1</v>
      </c>
    </row>
    <row r="102" spans="1:37" x14ac:dyDescent="0.2">
      <c r="A102" s="874" t="s">
        <v>114</v>
      </c>
      <c r="B102" s="875" t="s">
        <v>121</v>
      </c>
      <c r="C102" s="876" t="s">
        <v>121</v>
      </c>
      <c r="D102" s="867">
        <f t="shared" si="36"/>
        <v>0</v>
      </c>
      <c r="E102" s="875" t="s">
        <v>121</v>
      </c>
      <c r="F102" s="876" t="s">
        <v>121</v>
      </c>
      <c r="G102" s="867">
        <f t="shared" si="37"/>
        <v>0</v>
      </c>
      <c r="H102" s="875" t="s">
        <v>121</v>
      </c>
      <c r="I102" s="876" t="s">
        <v>121</v>
      </c>
      <c r="J102" s="867">
        <v>0</v>
      </c>
      <c r="K102" s="765" t="s">
        <v>121</v>
      </c>
      <c r="L102" s="765" t="s">
        <v>121</v>
      </c>
      <c r="M102" s="869">
        <v>0</v>
      </c>
      <c r="N102" s="875" t="s">
        <v>121</v>
      </c>
      <c r="O102" s="876" t="s">
        <v>121</v>
      </c>
      <c r="P102" s="870">
        <v>0</v>
      </c>
      <c r="Q102" s="845" t="s">
        <v>121</v>
      </c>
      <c r="R102" s="765" t="s">
        <v>121</v>
      </c>
      <c r="S102" s="867">
        <v>0</v>
      </c>
      <c r="T102" s="765" t="s">
        <v>121</v>
      </c>
      <c r="U102" s="765" t="s">
        <v>121</v>
      </c>
      <c r="V102" s="869">
        <f t="shared" si="42"/>
        <v>0</v>
      </c>
      <c r="W102" s="764" t="s">
        <v>121</v>
      </c>
      <c r="X102" s="765">
        <v>1</v>
      </c>
      <c r="Y102" s="870">
        <f t="shared" si="43"/>
        <v>1</v>
      </c>
      <c r="Z102" s="845" t="s">
        <v>121</v>
      </c>
      <c r="AA102" s="765" t="s">
        <v>121</v>
      </c>
      <c r="AB102" s="867">
        <f t="shared" si="53"/>
        <v>0</v>
      </c>
      <c r="AC102" s="871">
        <f t="shared" si="44"/>
        <v>0</v>
      </c>
      <c r="AD102" s="872">
        <f t="shared" si="45"/>
        <v>0</v>
      </c>
      <c r="AE102" s="972">
        <f t="shared" si="46"/>
        <v>0</v>
      </c>
      <c r="AF102" s="871">
        <f t="shared" si="47"/>
        <v>0</v>
      </c>
      <c r="AG102" s="872">
        <f t="shared" si="48"/>
        <v>1</v>
      </c>
      <c r="AH102" s="873">
        <f t="shared" si="49"/>
        <v>1</v>
      </c>
      <c r="AI102" s="871">
        <f t="shared" si="50"/>
        <v>0</v>
      </c>
      <c r="AJ102" s="872">
        <f t="shared" si="51"/>
        <v>0</v>
      </c>
      <c r="AK102" s="873">
        <f t="shared" si="52"/>
        <v>0</v>
      </c>
    </row>
    <row r="103" spans="1:37" ht="12.75" thickBot="1" x14ac:dyDescent="0.25">
      <c r="A103" s="874" t="s">
        <v>105</v>
      </c>
      <c r="B103" s="764">
        <v>1</v>
      </c>
      <c r="C103" s="765" t="s">
        <v>121</v>
      </c>
      <c r="D103" s="867">
        <f t="shared" ref="D103" si="54">SUM(B103:C103)</f>
        <v>1</v>
      </c>
      <c r="E103" s="764" t="s">
        <v>121</v>
      </c>
      <c r="F103" s="765" t="s">
        <v>121</v>
      </c>
      <c r="G103" s="867">
        <f t="shared" ref="G103" si="55">SUM(E103:F103)</f>
        <v>0</v>
      </c>
      <c r="H103" s="764" t="s">
        <v>121</v>
      </c>
      <c r="I103" s="765">
        <v>1</v>
      </c>
      <c r="J103" s="867">
        <f>SUM(H103:I103)</f>
        <v>1</v>
      </c>
      <c r="K103" s="765" t="s">
        <v>121</v>
      </c>
      <c r="L103" s="765">
        <v>1</v>
      </c>
      <c r="M103" s="869">
        <f>SUM(K103:L103)</f>
        <v>1</v>
      </c>
      <c r="N103" s="875" t="s">
        <v>121</v>
      </c>
      <c r="O103" s="876" t="s">
        <v>121</v>
      </c>
      <c r="P103" s="870">
        <f>SUM(N103:O103)</f>
        <v>0</v>
      </c>
      <c r="Q103" s="845" t="s">
        <v>121</v>
      </c>
      <c r="R103" s="765" t="s">
        <v>121</v>
      </c>
      <c r="S103" s="867">
        <f>SUM(Q103:R103)</f>
        <v>0</v>
      </c>
      <c r="T103" s="765" t="s">
        <v>121</v>
      </c>
      <c r="U103" s="765" t="s">
        <v>121</v>
      </c>
      <c r="V103" s="869">
        <f t="shared" ref="V103" si="56">SUM(T103:U103)</f>
        <v>0</v>
      </c>
      <c r="W103" s="764" t="s">
        <v>121</v>
      </c>
      <c r="X103" s="765">
        <v>1</v>
      </c>
      <c r="Y103" s="870">
        <f t="shared" ref="Y103" si="57">SUM(W103:X103)</f>
        <v>1</v>
      </c>
      <c r="Z103" s="845" t="s">
        <v>121</v>
      </c>
      <c r="AA103" s="765" t="s">
        <v>121</v>
      </c>
      <c r="AB103" s="867">
        <v>0</v>
      </c>
      <c r="AC103" s="871">
        <f t="shared" si="44"/>
        <v>1</v>
      </c>
      <c r="AD103" s="872">
        <f t="shared" si="45"/>
        <v>1</v>
      </c>
      <c r="AE103" s="972">
        <f t="shared" ref="AE103" si="58">SUM(AC103:AD103)</f>
        <v>2</v>
      </c>
      <c r="AF103" s="871">
        <f t="shared" si="47"/>
        <v>0</v>
      </c>
      <c r="AG103" s="872">
        <f t="shared" si="48"/>
        <v>1</v>
      </c>
      <c r="AH103" s="873">
        <f t="shared" ref="AH103" si="59">SUM(AF103:AG103)</f>
        <v>1</v>
      </c>
      <c r="AI103" s="871">
        <f t="shared" si="50"/>
        <v>0</v>
      </c>
      <c r="AJ103" s="872">
        <f t="shared" si="51"/>
        <v>1</v>
      </c>
      <c r="AK103" s="873">
        <f t="shared" ref="AK103" si="60">SUM(AI103:AJ103)</f>
        <v>1</v>
      </c>
    </row>
    <row r="104" spans="1:37" ht="12.75" thickBot="1" x14ac:dyDescent="0.25">
      <c r="A104" s="878" t="s">
        <v>125</v>
      </c>
      <c r="B104" s="969">
        <f t="shared" ref="B104:AK104" si="61">SUM(B7:B103)</f>
        <v>804</v>
      </c>
      <c r="C104" s="970">
        <f t="shared" si="61"/>
        <v>1000</v>
      </c>
      <c r="D104" s="971">
        <f t="shared" si="61"/>
        <v>1804</v>
      </c>
      <c r="E104" s="969">
        <f t="shared" si="61"/>
        <v>123</v>
      </c>
      <c r="F104" s="970">
        <f t="shared" si="61"/>
        <v>154</v>
      </c>
      <c r="G104" s="971">
        <f t="shared" si="61"/>
        <v>277</v>
      </c>
      <c r="H104" s="969">
        <f t="shared" si="61"/>
        <v>103</v>
      </c>
      <c r="I104" s="970">
        <f t="shared" si="61"/>
        <v>149</v>
      </c>
      <c r="J104" s="971">
        <f t="shared" si="61"/>
        <v>252</v>
      </c>
      <c r="K104" s="969">
        <f t="shared" si="61"/>
        <v>843</v>
      </c>
      <c r="L104" s="970">
        <f t="shared" si="61"/>
        <v>1040</v>
      </c>
      <c r="M104" s="971">
        <f t="shared" si="61"/>
        <v>1883</v>
      </c>
      <c r="N104" s="969">
        <f t="shared" si="61"/>
        <v>97</v>
      </c>
      <c r="O104" s="970">
        <f t="shared" si="61"/>
        <v>137</v>
      </c>
      <c r="P104" s="971">
        <f t="shared" si="61"/>
        <v>234</v>
      </c>
      <c r="Q104" s="969">
        <f t="shared" si="61"/>
        <v>139</v>
      </c>
      <c r="R104" s="970">
        <f t="shared" si="61"/>
        <v>182</v>
      </c>
      <c r="S104" s="971">
        <f t="shared" si="61"/>
        <v>321</v>
      </c>
      <c r="T104" s="969">
        <f t="shared" si="61"/>
        <v>914</v>
      </c>
      <c r="U104" s="970">
        <f t="shared" si="61"/>
        <v>1078</v>
      </c>
      <c r="V104" s="971">
        <f t="shared" si="61"/>
        <v>1992</v>
      </c>
      <c r="W104" s="969">
        <f t="shared" si="61"/>
        <v>82</v>
      </c>
      <c r="X104" s="970">
        <f t="shared" si="61"/>
        <v>109</v>
      </c>
      <c r="Y104" s="971">
        <f t="shared" si="61"/>
        <v>191</v>
      </c>
      <c r="Z104" s="969">
        <f t="shared" si="61"/>
        <v>127</v>
      </c>
      <c r="AA104" s="970">
        <f t="shared" si="61"/>
        <v>169</v>
      </c>
      <c r="AB104" s="971">
        <f t="shared" si="61"/>
        <v>296</v>
      </c>
      <c r="AC104" s="969">
        <f t="shared" si="61"/>
        <v>2561</v>
      </c>
      <c r="AD104" s="970">
        <f t="shared" si="61"/>
        <v>3118</v>
      </c>
      <c r="AE104" s="971">
        <f t="shared" si="61"/>
        <v>5679</v>
      </c>
      <c r="AF104" s="969">
        <f t="shared" si="61"/>
        <v>302</v>
      </c>
      <c r="AG104" s="970">
        <f t="shared" si="61"/>
        <v>400</v>
      </c>
      <c r="AH104" s="971">
        <f t="shared" si="61"/>
        <v>702</v>
      </c>
      <c r="AI104" s="969">
        <f t="shared" si="61"/>
        <v>369</v>
      </c>
      <c r="AJ104" s="970">
        <f t="shared" si="61"/>
        <v>500</v>
      </c>
      <c r="AK104" s="971">
        <f t="shared" si="61"/>
        <v>869</v>
      </c>
    </row>
    <row r="105" spans="1:37" x14ac:dyDescent="0.2">
      <c r="T105" s="1078"/>
      <c r="U105" s="1078"/>
      <c r="V105" s="967"/>
      <c r="W105" s="1078"/>
      <c r="X105" s="1078"/>
      <c r="Y105" s="967"/>
      <c r="Z105" s="1078"/>
      <c r="AA105" s="1078"/>
      <c r="AB105" s="967"/>
      <c r="AC105" s="967"/>
    </row>
    <row r="109" spans="1:37" x14ac:dyDescent="0.2">
      <c r="E109" s="384"/>
      <c r="F109" s="384"/>
      <c r="G109" s="384"/>
      <c r="H109" s="384"/>
      <c r="I109" s="384"/>
      <c r="J109" s="384"/>
      <c r="K109" s="384"/>
      <c r="L109" s="384"/>
    </row>
  </sheetData>
  <sortState ref="A7:AK103">
    <sortCondition descending="1" ref="AB7:AB103"/>
  </sortState>
  <mergeCells count="17">
    <mergeCell ref="A4:A6"/>
    <mergeCell ref="B4:J4"/>
    <mergeCell ref="K4:S4"/>
    <mergeCell ref="AC4:AK4"/>
    <mergeCell ref="B5:D5"/>
    <mergeCell ref="E5:G5"/>
    <mergeCell ref="AI5:AK5"/>
    <mergeCell ref="H5:J5"/>
    <mergeCell ref="K5:M5"/>
    <mergeCell ref="N5:P5"/>
    <mergeCell ref="T4:AB4"/>
    <mergeCell ref="T5:V5"/>
    <mergeCell ref="W5:Y5"/>
    <mergeCell ref="Z5:AB5"/>
    <mergeCell ref="Q5:S5"/>
    <mergeCell ref="AC5:AE5"/>
    <mergeCell ref="AF5:AH5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tabColor rgb="FF00B0F0"/>
  </sheetPr>
  <dimension ref="A1:G71"/>
  <sheetViews>
    <sheetView zoomScaleNormal="100" workbookViewId="0">
      <selection activeCell="K25" sqref="K25"/>
    </sheetView>
  </sheetViews>
  <sheetFormatPr defaultRowHeight="12" x14ac:dyDescent="0.2"/>
  <cols>
    <col min="1" max="1" width="20.140625" style="48" customWidth="1"/>
    <col min="2" max="3" width="9.7109375" style="48" customWidth="1"/>
    <col min="4" max="4" width="4.7109375" style="48" customWidth="1"/>
    <col min="5" max="5" width="21.140625" style="48" customWidth="1"/>
    <col min="6" max="7" width="9.7109375" style="48" customWidth="1"/>
    <col min="8" max="145" width="9.140625" style="48"/>
    <col min="146" max="146" width="18.140625" style="48" customWidth="1"/>
    <col min="147" max="148" width="9.7109375" style="48" customWidth="1"/>
    <col min="149" max="149" width="4.7109375" style="48" customWidth="1"/>
    <col min="150" max="150" width="21.140625" style="48" customWidth="1"/>
    <col min="151" max="152" width="9.7109375" style="48" customWidth="1"/>
    <col min="153" max="401" width="9.140625" style="48"/>
    <col min="402" max="402" width="18.140625" style="48" customWidth="1"/>
    <col min="403" max="404" width="9.7109375" style="48" customWidth="1"/>
    <col min="405" max="405" width="4.7109375" style="48" customWidth="1"/>
    <col min="406" max="406" width="21.140625" style="48" customWidth="1"/>
    <col min="407" max="408" width="9.7109375" style="48" customWidth="1"/>
    <col min="409" max="657" width="9.140625" style="48"/>
    <col min="658" max="658" width="18.140625" style="48" customWidth="1"/>
    <col min="659" max="660" width="9.7109375" style="48" customWidth="1"/>
    <col min="661" max="661" width="4.7109375" style="48" customWidth="1"/>
    <col min="662" max="662" width="21.140625" style="48" customWidth="1"/>
    <col min="663" max="664" width="9.7109375" style="48" customWidth="1"/>
    <col min="665" max="913" width="9.140625" style="48"/>
    <col min="914" max="914" width="18.140625" style="48" customWidth="1"/>
    <col min="915" max="916" width="9.7109375" style="48" customWidth="1"/>
    <col min="917" max="917" width="4.7109375" style="48" customWidth="1"/>
    <col min="918" max="918" width="21.140625" style="48" customWidth="1"/>
    <col min="919" max="920" width="9.7109375" style="48" customWidth="1"/>
    <col min="921" max="1169" width="9.140625" style="48"/>
    <col min="1170" max="1170" width="18.140625" style="48" customWidth="1"/>
    <col min="1171" max="1172" width="9.7109375" style="48" customWidth="1"/>
    <col min="1173" max="1173" width="4.7109375" style="48" customWidth="1"/>
    <col min="1174" max="1174" width="21.140625" style="48" customWidth="1"/>
    <col min="1175" max="1176" width="9.7109375" style="48" customWidth="1"/>
    <col min="1177" max="1425" width="9.140625" style="48"/>
    <col min="1426" max="1426" width="18.140625" style="48" customWidth="1"/>
    <col min="1427" max="1428" width="9.7109375" style="48" customWidth="1"/>
    <col min="1429" max="1429" width="4.7109375" style="48" customWidth="1"/>
    <col min="1430" max="1430" width="21.140625" style="48" customWidth="1"/>
    <col min="1431" max="1432" width="9.7109375" style="48" customWidth="1"/>
    <col min="1433" max="1681" width="9.140625" style="48"/>
    <col min="1682" max="1682" width="18.140625" style="48" customWidth="1"/>
    <col min="1683" max="1684" width="9.7109375" style="48" customWidth="1"/>
    <col min="1685" max="1685" width="4.7109375" style="48" customWidth="1"/>
    <col min="1686" max="1686" width="21.140625" style="48" customWidth="1"/>
    <col min="1687" max="1688" width="9.7109375" style="48" customWidth="1"/>
    <col min="1689" max="1937" width="9.140625" style="48"/>
    <col min="1938" max="1938" width="18.140625" style="48" customWidth="1"/>
    <col min="1939" max="1940" width="9.7109375" style="48" customWidth="1"/>
    <col min="1941" max="1941" width="4.7109375" style="48" customWidth="1"/>
    <col min="1942" max="1942" width="21.140625" style="48" customWidth="1"/>
    <col min="1943" max="1944" width="9.7109375" style="48" customWidth="1"/>
    <col min="1945" max="2193" width="9.140625" style="48"/>
    <col min="2194" max="2194" width="18.140625" style="48" customWidth="1"/>
    <col min="2195" max="2196" width="9.7109375" style="48" customWidth="1"/>
    <col min="2197" max="2197" width="4.7109375" style="48" customWidth="1"/>
    <col min="2198" max="2198" width="21.140625" style="48" customWidth="1"/>
    <col min="2199" max="2200" width="9.7109375" style="48" customWidth="1"/>
    <col min="2201" max="2449" width="9.140625" style="48"/>
    <col min="2450" max="2450" width="18.140625" style="48" customWidth="1"/>
    <col min="2451" max="2452" width="9.7109375" style="48" customWidth="1"/>
    <col min="2453" max="2453" width="4.7109375" style="48" customWidth="1"/>
    <col min="2454" max="2454" width="21.140625" style="48" customWidth="1"/>
    <col min="2455" max="2456" width="9.7109375" style="48" customWidth="1"/>
    <col min="2457" max="2705" width="9.140625" style="48"/>
    <col min="2706" max="2706" width="18.140625" style="48" customWidth="1"/>
    <col min="2707" max="2708" width="9.7109375" style="48" customWidth="1"/>
    <col min="2709" max="2709" width="4.7109375" style="48" customWidth="1"/>
    <col min="2710" max="2710" width="21.140625" style="48" customWidth="1"/>
    <col min="2711" max="2712" width="9.7109375" style="48" customWidth="1"/>
    <col min="2713" max="2961" width="9.140625" style="48"/>
    <col min="2962" max="2962" width="18.140625" style="48" customWidth="1"/>
    <col min="2963" max="2964" width="9.7109375" style="48" customWidth="1"/>
    <col min="2965" max="2965" width="4.7109375" style="48" customWidth="1"/>
    <col min="2966" max="2966" width="21.140625" style="48" customWidth="1"/>
    <col min="2967" max="2968" width="9.7109375" style="48" customWidth="1"/>
    <col min="2969" max="3217" width="9.140625" style="48"/>
    <col min="3218" max="3218" width="18.140625" style="48" customWidth="1"/>
    <col min="3219" max="3220" width="9.7109375" style="48" customWidth="1"/>
    <col min="3221" max="3221" width="4.7109375" style="48" customWidth="1"/>
    <col min="3222" max="3222" width="21.140625" style="48" customWidth="1"/>
    <col min="3223" max="3224" width="9.7109375" style="48" customWidth="1"/>
    <col min="3225" max="3473" width="9.140625" style="48"/>
    <col min="3474" max="3474" width="18.140625" style="48" customWidth="1"/>
    <col min="3475" max="3476" width="9.7109375" style="48" customWidth="1"/>
    <col min="3477" max="3477" width="4.7109375" style="48" customWidth="1"/>
    <col min="3478" max="3478" width="21.140625" style="48" customWidth="1"/>
    <col min="3479" max="3480" width="9.7109375" style="48" customWidth="1"/>
    <col min="3481" max="3729" width="9.140625" style="48"/>
    <col min="3730" max="3730" width="18.140625" style="48" customWidth="1"/>
    <col min="3731" max="3732" width="9.7109375" style="48" customWidth="1"/>
    <col min="3733" max="3733" width="4.7109375" style="48" customWidth="1"/>
    <col min="3734" max="3734" width="21.140625" style="48" customWidth="1"/>
    <col min="3735" max="3736" width="9.7109375" style="48" customWidth="1"/>
    <col min="3737" max="3985" width="9.140625" style="48"/>
    <col min="3986" max="3986" width="18.140625" style="48" customWidth="1"/>
    <col min="3987" max="3988" width="9.7109375" style="48" customWidth="1"/>
    <col min="3989" max="3989" width="4.7109375" style="48" customWidth="1"/>
    <col min="3990" max="3990" width="21.140625" style="48" customWidth="1"/>
    <col min="3991" max="3992" width="9.7109375" style="48" customWidth="1"/>
    <col min="3993" max="4241" width="9.140625" style="48"/>
    <col min="4242" max="4242" width="18.140625" style="48" customWidth="1"/>
    <col min="4243" max="4244" width="9.7109375" style="48" customWidth="1"/>
    <col min="4245" max="4245" width="4.7109375" style="48" customWidth="1"/>
    <col min="4246" max="4246" width="21.140625" style="48" customWidth="1"/>
    <col min="4247" max="4248" width="9.7109375" style="48" customWidth="1"/>
    <col min="4249" max="4497" width="9.140625" style="48"/>
    <col min="4498" max="4498" width="18.140625" style="48" customWidth="1"/>
    <col min="4499" max="4500" width="9.7109375" style="48" customWidth="1"/>
    <col min="4501" max="4501" width="4.7109375" style="48" customWidth="1"/>
    <col min="4502" max="4502" width="21.140625" style="48" customWidth="1"/>
    <col min="4503" max="4504" width="9.7109375" style="48" customWidth="1"/>
    <col min="4505" max="4753" width="9.140625" style="48"/>
    <col min="4754" max="4754" width="18.140625" style="48" customWidth="1"/>
    <col min="4755" max="4756" width="9.7109375" style="48" customWidth="1"/>
    <col min="4757" max="4757" width="4.7109375" style="48" customWidth="1"/>
    <col min="4758" max="4758" width="21.140625" style="48" customWidth="1"/>
    <col min="4759" max="4760" width="9.7109375" style="48" customWidth="1"/>
    <col min="4761" max="5009" width="9.140625" style="48"/>
    <col min="5010" max="5010" width="18.140625" style="48" customWidth="1"/>
    <col min="5011" max="5012" width="9.7109375" style="48" customWidth="1"/>
    <col min="5013" max="5013" width="4.7109375" style="48" customWidth="1"/>
    <col min="5014" max="5014" width="21.140625" style="48" customWidth="1"/>
    <col min="5015" max="5016" width="9.7109375" style="48" customWidth="1"/>
    <col min="5017" max="5265" width="9.140625" style="48"/>
    <col min="5266" max="5266" width="18.140625" style="48" customWidth="1"/>
    <col min="5267" max="5268" width="9.7109375" style="48" customWidth="1"/>
    <col min="5269" max="5269" width="4.7109375" style="48" customWidth="1"/>
    <col min="5270" max="5270" width="21.140625" style="48" customWidth="1"/>
    <col min="5271" max="5272" width="9.7109375" style="48" customWidth="1"/>
    <col min="5273" max="5521" width="9.140625" style="48"/>
    <col min="5522" max="5522" width="18.140625" style="48" customWidth="1"/>
    <col min="5523" max="5524" width="9.7109375" style="48" customWidth="1"/>
    <col min="5525" max="5525" width="4.7109375" style="48" customWidth="1"/>
    <col min="5526" max="5526" width="21.140625" style="48" customWidth="1"/>
    <col min="5527" max="5528" width="9.7109375" style="48" customWidth="1"/>
    <col min="5529" max="5777" width="9.140625" style="48"/>
    <col min="5778" max="5778" width="18.140625" style="48" customWidth="1"/>
    <col min="5779" max="5780" width="9.7109375" style="48" customWidth="1"/>
    <col min="5781" max="5781" width="4.7109375" style="48" customWidth="1"/>
    <col min="5782" max="5782" width="21.140625" style="48" customWidth="1"/>
    <col min="5783" max="5784" width="9.7109375" style="48" customWidth="1"/>
    <col min="5785" max="6033" width="9.140625" style="48"/>
    <col min="6034" max="6034" width="18.140625" style="48" customWidth="1"/>
    <col min="6035" max="6036" width="9.7109375" style="48" customWidth="1"/>
    <col min="6037" max="6037" width="4.7109375" style="48" customWidth="1"/>
    <col min="6038" max="6038" width="21.140625" style="48" customWidth="1"/>
    <col min="6039" max="6040" width="9.7109375" style="48" customWidth="1"/>
    <col min="6041" max="6289" width="9.140625" style="48"/>
    <col min="6290" max="6290" width="18.140625" style="48" customWidth="1"/>
    <col min="6291" max="6292" width="9.7109375" style="48" customWidth="1"/>
    <col min="6293" max="6293" width="4.7109375" style="48" customWidth="1"/>
    <col min="6294" max="6294" width="21.140625" style="48" customWidth="1"/>
    <col min="6295" max="6296" width="9.7109375" style="48" customWidth="1"/>
    <col min="6297" max="6545" width="9.140625" style="48"/>
    <col min="6546" max="6546" width="18.140625" style="48" customWidth="1"/>
    <col min="6547" max="6548" width="9.7109375" style="48" customWidth="1"/>
    <col min="6549" max="6549" width="4.7109375" style="48" customWidth="1"/>
    <col min="6550" max="6550" width="21.140625" style="48" customWidth="1"/>
    <col min="6551" max="6552" width="9.7109375" style="48" customWidth="1"/>
    <col min="6553" max="6801" width="9.140625" style="48"/>
    <col min="6802" max="6802" width="18.140625" style="48" customWidth="1"/>
    <col min="6803" max="6804" width="9.7109375" style="48" customWidth="1"/>
    <col min="6805" max="6805" width="4.7109375" style="48" customWidth="1"/>
    <col min="6806" max="6806" width="21.140625" style="48" customWidth="1"/>
    <col min="6807" max="6808" width="9.7109375" style="48" customWidth="1"/>
    <col min="6809" max="7057" width="9.140625" style="48"/>
    <col min="7058" max="7058" width="18.140625" style="48" customWidth="1"/>
    <col min="7059" max="7060" width="9.7109375" style="48" customWidth="1"/>
    <col min="7061" max="7061" width="4.7109375" style="48" customWidth="1"/>
    <col min="7062" max="7062" width="21.140625" style="48" customWidth="1"/>
    <col min="7063" max="7064" width="9.7109375" style="48" customWidth="1"/>
    <col min="7065" max="7313" width="9.140625" style="48"/>
    <col min="7314" max="7314" width="18.140625" style="48" customWidth="1"/>
    <col min="7315" max="7316" width="9.7109375" style="48" customWidth="1"/>
    <col min="7317" max="7317" width="4.7109375" style="48" customWidth="1"/>
    <col min="7318" max="7318" width="21.140625" style="48" customWidth="1"/>
    <col min="7319" max="7320" width="9.7109375" style="48" customWidth="1"/>
    <col min="7321" max="7569" width="9.140625" style="48"/>
    <col min="7570" max="7570" width="18.140625" style="48" customWidth="1"/>
    <col min="7571" max="7572" width="9.7109375" style="48" customWidth="1"/>
    <col min="7573" max="7573" width="4.7109375" style="48" customWidth="1"/>
    <col min="7574" max="7574" width="21.140625" style="48" customWidth="1"/>
    <col min="7575" max="7576" width="9.7109375" style="48" customWidth="1"/>
    <col min="7577" max="7825" width="9.140625" style="48"/>
    <col min="7826" max="7826" width="18.140625" style="48" customWidth="1"/>
    <col min="7827" max="7828" width="9.7109375" style="48" customWidth="1"/>
    <col min="7829" max="7829" width="4.7109375" style="48" customWidth="1"/>
    <col min="7830" max="7830" width="21.140625" style="48" customWidth="1"/>
    <col min="7831" max="7832" width="9.7109375" style="48" customWidth="1"/>
    <col min="7833" max="8081" width="9.140625" style="48"/>
    <col min="8082" max="8082" width="18.140625" style="48" customWidth="1"/>
    <col min="8083" max="8084" width="9.7109375" style="48" customWidth="1"/>
    <col min="8085" max="8085" width="4.7109375" style="48" customWidth="1"/>
    <col min="8086" max="8086" width="21.140625" style="48" customWidth="1"/>
    <col min="8087" max="8088" width="9.7109375" style="48" customWidth="1"/>
    <col min="8089" max="8337" width="9.140625" style="48"/>
    <col min="8338" max="8338" width="18.140625" style="48" customWidth="1"/>
    <col min="8339" max="8340" width="9.7109375" style="48" customWidth="1"/>
    <col min="8341" max="8341" width="4.7109375" style="48" customWidth="1"/>
    <col min="8342" max="8342" width="21.140625" style="48" customWidth="1"/>
    <col min="8343" max="8344" width="9.7109375" style="48" customWidth="1"/>
    <col min="8345" max="8593" width="9.140625" style="48"/>
    <col min="8594" max="8594" width="18.140625" style="48" customWidth="1"/>
    <col min="8595" max="8596" width="9.7109375" style="48" customWidth="1"/>
    <col min="8597" max="8597" width="4.7109375" style="48" customWidth="1"/>
    <col min="8598" max="8598" width="21.140625" style="48" customWidth="1"/>
    <col min="8599" max="8600" width="9.7109375" style="48" customWidth="1"/>
    <col min="8601" max="8849" width="9.140625" style="48"/>
    <col min="8850" max="8850" width="18.140625" style="48" customWidth="1"/>
    <col min="8851" max="8852" width="9.7109375" style="48" customWidth="1"/>
    <col min="8853" max="8853" width="4.7109375" style="48" customWidth="1"/>
    <col min="8854" max="8854" width="21.140625" style="48" customWidth="1"/>
    <col min="8855" max="8856" width="9.7109375" style="48" customWidth="1"/>
    <col min="8857" max="9105" width="9.140625" style="48"/>
    <col min="9106" max="9106" width="18.140625" style="48" customWidth="1"/>
    <col min="9107" max="9108" width="9.7109375" style="48" customWidth="1"/>
    <col min="9109" max="9109" width="4.7109375" style="48" customWidth="1"/>
    <col min="9110" max="9110" width="21.140625" style="48" customWidth="1"/>
    <col min="9111" max="9112" width="9.7109375" style="48" customWidth="1"/>
    <col min="9113" max="9361" width="9.140625" style="48"/>
    <col min="9362" max="9362" width="18.140625" style="48" customWidth="1"/>
    <col min="9363" max="9364" width="9.7109375" style="48" customWidth="1"/>
    <col min="9365" max="9365" width="4.7109375" style="48" customWidth="1"/>
    <col min="9366" max="9366" width="21.140625" style="48" customWidth="1"/>
    <col min="9367" max="9368" width="9.7109375" style="48" customWidth="1"/>
    <col min="9369" max="9617" width="9.140625" style="48"/>
    <col min="9618" max="9618" width="18.140625" style="48" customWidth="1"/>
    <col min="9619" max="9620" width="9.7109375" style="48" customWidth="1"/>
    <col min="9621" max="9621" width="4.7109375" style="48" customWidth="1"/>
    <col min="9622" max="9622" width="21.140625" style="48" customWidth="1"/>
    <col min="9623" max="9624" width="9.7109375" style="48" customWidth="1"/>
    <col min="9625" max="9873" width="9.140625" style="48"/>
    <col min="9874" max="9874" width="18.140625" style="48" customWidth="1"/>
    <col min="9875" max="9876" width="9.7109375" style="48" customWidth="1"/>
    <col min="9877" max="9877" width="4.7109375" style="48" customWidth="1"/>
    <col min="9878" max="9878" width="21.140625" style="48" customWidth="1"/>
    <col min="9879" max="9880" width="9.7109375" style="48" customWidth="1"/>
    <col min="9881" max="10129" width="9.140625" style="48"/>
    <col min="10130" max="10130" width="18.140625" style="48" customWidth="1"/>
    <col min="10131" max="10132" width="9.7109375" style="48" customWidth="1"/>
    <col min="10133" max="10133" width="4.7109375" style="48" customWidth="1"/>
    <col min="10134" max="10134" width="21.140625" style="48" customWidth="1"/>
    <col min="10135" max="10136" width="9.7109375" style="48" customWidth="1"/>
    <col min="10137" max="10385" width="9.140625" style="48"/>
    <col min="10386" max="10386" width="18.140625" style="48" customWidth="1"/>
    <col min="10387" max="10388" width="9.7109375" style="48" customWidth="1"/>
    <col min="10389" max="10389" width="4.7109375" style="48" customWidth="1"/>
    <col min="10390" max="10390" width="21.140625" style="48" customWidth="1"/>
    <col min="10391" max="10392" width="9.7109375" style="48" customWidth="1"/>
    <col min="10393" max="10641" width="9.140625" style="48"/>
    <col min="10642" max="10642" width="18.140625" style="48" customWidth="1"/>
    <col min="10643" max="10644" width="9.7109375" style="48" customWidth="1"/>
    <col min="10645" max="10645" width="4.7109375" style="48" customWidth="1"/>
    <col min="10646" max="10646" width="21.140625" style="48" customWidth="1"/>
    <col min="10647" max="10648" width="9.7109375" style="48" customWidth="1"/>
    <col min="10649" max="10897" width="9.140625" style="48"/>
    <col min="10898" max="10898" width="18.140625" style="48" customWidth="1"/>
    <col min="10899" max="10900" width="9.7109375" style="48" customWidth="1"/>
    <col min="10901" max="10901" width="4.7109375" style="48" customWidth="1"/>
    <col min="10902" max="10902" width="21.140625" style="48" customWidth="1"/>
    <col min="10903" max="10904" width="9.7109375" style="48" customWidth="1"/>
    <col min="10905" max="11153" width="9.140625" style="48"/>
    <col min="11154" max="11154" width="18.140625" style="48" customWidth="1"/>
    <col min="11155" max="11156" width="9.7109375" style="48" customWidth="1"/>
    <col min="11157" max="11157" width="4.7109375" style="48" customWidth="1"/>
    <col min="11158" max="11158" width="21.140625" style="48" customWidth="1"/>
    <col min="11159" max="11160" width="9.7109375" style="48" customWidth="1"/>
    <col min="11161" max="11409" width="9.140625" style="48"/>
    <col min="11410" max="11410" width="18.140625" style="48" customWidth="1"/>
    <col min="11411" max="11412" width="9.7109375" style="48" customWidth="1"/>
    <col min="11413" max="11413" width="4.7109375" style="48" customWidth="1"/>
    <col min="11414" max="11414" width="21.140625" style="48" customWidth="1"/>
    <col min="11415" max="11416" width="9.7109375" style="48" customWidth="1"/>
    <col min="11417" max="11665" width="9.140625" style="48"/>
    <col min="11666" max="11666" width="18.140625" style="48" customWidth="1"/>
    <col min="11667" max="11668" width="9.7109375" style="48" customWidth="1"/>
    <col min="11669" max="11669" width="4.7109375" style="48" customWidth="1"/>
    <col min="11670" max="11670" width="21.140625" style="48" customWidth="1"/>
    <col min="11671" max="11672" width="9.7109375" style="48" customWidth="1"/>
    <col min="11673" max="11921" width="9.140625" style="48"/>
    <col min="11922" max="11922" width="18.140625" style="48" customWidth="1"/>
    <col min="11923" max="11924" width="9.7109375" style="48" customWidth="1"/>
    <col min="11925" max="11925" width="4.7109375" style="48" customWidth="1"/>
    <col min="11926" max="11926" width="21.140625" style="48" customWidth="1"/>
    <col min="11927" max="11928" width="9.7109375" style="48" customWidth="1"/>
    <col min="11929" max="12177" width="9.140625" style="48"/>
    <col min="12178" max="12178" width="18.140625" style="48" customWidth="1"/>
    <col min="12179" max="12180" width="9.7109375" style="48" customWidth="1"/>
    <col min="12181" max="12181" width="4.7109375" style="48" customWidth="1"/>
    <col min="12182" max="12182" width="21.140625" style="48" customWidth="1"/>
    <col min="12183" max="12184" width="9.7109375" style="48" customWidth="1"/>
    <col min="12185" max="12433" width="9.140625" style="48"/>
    <col min="12434" max="12434" width="18.140625" style="48" customWidth="1"/>
    <col min="12435" max="12436" width="9.7109375" style="48" customWidth="1"/>
    <col min="12437" max="12437" width="4.7109375" style="48" customWidth="1"/>
    <col min="12438" max="12438" width="21.140625" style="48" customWidth="1"/>
    <col min="12439" max="12440" width="9.7109375" style="48" customWidth="1"/>
    <col min="12441" max="12689" width="9.140625" style="48"/>
    <col min="12690" max="12690" width="18.140625" style="48" customWidth="1"/>
    <col min="12691" max="12692" width="9.7109375" style="48" customWidth="1"/>
    <col min="12693" max="12693" width="4.7109375" style="48" customWidth="1"/>
    <col min="12694" max="12694" width="21.140625" style="48" customWidth="1"/>
    <col min="12695" max="12696" width="9.7109375" style="48" customWidth="1"/>
    <col min="12697" max="12945" width="9.140625" style="48"/>
    <col min="12946" max="12946" width="18.140625" style="48" customWidth="1"/>
    <col min="12947" max="12948" width="9.7109375" style="48" customWidth="1"/>
    <col min="12949" max="12949" width="4.7109375" style="48" customWidth="1"/>
    <col min="12950" max="12950" width="21.140625" style="48" customWidth="1"/>
    <col min="12951" max="12952" width="9.7109375" style="48" customWidth="1"/>
    <col min="12953" max="13201" width="9.140625" style="48"/>
    <col min="13202" max="13202" width="18.140625" style="48" customWidth="1"/>
    <col min="13203" max="13204" width="9.7109375" style="48" customWidth="1"/>
    <col min="13205" max="13205" width="4.7109375" style="48" customWidth="1"/>
    <col min="13206" max="13206" width="21.140625" style="48" customWidth="1"/>
    <col min="13207" max="13208" width="9.7109375" style="48" customWidth="1"/>
    <col min="13209" max="13457" width="9.140625" style="48"/>
    <col min="13458" max="13458" width="18.140625" style="48" customWidth="1"/>
    <col min="13459" max="13460" width="9.7109375" style="48" customWidth="1"/>
    <col min="13461" max="13461" width="4.7109375" style="48" customWidth="1"/>
    <col min="13462" max="13462" width="21.140625" style="48" customWidth="1"/>
    <col min="13463" max="13464" width="9.7109375" style="48" customWidth="1"/>
    <col min="13465" max="13713" width="9.140625" style="48"/>
    <col min="13714" max="13714" width="18.140625" style="48" customWidth="1"/>
    <col min="13715" max="13716" width="9.7109375" style="48" customWidth="1"/>
    <col min="13717" max="13717" width="4.7109375" style="48" customWidth="1"/>
    <col min="13718" max="13718" width="21.140625" style="48" customWidth="1"/>
    <col min="13719" max="13720" width="9.7109375" style="48" customWidth="1"/>
    <col min="13721" max="13969" width="9.140625" style="48"/>
    <col min="13970" max="13970" width="18.140625" style="48" customWidth="1"/>
    <col min="13971" max="13972" width="9.7109375" style="48" customWidth="1"/>
    <col min="13973" max="13973" width="4.7109375" style="48" customWidth="1"/>
    <col min="13974" max="13974" width="21.140625" style="48" customWidth="1"/>
    <col min="13975" max="13976" width="9.7109375" style="48" customWidth="1"/>
    <col min="13977" max="14225" width="9.140625" style="48"/>
    <col min="14226" max="14226" width="18.140625" style="48" customWidth="1"/>
    <col min="14227" max="14228" width="9.7109375" style="48" customWidth="1"/>
    <col min="14229" max="14229" width="4.7109375" style="48" customWidth="1"/>
    <col min="14230" max="14230" width="21.140625" style="48" customWidth="1"/>
    <col min="14231" max="14232" width="9.7109375" style="48" customWidth="1"/>
    <col min="14233" max="14481" width="9.140625" style="48"/>
    <col min="14482" max="14482" width="18.140625" style="48" customWidth="1"/>
    <col min="14483" max="14484" width="9.7109375" style="48" customWidth="1"/>
    <col min="14485" max="14485" width="4.7109375" style="48" customWidth="1"/>
    <col min="14486" max="14486" width="21.140625" style="48" customWidth="1"/>
    <col min="14487" max="14488" width="9.7109375" style="48" customWidth="1"/>
    <col min="14489" max="14737" width="9.140625" style="48"/>
    <col min="14738" max="14738" width="18.140625" style="48" customWidth="1"/>
    <col min="14739" max="14740" width="9.7109375" style="48" customWidth="1"/>
    <col min="14741" max="14741" width="4.7109375" style="48" customWidth="1"/>
    <col min="14742" max="14742" width="21.140625" style="48" customWidth="1"/>
    <col min="14743" max="14744" width="9.7109375" style="48" customWidth="1"/>
    <col min="14745" max="14993" width="9.140625" style="48"/>
    <col min="14994" max="14994" width="18.140625" style="48" customWidth="1"/>
    <col min="14995" max="14996" width="9.7109375" style="48" customWidth="1"/>
    <col min="14997" max="14997" width="4.7109375" style="48" customWidth="1"/>
    <col min="14998" max="14998" width="21.140625" style="48" customWidth="1"/>
    <col min="14999" max="15000" width="9.7109375" style="48" customWidth="1"/>
    <col min="15001" max="15249" width="9.140625" style="48"/>
    <col min="15250" max="15250" width="18.140625" style="48" customWidth="1"/>
    <col min="15251" max="15252" width="9.7109375" style="48" customWidth="1"/>
    <col min="15253" max="15253" width="4.7109375" style="48" customWidth="1"/>
    <col min="15254" max="15254" width="21.140625" style="48" customWidth="1"/>
    <col min="15255" max="15256" width="9.7109375" style="48" customWidth="1"/>
    <col min="15257" max="15505" width="9.140625" style="48"/>
    <col min="15506" max="15506" width="18.140625" style="48" customWidth="1"/>
    <col min="15507" max="15508" width="9.7109375" style="48" customWidth="1"/>
    <col min="15509" max="15509" width="4.7109375" style="48" customWidth="1"/>
    <col min="15510" max="15510" width="21.140625" style="48" customWidth="1"/>
    <col min="15511" max="15512" width="9.7109375" style="48" customWidth="1"/>
    <col min="15513" max="15761" width="9.140625" style="48"/>
    <col min="15762" max="15762" width="18.140625" style="48" customWidth="1"/>
    <col min="15763" max="15764" width="9.7109375" style="48" customWidth="1"/>
    <col min="15765" max="15765" width="4.7109375" style="48" customWidth="1"/>
    <col min="15766" max="15766" width="21.140625" style="48" customWidth="1"/>
    <col min="15767" max="15768" width="9.7109375" style="48" customWidth="1"/>
    <col min="15769" max="16017" width="9.140625" style="48"/>
    <col min="16018" max="16018" width="18.140625" style="48" customWidth="1"/>
    <col min="16019" max="16020" width="9.7109375" style="48" customWidth="1"/>
    <col min="16021" max="16021" width="4.7109375" style="48" customWidth="1"/>
    <col min="16022" max="16022" width="21.140625" style="48" customWidth="1"/>
    <col min="16023" max="16024" width="9.7109375" style="48" customWidth="1"/>
    <col min="16025" max="16384" width="9.140625" style="48"/>
  </cols>
  <sheetData>
    <row r="1" spans="1:7" x14ac:dyDescent="0.2">
      <c r="A1" s="550" t="s">
        <v>416</v>
      </c>
      <c r="B1" s="76"/>
      <c r="C1" s="76"/>
      <c r="D1" s="76"/>
      <c r="E1" s="76"/>
      <c r="F1" s="76"/>
      <c r="G1" s="552"/>
    </row>
    <row r="2" spans="1:7" x14ac:dyDescent="0.2">
      <c r="A2" s="76" t="s">
        <v>383</v>
      </c>
      <c r="B2" s="76"/>
      <c r="C2" s="76"/>
      <c r="D2" s="76"/>
      <c r="E2" s="76"/>
      <c r="F2" s="76"/>
      <c r="G2" s="553"/>
    </row>
    <row r="3" spans="1:7" ht="12.75" customHeight="1" thickBot="1" x14ac:dyDescent="0.25">
      <c r="A3" s="41"/>
      <c r="B3" s="41"/>
      <c r="C3" s="41"/>
      <c r="D3" s="41"/>
      <c r="E3" s="41"/>
      <c r="F3" s="41"/>
      <c r="G3" s="41"/>
    </row>
    <row r="4" spans="1:7" x14ac:dyDescent="0.2">
      <c r="A4" s="1343" t="s">
        <v>0</v>
      </c>
      <c r="B4" s="1345">
        <v>2015</v>
      </c>
      <c r="C4" s="1341" t="s">
        <v>124</v>
      </c>
      <c r="D4" s="41"/>
      <c r="E4" s="1343" t="s">
        <v>0</v>
      </c>
      <c r="F4" s="1345" t="s">
        <v>384</v>
      </c>
      <c r="G4" s="1341" t="s">
        <v>124</v>
      </c>
    </row>
    <row r="5" spans="1:7" x14ac:dyDescent="0.2">
      <c r="A5" s="1344"/>
      <c r="B5" s="1346"/>
      <c r="C5" s="1342"/>
      <c r="D5" s="41"/>
      <c r="E5" s="1344"/>
      <c r="F5" s="1346"/>
      <c r="G5" s="1342"/>
    </row>
    <row r="6" spans="1:7" ht="12.75" thickBot="1" x14ac:dyDescent="0.25">
      <c r="A6" s="42" t="s">
        <v>186</v>
      </c>
      <c r="B6" s="478">
        <v>1992</v>
      </c>
      <c r="C6" s="43">
        <f>B6*100/B$6</f>
        <v>100</v>
      </c>
      <c r="D6" s="41"/>
      <c r="E6" s="42" t="s">
        <v>186</v>
      </c>
      <c r="F6" s="478">
        <v>5679</v>
      </c>
      <c r="G6" s="43">
        <f>F6*100/$F$6</f>
        <v>100</v>
      </c>
    </row>
    <row r="7" spans="1:7" x14ac:dyDescent="0.2">
      <c r="A7" s="44" t="s">
        <v>187</v>
      </c>
      <c r="B7" s="45"/>
      <c r="C7" s="45"/>
      <c r="D7" s="41"/>
      <c r="E7" s="44" t="s">
        <v>187</v>
      </c>
      <c r="F7" s="45"/>
      <c r="G7" s="45"/>
    </row>
    <row r="8" spans="1:7" ht="36.75" thickBot="1" x14ac:dyDescent="0.25">
      <c r="A8" s="47" t="s">
        <v>188</v>
      </c>
      <c r="B8" s="45"/>
      <c r="C8" s="45"/>
      <c r="D8" s="41"/>
      <c r="E8" s="47" t="s">
        <v>188</v>
      </c>
      <c r="F8" s="45"/>
      <c r="G8" s="45"/>
    </row>
    <row r="9" spans="1:7" x14ac:dyDescent="0.2">
      <c r="A9" s="191" t="s">
        <v>100</v>
      </c>
      <c r="B9" s="479">
        <v>629</v>
      </c>
      <c r="C9" s="280">
        <f t="shared" ref="C9:C14" si="0">B9*100/$B$6</f>
        <v>31.576305220883533</v>
      </c>
      <c r="D9" s="76"/>
      <c r="E9" s="191" t="s">
        <v>100</v>
      </c>
      <c r="F9" s="479">
        <v>1627</v>
      </c>
      <c r="G9" s="280">
        <f t="shared" ref="G9:G14" si="1">F9*100/$F$6</f>
        <v>28.649410107413278</v>
      </c>
    </row>
    <row r="10" spans="1:7" x14ac:dyDescent="0.2">
      <c r="A10" s="152" t="s">
        <v>103</v>
      </c>
      <c r="B10" s="480">
        <v>300</v>
      </c>
      <c r="C10" s="281">
        <f t="shared" si="0"/>
        <v>15.060240963855422</v>
      </c>
      <c r="D10" s="76"/>
      <c r="E10" s="152" t="s">
        <v>103</v>
      </c>
      <c r="F10" s="480">
        <v>1154</v>
      </c>
      <c r="G10" s="281">
        <f t="shared" si="1"/>
        <v>20.320478957562951</v>
      </c>
    </row>
    <row r="11" spans="1:7" x14ac:dyDescent="0.2">
      <c r="A11" s="152" t="s">
        <v>20</v>
      </c>
      <c r="B11" s="480">
        <v>220</v>
      </c>
      <c r="C11" s="281">
        <f t="shared" si="0"/>
        <v>11.04417670682731</v>
      </c>
      <c r="D11" s="76"/>
      <c r="E11" s="152" t="s">
        <v>20</v>
      </c>
      <c r="F11" s="480">
        <v>503</v>
      </c>
      <c r="G11" s="281">
        <f t="shared" si="1"/>
        <v>8.8571931678112339</v>
      </c>
    </row>
    <row r="12" spans="1:7" x14ac:dyDescent="0.2">
      <c r="A12" s="152" t="s">
        <v>97</v>
      </c>
      <c r="B12" s="480">
        <v>109</v>
      </c>
      <c r="C12" s="281">
        <f t="shared" si="0"/>
        <v>5.4718875502008029</v>
      </c>
      <c r="D12" s="76"/>
      <c r="E12" s="152" t="s">
        <v>7</v>
      </c>
      <c r="F12" s="480">
        <v>335</v>
      </c>
      <c r="G12" s="281">
        <f t="shared" si="1"/>
        <v>5.8989258672301466</v>
      </c>
    </row>
    <row r="13" spans="1:7" x14ac:dyDescent="0.2">
      <c r="A13" s="152" t="s">
        <v>35</v>
      </c>
      <c r="B13" s="480">
        <v>100</v>
      </c>
      <c r="C13" s="281">
        <f t="shared" si="0"/>
        <v>5.0200803212851408</v>
      </c>
      <c r="D13" s="76"/>
      <c r="E13" s="152" t="s">
        <v>97</v>
      </c>
      <c r="F13" s="480">
        <v>294</v>
      </c>
      <c r="G13" s="281">
        <f>F13*100/$F$6</f>
        <v>5.1769677760169044</v>
      </c>
    </row>
    <row r="14" spans="1:7" ht="12.75" thickBot="1" x14ac:dyDescent="0.25">
      <c r="A14" s="282" t="s">
        <v>189</v>
      </c>
      <c r="B14" s="283">
        <f>SUM(B9:B13)</f>
        <v>1358</v>
      </c>
      <c r="C14" s="81">
        <f t="shared" si="0"/>
        <v>68.172690763052202</v>
      </c>
      <c r="D14" s="76"/>
      <c r="E14" s="282" t="s">
        <v>189</v>
      </c>
      <c r="F14" s="283">
        <f>SUM(F9:F13)</f>
        <v>3913</v>
      </c>
      <c r="G14" s="81">
        <f t="shared" si="1"/>
        <v>68.902975876034517</v>
      </c>
    </row>
    <row r="15" spans="1:7" ht="12.75" customHeight="1" x14ac:dyDescent="0.2"/>
    <row r="16" spans="1:7" ht="12.75" customHeight="1" x14ac:dyDescent="0.2"/>
    <row r="17" spans="1:7" ht="12.75" customHeight="1" x14ac:dyDescent="0.2">
      <c r="A17" s="550" t="s">
        <v>417</v>
      </c>
    </row>
    <row r="18" spans="1:7" ht="12.75" customHeight="1" x14ac:dyDescent="0.2">
      <c r="A18" s="76" t="s">
        <v>400</v>
      </c>
    </row>
    <row r="19" spans="1:7" ht="12.75" customHeight="1" x14ac:dyDescent="0.2">
      <c r="A19" s="76" t="s">
        <v>338</v>
      </c>
    </row>
    <row r="20" spans="1:7" ht="12.75" thickBot="1" x14ac:dyDescent="0.25">
      <c r="A20" s="550"/>
      <c r="B20" s="76"/>
      <c r="C20" s="76"/>
      <c r="D20" s="76"/>
      <c r="E20" s="76"/>
      <c r="F20" s="76"/>
      <c r="G20" s="552"/>
    </row>
    <row r="21" spans="1:7" ht="12.75" customHeight="1" x14ac:dyDescent="0.2">
      <c r="A21" s="1343" t="s">
        <v>0</v>
      </c>
      <c r="B21" s="1345">
        <v>2015</v>
      </c>
      <c r="C21" s="1341" t="s">
        <v>124</v>
      </c>
      <c r="D21" s="41"/>
      <c r="E21" s="1343" t="s">
        <v>0</v>
      </c>
      <c r="F21" s="1345" t="s">
        <v>384</v>
      </c>
      <c r="G21" s="1341" t="s">
        <v>124</v>
      </c>
    </row>
    <row r="22" spans="1:7" x14ac:dyDescent="0.2">
      <c r="A22" s="1344"/>
      <c r="B22" s="1346"/>
      <c r="C22" s="1342"/>
      <c r="D22" s="41"/>
      <c r="E22" s="1344"/>
      <c r="F22" s="1346"/>
      <c r="G22" s="1342"/>
    </row>
    <row r="23" spans="1:7" ht="12.75" thickBot="1" x14ac:dyDescent="0.25">
      <c r="A23" s="42" t="s">
        <v>186</v>
      </c>
      <c r="B23" s="478">
        <v>191</v>
      </c>
      <c r="C23" s="43">
        <f>B23*100/$B$23</f>
        <v>100</v>
      </c>
      <c r="D23" s="41"/>
      <c r="E23" s="42" t="s">
        <v>186</v>
      </c>
      <c r="F23" s="478">
        <v>702</v>
      </c>
      <c r="G23" s="43">
        <f>F23*100/$F$23</f>
        <v>100</v>
      </c>
    </row>
    <row r="24" spans="1:7" x14ac:dyDescent="0.2">
      <c r="A24" s="44" t="s">
        <v>187</v>
      </c>
      <c r="B24" s="45"/>
      <c r="C24" s="45"/>
      <c r="D24" s="41"/>
      <c r="E24" s="44" t="s">
        <v>187</v>
      </c>
      <c r="F24" s="45"/>
      <c r="G24" s="45"/>
    </row>
    <row r="25" spans="1:7" ht="36.75" thickBot="1" x14ac:dyDescent="0.25">
      <c r="A25" s="47" t="s">
        <v>188</v>
      </c>
      <c r="B25" s="45"/>
      <c r="C25" s="45"/>
      <c r="D25" s="41"/>
      <c r="E25" s="47" t="s">
        <v>188</v>
      </c>
      <c r="F25" s="45"/>
      <c r="G25" s="45"/>
    </row>
    <row r="26" spans="1:7" x14ac:dyDescent="0.2">
      <c r="A26" s="191" t="s">
        <v>100</v>
      </c>
      <c r="B26" s="475">
        <v>82</v>
      </c>
      <c r="C26" s="280">
        <f>B26*100/B$23</f>
        <v>42.931937172774866</v>
      </c>
      <c r="D26" s="76"/>
      <c r="E26" s="191" t="s">
        <v>100</v>
      </c>
      <c r="F26" s="475">
        <v>242</v>
      </c>
      <c r="G26" s="280">
        <f t="shared" ref="G26:G31" si="2">F26*100/$F$23</f>
        <v>34.472934472934476</v>
      </c>
    </row>
    <row r="27" spans="1:7" x14ac:dyDescent="0.2">
      <c r="A27" s="152" t="s">
        <v>81</v>
      </c>
      <c r="B27" s="476">
        <v>17</v>
      </c>
      <c r="C27" s="281">
        <f>B27*100/$B$23</f>
        <v>8.9005235602094235</v>
      </c>
      <c r="D27" s="76"/>
      <c r="E27" s="152" t="s">
        <v>103</v>
      </c>
      <c r="F27" s="476">
        <v>80</v>
      </c>
      <c r="G27" s="281">
        <f t="shared" si="2"/>
        <v>11.396011396011396</v>
      </c>
    </row>
    <row r="28" spans="1:7" x14ac:dyDescent="0.2">
      <c r="A28" s="152" t="s">
        <v>103</v>
      </c>
      <c r="B28" s="476">
        <v>12</v>
      </c>
      <c r="C28" s="281">
        <f>B28*100/$B$23</f>
        <v>6.2827225130890056</v>
      </c>
      <c r="D28" s="76"/>
      <c r="E28" s="152" t="s">
        <v>81</v>
      </c>
      <c r="F28" s="476">
        <v>48</v>
      </c>
      <c r="G28" s="281">
        <f t="shared" si="2"/>
        <v>6.8376068376068373</v>
      </c>
    </row>
    <row r="29" spans="1:7" x14ac:dyDescent="0.2">
      <c r="A29" s="152" t="s">
        <v>97</v>
      </c>
      <c r="B29" s="476">
        <v>11</v>
      </c>
      <c r="C29" s="281">
        <f>B29*100/$B$23</f>
        <v>5.7591623036649215</v>
      </c>
      <c r="D29" s="76"/>
      <c r="E29" s="152" t="s">
        <v>20</v>
      </c>
      <c r="F29" s="476">
        <v>47</v>
      </c>
      <c r="G29" s="281">
        <f t="shared" si="2"/>
        <v>6.6951566951566948</v>
      </c>
    </row>
    <row r="30" spans="1:7" x14ac:dyDescent="0.2">
      <c r="A30" s="152" t="s">
        <v>20</v>
      </c>
      <c r="B30" s="476">
        <v>10</v>
      </c>
      <c r="C30" s="281">
        <f>B30*100/$B$23</f>
        <v>5.2356020942408374</v>
      </c>
      <c r="D30" s="76"/>
      <c r="E30" s="152" t="s">
        <v>7</v>
      </c>
      <c r="F30" s="476">
        <v>46</v>
      </c>
      <c r="G30" s="281">
        <f t="shared" si="2"/>
        <v>6.5527065527065531</v>
      </c>
    </row>
    <row r="31" spans="1:7" ht="12.75" thickBot="1" x14ac:dyDescent="0.25">
      <c r="A31" s="282" t="s">
        <v>189</v>
      </c>
      <c r="B31" s="283">
        <f>SUM(B26:B30)</f>
        <v>132</v>
      </c>
      <c r="C31" s="81">
        <f>B31*100/$B$23</f>
        <v>69.109947643979055</v>
      </c>
      <c r="D31" s="76"/>
      <c r="E31" s="282" t="s">
        <v>189</v>
      </c>
      <c r="F31" s="283">
        <f>SUM(F26:F30)</f>
        <v>463</v>
      </c>
      <c r="G31" s="81">
        <f t="shared" si="2"/>
        <v>65.95441595441595</v>
      </c>
    </row>
    <row r="32" spans="1:7" ht="12.75" customHeight="1" x14ac:dyDescent="0.2"/>
    <row r="33" spans="1:7" ht="12.75" customHeight="1" x14ac:dyDescent="0.2"/>
    <row r="34" spans="1:7" x14ac:dyDescent="0.2">
      <c r="A34" s="550" t="s">
        <v>418</v>
      </c>
      <c r="B34" s="76"/>
      <c r="C34" s="76"/>
      <c r="D34" s="76"/>
      <c r="E34" s="76"/>
      <c r="F34" s="76"/>
      <c r="G34" s="552"/>
    </row>
    <row r="35" spans="1:7" x14ac:dyDescent="0.2">
      <c r="A35" s="76" t="s">
        <v>401</v>
      </c>
      <c r="B35" s="76"/>
      <c r="C35" s="76"/>
      <c r="D35" s="76"/>
      <c r="E35" s="76"/>
      <c r="F35" s="76"/>
      <c r="G35" s="553"/>
    </row>
    <row r="36" spans="1:7" x14ac:dyDescent="0.2">
      <c r="A36" s="76" t="s">
        <v>280</v>
      </c>
      <c r="B36" s="76"/>
      <c r="C36" s="76"/>
      <c r="D36" s="76"/>
      <c r="E36" s="76"/>
      <c r="F36" s="76"/>
      <c r="G36" s="553"/>
    </row>
    <row r="37" spans="1:7" ht="12.75" customHeight="1" thickBot="1" x14ac:dyDescent="0.25">
      <c r="A37" s="76"/>
      <c r="B37" s="76"/>
      <c r="C37" s="76"/>
      <c r="D37" s="76"/>
      <c r="E37" s="76"/>
      <c r="F37" s="76"/>
      <c r="G37" s="76"/>
    </row>
    <row r="38" spans="1:7" ht="12.75" customHeight="1" x14ac:dyDescent="0.2">
      <c r="A38" s="1343" t="s">
        <v>0</v>
      </c>
      <c r="B38" s="1345">
        <v>2015</v>
      </c>
      <c r="C38" s="1341" t="s">
        <v>124</v>
      </c>
      <c r="D38" s="41"/>
      <c r="E38" s="1343" t="s">
        <v>0</v>
      </c>
      <c r="F38" s="1345" t="s">
        <v>384</v>
      </c>
      <c r="G38" s="1341" t="s">
        <v>124</v>
      </c>
    </row>
    <row r="39" spans="1:7" x14ac:dyDescent="0.2">
      <c r="A39" s="1344"/>
      <c r="B39" s="1346"/>
      <c r="C39" s="1342"/>
      <c r="D39" s="41"/>
      <c r="E39" s="1344"/>
      <c r="F39" s="1346"/>
      <c r="G39" s="1342"/>
    </row>
    <row r="40" spans="1:7" ht="12.75" thickBot="1" x14ac:dyDescent="0.25">
      <c r="A40" s="42" t="s">
        <v>186</v>
      </c>
      <c r="B40" s="478">
        <v>296</v>
      </c>
      <c r="C40" s="43">
        <f>B40*100/$B$40</f>
        <v>100</v>
      </c>
      <c r="D40" s="41"/>
      <c r="E40" s="42" t="s">
        <v>186</v>
      </c>
      <c r="F40" s="478">
        <v>869</v>
      </c>
      <c r="G40" s="43">
        <f>F40*100/$F$40</f>
        <v>100</v>
      </c>
    </row>
    <row r="41" spans="1:7" x14ac:dyDescent="0.2">
      <c r="A41" s="44" t="s">
        <v>187</v>
      </c>
      <c r="B41" s="45"/>
      <c r="C41" s="45"/>
      <c r="D41" s="41"/>
      <c r="E41" s="44" t="s">
        <v>187</v>
      </c>
      <c r="F41" s="45"/>
      <c r="G41" s="45"/>
    </row>
    <row r="42" spans="1:7" ht="36.75" thickBot="1" x14ac:dyDescent="0.25">
      <c r="A42" s="47" t="s">
        <v>188</v>
      </c>
      <c r="B42" s="45"/>
      <c r="C42" s="45"/>
      <c r="D42" s="41"/>
      <c r="E42" s="47" t="s">
        <v>188</v>
      </c>
      <c r="F42" s="45"/>
      <c r="G42" s="45"/>
    </row>
    <row r="43" spans="1:7" x14ac:dyDescent="0.2">
      <c r="A43" s="73" t="s">
        <v>100</v>
      </c>
      <c r="B43" s="477">
        <v>117</v>
      </c>
      <c r="C43" s="280">
        <f t="shared" ref="C43:C48" si="3">B43*100/$B$40</f>
        <v>39.527027027027025</v>
      </c>
      <c r="D43" s="76"/>
      <c r="E43" s="73" t="s">
        <v>100</v>
      </c>
      <c r="F43" s="477">
        <v>318</v>
      </c>
      <c r="G43" s="280">
        <f t="shared" ref="G43:G48" si="4">F43*100/$F$40</f>
        <v>36.59378596087457</v>
      </c>
    </row>
    <row r="44" spans="1:7" x14ac:dyDescent="0.2">
      <c r="A44" s="14" t="s">
        <v>7</v>
      </c>
      <c r="B44" s="361">
        <v>25</v>
      </c>
      <c r="C44" s="281">
        <f t="shared" si="3"/>
        <v>8.4459459459459456</v>
      </c>
      <c r="D44" s="76"/>
      <c r="E44" s="14" t="s">
        <v>7</v>
      </c>
      <c r="F44" s="361">
        <v>85</v>
      </c>
      <c r="G44" s="281">
        <f t="shared" si="4"/>
        <v>9.7813578826237055</v>
      </c>
    </row>
    <row r="45" spans="1:7" x14ac:dyDescent="0.2">
      <c r="A45" s="14" t="s">
        <v>103</v>
      </c>
      <c r="B45" s="361">
        <v>19</v>
      </c>
      <c r="C45" s="281">
        <f t="shared" si="3"/>
        <v>6.4189189189189193</v>
      </c>
      <c r="D45" s="76"/>
      <c r="E45" s="14" t="s">
        <v>103</v>
      </c>
      <c r="F45" s="361">
        <v>69</v>
      </c>
      <c r="G45" s="281">
        <f t="shared" si="4"/>
        <v>7.9401611047180669</v>
      </c>
    </row>
    <row r="46" spans="1:7" x14ac:dyDescent="0.2">
      <c r="A46" s="14" t="s">
        <v>14</v>
      </c>
      <c r="B46" s="361">
        <v>18</v>
      </c>
      <c r="C46" s="281">
        <f>B46*100/$B$40</f>
        <v>6.0810810810810807</v>
      </c>
      <c r="D46" s="76"/>
      <c r="E46" s="14" t="s">
        <v>97</v>
      </c>
      <c r="F46" s="361">
        <v>48</v>
      </c>
      <c r="G46" s="281">
        <f>F46*100/$F$40</f>
        <v>5.5235903337169159</v>
      </c>
    </row>
    <row r="47" spans="1:7" x14ac:dyDescent="0.2">
      <c r="A47" s="14" t="s">
        <v>20</v>
      </c>
      <c r="B47" s="361">
        <v>16</v>
      </c>
      <c r="C47" s="281">
        <f>B47*100/$B$40</f>
        <v>5.4054054054054053</v>
      </c>
      <c r="D47" s="76"/>
      <c r="E47" s="14" t="s">
        <v>14</v>
      </c>
      <c r="F47" s="361">
        <v>44</v>
      </c>
      <c r="G47" s="281">
        <f>F47*100/$F$40</f>
        <v>5.0632911392405067</v>
      </c>
    </row>
    <row r="48" spans="1:7" ht="12.75" thickBot="1" x14ac:dyDescent="0.25">
      <c r="A48" s="79" t="s">
        <v>189</v>
      </c>
      <c r="B48" s="80">
        <f>SUM(B43:B47)</f>
        <v>195</v>
      </c>
      <c r="C48" s="81">
        <f t="shared" si="3"/>
        <v>65.878378378378372</v>
      </c>
      <c r="D48" s="76"/>
      <c r="E48" s="79" t="s">
        <v>189</v>
      </c>
      <c r="F48" s="80">
        <f>SUM(F43:F47)</f>
        <v>564</v>
      </c>
      <c r="G48" s="81">
        <f t="shared" si="4"/>
        <v>64.902186421173766</v>
      </c>
    </row>
    <row r="71" spans="6:6" x14ac:dyDescent="0.2">
      <c r="F71" s="48">
        <v>3</v>
      </c>
    </row>
  </sheetData>
  <mergeCells count="18">
    <mergeCell ref="G38:G39"/>
    <mergeCell ref="A21:A22"/>
    <mergeCell ref="B21:B22"/>
    <mergeCell ref="C21:C22"/>
    <mergeCell ref="E21:E22"/>
    <mergeCell ref="F21:F22"/>
    <mergeCell ref="G21:G22"/>
    <mergeCell ref="A38:A39"/>
    <mergeCell ref="B38:B39"/>
    <mergeCell ref="C38:C39"/>
    <mergeCell ref="E38:E39"/>
    <mergeCell ref="F38:F39"/>
    <mergeCell ref="G4:G5"/>
    <mergeCell ref="A4:A5"/>
    <mergeCell ref="B4:B5"/>
    <mergeCell ref="C4:C5"/>
    <mergeCell ref="E4:E5"/>
    <mergeCell ref="F4:F5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tabColor rgb="FF00B0F0"/>
    <pageSetUpPr fitToPage="1"/>
  </sheetPr>
  <dimension ref="A1:M130"/>
  <sheetViews>
    <sheetView zoomScaleNormal="100" workbookViewId="0">
      <selection activeCell="Q56" sqref="Q56"/>
    </sheetView>
  </sheetViews>
  <sheetFormatPr defaultRowHeight="12" x14ac:dyDescent="0.2"/>
  <cols>
    <col min="1" max="1" width="32.7109375" style="384" customWidth="1"/>
    <col min="2" max="4" width="9.140625" style="48"/>
    <col min="5" max="5" width="13.85546875" style="48" customWidth="1"/>
    <col min="6" max="16384" width="9.140625" style="48"/>
  </cols>
  <sheetData>
    <row r="1" spans="1:8" ht="12.75" customHeight="1" x14ac:dyDescent="0.2">
      <c r="A1" s="544"/>
      <c r="B1" s="76"/>
      <c r="C1" s="76"/>
      <c r="D1" s="76"/>
      <c r="E1" s="76"/>
      <c r="F1" s="570"/>
    </row>
    <row r="2" spans="1:8" ht="12.75" customHeight="1" x14ac:dyDescent="0.2">
      <c r="A2" s="45"/>
      <c r="B2" s="41"/>
      <c r="C2" s="41"/>
      <c r="D2" s="41"/>
      <c r="E2" s="41"/>
    </row>
    <row r="3" spans="1:8" ht="12.75" customHeight="1" x14ac:dyDescent="0.2">
      <c r="A3" s="285"/>
      <c r="B3" s="545"/>
      <c r="C3" s="76"/>
      <c r="D3" s="285"/>
      <c r="E3" s="545"/>
    </row>
    <row r="4" spans="1:8" ht="12.75" customHeight="1" thickBot="1" x14ac:dyDescent="0.25">
      <c r="A4" s="546" t="s">
        <v>0</v>
      </c>
      <c r="B4" s="547">
        <v>2015</v>
      </c>
      <c r="C4" s="41"/>
      <c r="D4" s="548" t="s">
        <v>0</v>
      </c>
      <c r="E4" s="549" t="s">
        <v>384</v>
      </c>
    </row>
    <row r="5" spans="1:8" ht="12.75" customHeight="1" thickBot="1" x14ac:dyDescent="0.25">
      <c r="A5" s="288" t="str">
        <f>rez_dec_najl.!A9</f>
        <v>UKRAINA</v>
      </c>
      <c r="B5" s="288">
        <f>rez_dec_najl.!B9</f>
        <v>629</v>
      </c>
      <c r="C5" s="76"/>
      <c r="D5" s="245" t="str">
        <f>rez_dec_najl.!E9</f>
        <v>UKRAINA</v>
      </c>
      <c r="E5" s="245">
        <f>rez_dec_najl.!F9</f>
        <v>1627</v>
      </c>
    </row>
    <row r="6" spans="1:8" ht="12.75" customHeight="1" thickBot="1" x14ac:dyDescent="0.25">
      <c r="A6" s="288" t="str">
        <f>rez_dec_najl.!A10</f>
        <v>WIETNAM</v>
      </c>
      <c r="B6" s="288">
        <f>rez_dec_najl.!B10</f>
        <v>300</v>
      </c>
      <c r="C6" s="76"/>
      <c r="D6" s="245" t="str">
        <f>rez_dec_najl.!E10</f>
        <v>WIETNAM</v>
      </c>
      <c r="E6" s="245">
        <f>rez_dec_najl.!F10</f>
        <v>1154</v>
      </c>
      <c r="G6" s="554"/>
      <c r="H6" s="554"/>
    </row>
    <row r="7" spans="1:8" ht="12.75" customHeight="1" thickBot="1" x14ac:dyDescent="0.25">
      <c r="A7" s="288" t="str">
        <f>rez_dec_najl.!A11</f>
        <v>CHINY</v>
      </c>
      <c r="B7" s="288">
        <f>rez_dec_najl.!B11</f>
        <v>220</v>
      </c>
      <c r="C7" s="76"/>
      <c r="D7" s="245" t="str">
        <f>rez_dec_najl.!E11</f>
        <v>CHINY</v>
      </c>
      <c r="E7" s="245">
        <f>rez_dec_najl.!F11</f>
        <v>503</v>
      </c>
    </row>
    <row r="8" spans="1:8" ht="12.75" customHeight="1" thickBot="1" x14ac:dyDescent="0.25">
      <c r="A8" s="288" t="str">
        <f>rez_dec_najl.!A12</f>
        <v>TURCJA</v>
      </c>
      <c r="B8" s="288">
        <f>rez_dec_najl.!B12</f>
        <v>109</v>
      </c>
      <c r="C8" s="76"/>
      <c r="D8" s="245" t="str">
        <f>rez_dec_najl.!E12</f>
        <v>ARMENIA</v>
      </c>
      <c r="E8" s="245">
        <f>rez_dec_najl.!F12</f>
        <v>335</v>
      </c>
    </row>
    <row r="9" spans="1:8" ht="12.75" customHeight="1" x14ac:dyDescent="0.2">
      <c r="A9" s="288" t="str">
        <f>rez_dec_najl.!A13</f>
        <v>INDIE</v>
      </c>
      <c r="B9" s="288">
        <f>rez_dec_najl.!B13</f>
        <v>100</v>
      </c>
      <c r="C9" s="76"/>
      <c r="D9" s="245" t="str">
        <f>rez_dec_najl.!E13</f>
        <v>TURCJA</v>
      </c>
      <c r="E9" s="245">
        <f>rez_dec_najl.!F13</f>
        <v>294</v>
      </c>
    </row>
    <row r="10" spans="1:8" ht="12.75" customHeight="1" x14ac:dyDescent="0.2">
      <c r="A10" s="288" t="s">
        <v>170</v>
      </c>
      <c r="B10" s="1138">
        <f>B11-SUM(B5:B9)</f>
        <v>634</v>
      </c>
      <c r="C10" s="76"/>
      <c r="D10" s="152" t="s">
        <v>170</v>
      </c>
      <c r="E10" s="474">
        <f>E11-SUM(E5:E9)</f>
        <v>1766</v>
      </c>
    </row>
    <row r="11" spans="1:8" ht="12.75" customHeight="1" x14ac:dyDescent="0.2">
      <c r="A11" s="384" t="s">
        <v>119</v>
      </c>
      <c r="B11" s="554">
        <f>rez_dec_najl.!B6</f>
        <v>1992</v>
      </c>
      <c r="C11" s="76"/>
      <c r="D11" s="285" t="s">
        <v>119</v>
      </c>
      <c r="E11" s="554">
        <f>rez_dec_najl.!F6</f>
        <v>5679</v>
      </c>
    </row>
    <row r="12" spans="1:8" ht="12.75" customHeight="1" x14ac:dyDescent="0.2">
      <c r="C12" s="76"/>
    </row>
    <row r="13" spans="1:8" ht="12.75" customHeight="1" x14ac:dyDescent="0.2">
      <c r="C13" s="76"/>
      <c r="D13" s="285"/>
    </row>
    <row r="14" spans="1:8" ht="12.75" customHeight="1" x14ac:dyDescent="0.2">
      <c r="C14" s="76"/>
      <c r="D14" s="285"/>
      <c r="E14" s="286"/>
    </row>
    <row r="15" spans="1:8" ht="12.75" customHeight="1" x14ac:dyDescent="0.2">
      <c r="C15" s="76"/>
      <c r="D15" s="285"/>
      <c r="E15" s="286"/>
    </row>
    <row r="16" spans="1:8" ht="12.75" customHeight="1" x14ac:dyDescent="0.2">
      <c r="C16" s="76"/>
      <c r="D16" s="285"/>
      <c r="E16" s="286"/>
    </row>
    <row r="17" spans="1:6" ht="12.75" customHeight="1" x14ac:dyDescent="0.2">
      <c r="C17" s="76"/>
      <c r="D17" s="285"/>
      <c r="E17" s="286"/>
    </row>
    <row r="18" spans="1:6" ht="12.75" customHeight="1" x14ac:dyDescent="0.2">
      <c r="C18" s="76"/>
      <c r="D18" s="285"/>
      <c r="E18" s="286"/>
    </row>
    <row r="19" spans="1:6" ht="12.75" customHeight="1" x14ac:dyDescent="0.2">
      <c r="C19" s="76"/>
    </row>
    <row r="20" spans="1:6" ht="12.75" customHeight="1" x14ac:dyDescent="0.2">
      <c r="D20" s="550" t="s">
        <v>332</v>
      </c>
      <c r="E20" s="76"/>
    </row>
    <row r="21" spans="1:6" ht="12.75" customHeight="1" x14ac:dyDescent="0.2">
      <c r="D21" s="76" t="s">
        <v>282</v>
      </c>
      <c r="E21" s="76"/>
    </row>
    <row r="22" spans="1:6" ht="12.75" customHeight="1" x14ac:dyDescent="0.2">
      <c r="D22" s="45" t="s">
        <v>185</v>
      </c>
      <c r="E22" s="45"/>
    </row>
    <row r="23" spans="1:6" ht="12.75" customHeight="1" x14ac:dyDescent="0.2">
      <c r="D23" s="45"/>
      <c r="E23" s="45"/>
    </row>
    <row r="24" spans="1:6" ht="12.75" customHeight="1" x14ac:dyDescent="0.2">
      <c r="D24" s="45"/>
      <c r="E24" s="45"/>
    </row>
    <row r="25" spans="1:6" ht="12.75" customHeight="1" x14ac:dyDescent="0.2">
      <c r="D25" s="45"/>
      <c r="E25" s="45"/>
    </row>
    <row r="26" spans="1:6" ht="12.75" customHeight="1" x14ac:dyDescent="0.2">
      <c r="D26" s="45"/>
      <c r="E26" s="45"/>
    </row>
    <row r="27" spans="1:6" ht="12.75" customHeight="1" x14ac:dyDescent="0.2"/>
    <row r="28" spans="1:6" ht="12.75" customHeight="1" thickBot="1" x14ac:dyDescent="0.25">
      <c r="A28" s="546" t="s">
        <v>0</v>
      </c>
      <c r="B28" s="547">
        <v>2015</v>
      </c>
      <c r="C28" s="41"/>
      <c r="D28" s="548" t="s">
        <v>0</v>
      </c>
      <c r="E28" s="549" t="s">
        <v>384</v>
      </c>
      <c r="F28" s="76"/>
    </row>
    <row r="29" spans="1:6" ht="12.75" customHeight="1" thickBot="1" x14ac:dyDescent="0.25">
      <c r="A29" s="191" t="str">
        <f>rez_dec_najl.!A26</f>
        <v>UKRAINA</v>
      </c>
      <c r="B29" s="191">
        <f>rez_dec_najl.!B26</f>
        <v>82</v>
      </c>
      <c r="D29" s="245" t="str">
        <f>rez_dec_najl.!E26</f>
        <v>UKRAINA</v>
      </c>
      <c r="E29" s="245">
        <f>rez_dec_najl.!F26</f>
        <v>242</v>
      </c>
      <c r="F29" s="45"/>
    </row>
    <row r="30" spans="1:6" ht="12.75" customHeight="1" thickBot="1" x14ac:dyDescent="0.25">
      <c r="A30" s="191" t="str">
        <f>rez_dec_najl.!A27</f>
        <v>ROSJA</v>
      </c>
      <c r="B30" s="191">
        <f>rez_dec_najl.!B27</f>
        <v>17</v>
      </c>
      <c r="D30" s="245" t="str">
        <f>rez_dec_najl.!E27</f>
        <v>WIETNAM</v>
      </c>
      <c r="E30" s="245">
        <f>rez_dec_najl.!F27</f>
        <v>80</v>
      </c>
      <c r="F30" s="76"/>
    </row>
    <row r="31" spans="1:6" ht="12.75" customHeight="1" thickBot="1" x14ac:dyDescent="0.25">
      <c r="A31" s="191" t="str">
        <f>rez_dec_najl.!A28</f>
        <v>WIETNAM</v>
      </c>
      <c r="B31" s="191">
        <f>rez_dec_najl.!B28</f>
        <v>12</v>
      </c>
      <c r="D31" s="245" t="str">
        <f>rez_dec_najl.!E28</f>
        <v>ROSJA</v>
      </c>
      <c r="E31" s="245">
        <f>rez_dec_najl.!F28</f>
        <v>48</v>
      </c>
      <c r="F31" s="76"/>
    </row>
    <row r="32" spans="1:6" ht="12.75" customHeight="1" thickBot="1" x14ac:dyDescent="0.25">
      <c r="A32" s="191" t="str">
        <f>rez_dec_najl.!A29</f>
        <v>TURCJA</v>
      </c>
      <c r="B32" s="191">
        <f>rez_dec_najl.!B29</f>
        <v>11</v>
      </c>
      <c r="D32" s="245" t="str">
        <f>rez_dec_najl.!E29</f>
        <v>CHINY</v>
      </c>
      <c r="E32" s="245">
        <f>rez_dec_najl.!F29</f>
        <v>47</v>
      </c>
      <c r="F32" s="41"/>
    </row>
    <row r="33" spans="1:9" ht="12.75" customHeight="1" x14ac:dyDescent="0.2">
      <c r="A33" s="191" t="str">
        <f>rez_dec_najl.!A30</f>
        <v>CHINY</v>
      </c>
      <c r="B33" s="191">
        <f>rez_dec_najl.!B30</f>
        <v>10</v>
      </c>
      <c r="D33" s="245" t="str">
        <f>rez_dec_najl.!E30</f>
        <v>ARMENIA</v>
      </c>
      <c r="E33" s="245">
        <f>rez_dec_najl.!F30</f>
        <v>46</v>
      </c>
    </row>
    <row r="34" spans="1:9" ht="12.75" customHeight="1" x14ac:dyDescent="0.2">
      <c r="A34" s="152" t="s">
        <v>170</v>
      </c>
      <c r="B34" s="476">
        <f>B35-SUM(B29:B33)</f>
        <v>59</v>
      </c>
      <c r="D34" s="152" t="s">
        <v>170</v>
      </c>
      <c r="E34" s="474">
        <f>E35-SUM(E29:E33)</f>
        <v>239</v>
      </c>
    </row>
    <row r="35" spans="1:9" ht="12.75" customHeight="1" x14ac:dyDescent="0.2">
      <c r="A35" s="384" t="s">
        <v>119</v>
      </c>
      <c r="B35" s="554">
        <f>rez_dec_najl.!B23</f>
        <v>191</v>
      </c>
      <c r="D35" s="384" t="s">
        <v>119</v>
      </c>
      <c r="E35" s="554">
        <f>rez_dec_najl.!F23</f>
        <v>702</v>
      </c>
    </row>
    <row r="36" spans="1:9" ht="12.75" customHeight="1" x14ac:dyDescent="0.2"/>
    <row r="37" spans="1:9" ht="12.75" customHeight="1" x14ac:dyDescent="0.2">
      <c r="A37" s="285"/>
    </row>
    <row r="38" spans="1:9" ht="12.75" customHeight="1" x14ac:dyDescent="0.2">
      <c r="A38" s="285"/>
      <c r="I38" s="554"/>
    </row>
    <row r="39" spans="1:9" ht="12.75" customHeight="1" x14ac:dyDescent="0.2">
      <c r="A39" s="285"/>
    </row>
    <row r="40" spans="1:9" ht="12.75" customHeight="1" x14ac:dyDescent="0.2">
      <c r="A40" s="285"/>
    </row>
    <row r="41" spans="1:9" ht="12.75" customHeight="1" x14ac:dyDescent="0.2">
      <c r="A41" s="285"/>
    </row>
    <row r="42" spans="1:9" ht="12.75" customHeight="1" x14ac:dyDescent="0.2">
      <c r="A42" s="285"/>
      <c r="D42" s="76"/>
      <c r="E42" s="76"/>
    </row>
    <row r="43" spans="1:9" x14ac:dyDescent="0.2">
      <c r="A43" s="544" t="s">
        <v>333</v>
      </c>
      <c r="B43" s="76"/>
      <c r="C43" s="76"/>
      <c r="D43" s="76"/>
      <c r="E43" s="76"/>
      <c r="F43" s="76"/>
      <c r="G43" s="76"/>
    </row>
    <row r="44" spans="1:9" x14ac:dyDescent="0.2">
      <c r="A44" s="285" t="s">
        <v>283</v>
      </c>
      <c r="B44" s="76"/>
      <c r="C44" s="76"/>
      <c r="D44" s="76"/>
      <c r="E44" s="285"/>
      <c r="F44" s="76"/>
      <c r="G44" s="76"/>
    </row>
    <row r="45" spans="1:9" ht="12.75" customHeight="1" x14ac:dyDescent="0.2">
      <c r="A45" s="285"/>
      <c r="B45" s="545"/>
      <c r="C45" s="545"/>
      <c r="F45" s="545"/>
      <c r="G45" s="545"/>
    </row>
    <row r="46" spans="1:9" ht="12.75" customHeight="1" x14ac:dyDescent="0.2">
      <c r="A46" s="1133"/>
      <c r="B46" s="1134"/>
      <c r="C46" s="1135"/>
      <c r="D46" s="1136"/>
      <c r="E46" s="1137"/>
    </row>
    <row r="47" spans="1:9" ht="24" customHeight="1" thickBot="1" x14ac:dyDescent="0.25">
      <c r="A47" s="546" t="s">
        <v>0</v>
      </c>
      <c r="B47" s="547">
        <v>2015</v>
      </c>
      <c r="C47" s="41"/>
      <c r="D47" s="548" t="s">
        <v>0</v>
      </c>
      <c r="E47" s="549" t="s">
        <v>384</v>
      </c>
    </row>
    <row r="48" spans="1:9" ht="12.75" thickBot="1" x14ac:dyDescent="0.25">
      <c r="A48" s="289" t="str">
        <f>rez_dec_najl.!A43</f>
        <v>UKRAINA</v>
      </c>
      <c r="B48" s="289">
        <f>rez_dec_najl.!B43</f>
        <v>117</v>
      </c>
      <c r="C48" s="41"/>
      <c r="D48" s="73" t="str">
        <f>rez_dec_najl.!E43</f>
        <v>UKRAINA</v>
      </c>
      <c r="E48" s="73">
        <f>rez_dec_najl.!F43</f>
        <v>318</v>
      </c>
    </row>
    <row r="49" spans="1:13" ht="12.75" thickBot="1" x14ac:dyDescent="0.25">
      <c r="A49" s="289" t="str">
        <f>rez_dec_najl.!A44</f>
        <v>ARMENIA</v>
      </c>
      <c r="B49" s="289">
        <f>rez_dec_najl.!B44</f>
        <v>25</v>
      </c>
      <c r="C49" s="41"/>
      <c r="D49" s="73" t="str">
        <f>rez_dec_najl.!E44</f>
        <v>ARMENIA</v>
      </c>
      <c r="E49" s="73">
        <f>rez_dec_najl.!F44</f>
        <v>85</v>
      </c>
    </row>
    <row r="50" spans="1:13" ht="12.75" thickBot="1" x14ac:dyDescent="0.25">
      <c r="A50" s="289" t="str">
        <f>rez_dec_najl.!A45</f>
        <v>WIETNAM</v>
      </c>
      <c r="B50" s="289">
        <f>rez_dec_najl.!B45</f>
        <v>19</v>
      </c>
      <c r="C50" s="76"/>
      <c r="D50" s="73" t="str">
        <f>rez_dec_najl.!E45</f>
        <v>WIETNAM</v>
      </c>
      <c r="E50" s="73">
        <f>rez_dec_najl.!F45</f>
        <v>69</v>
      </c>
    </row>
    <row r="51" spans="1:13" ht="12.75" thickBot="1" x14ac:dyDescent="0.25">
      <c r="A51" s="289" t="str">
        <f>rez_dec_najl.!A46</f>
        <v>BIAŁORUŚ</v>
      </c>
      <c r="B51" s="289">
        <f>rez_dec_najl.!B46</f>
        <v>18</v>
      </c>
      <c r="C51" s="76"/>
      <c r="D51" s="73" t="str">
        <f>rez_dec_najl.!E46</f>
        <v>TURCJA</v>
      </c>
      <c r="E51" s="73">
        <f>rez_dec_najl.!F46</f>
        <v>48</v>
      </c>
    </row>
    <row r="52" spans="1:13" ht="24" x14ac:dyDescent="0.2">
      <c r="A52" s="289" t="str">
        <f>rez_dec_najl.!A47</f>
        <v>CHINY</v>
      </c>
      <c r="B52" s="289">
        <f>rez_dec_najl.!B47</f>
        <v>16</v>
      </c>
      <c r="C52" s="76"/>
      <c r="D52" s="73" t="str">
        <f>rez_dec_najl.!E47</f>
        <v>BIAŁORUŚ</v>
      </c>
      <c r="E52" s="73">
        <f>rez_dec_najl.!F47</f>
        <v>44</v>
      </c>
      <c r="L52" s="554"/>
      <c r="M52" s="554"/>
    </row>
    <row r="53" spans="1:13" x14ac:dyDescent="0.2">
      <c r="A53" s="288" t="s">
        <v>170</v>
      </c>
      <c r="B53" s="361">
        <f>B54-SUM(B48:B52)</f>
        <v>101</v>
      </c>
      <c r="C53" s="76"/>
      <c r="D53" s="152" t="s">
        <v>170</v>
      </c>
      <c r="E53" s="474">
        <f>E54-SUM(E48:E52)</f>
        <v>305</v>
      </c>
    </row>
    <row r="54" spans="1:13" x14ac:dyDescent="0.2">
      <c r="A54" s="384" t="s">
        <v>119</v>
      </c>
      <c r="B54" s="554">
        <f>rez_dec_najl.!B40</f>
        <v>296</v>
      </c>
      <c r="C54" s="76"/>
      <c r="D54" s="384" t="s">
        <v>119</v>
      </c>
      <c r="E54" s="554">
        <f>rez_dec_najl.!F40</f>
        <v>869</v>
      </c>
    </row>
    <row r="55" spans="1:13" x14ac:dyDescent="0.2">
      <c r="C55" s="76"/>
      <c r="D55" s="285"/>
      <c r="E55" s="286"/>
    </row>
    <row r="56" spans="1:13" x14ac:dyDescent="0.2">
      <c r="A56" s="285"/>
      <c r="B56" s="287"/>
      <c r="C56" s="76"/>
      <c r="D56" s="285"/>
      <c r="E56" s="286"/>
    </row>
    <row r="57" spans="1:13" x14ac:dyDescent="0.2">
      <c r="A57" s="285"/>
      <c r="B57" s="287"/>
      <c r="C57" s="76"/>
      <c r="D57" s="285"/>
      <c r="E57" s="286"/>
    </row>
    <row r="58" spans="1:13" x14ac:dyDescent="0.2">
      <c r="A58" s="285"/>
      <c r="B58" s="287"/>
      <c r="C58" s="76"/>
      <c r="D58" s="285"/>
      <c r="E58" s="286"/>
    </row>
    <row r="59" spans="1:13" x14ac:dyDescent="0.2">
      <c r="A59" s="285"/>
      <c r="B59" s="287"/>
      <c r="C59" s="76"/>
      <c r="D59" s="285"/>
      <c r="E59" s="286"/>
    </row>
    <row r="60" spans="1:13" x14ac:dyDescent="0.2">
      <c r="A60" s="285"/>
      <c r="B60" s="287"/>
      <c r="C60" s="76"/>
      <c r="D60" s="285"/>
      <c r="E60" s="286"/>
    </row>
    <row r="61" spans="1:13" x14ac:dyDescent="0.2">
      <c r="A61" s="285"/>
      <c r="B61" s="287"/>
      <c r="C61" s="76"/>
    </row>
    <row r="62" spans="1:13" x14ac:dyDescent="0.2">
      <c r="C62" s="41"/>
    </row>
    <row r="63" spans="1:13" x14ac:dyDescent="0.2">
      <c r="A63" s="285"/>
      <c r="C63" s="76"/>
    </row>
    <row r="64" spans="1:13" ht="12" customHeight="1" x14ac:dyDescent="0.2">
      <c r="A64" s="285"/>
      <c r="C64" s="76"/>
    </row>
    <row r="65" spans="1:12" ht="12.75" customHeight="1" x14ac:dyDescent="0.2">
      <c r="C65" s="76"/>
    </row>
    <row r="66" spans="1:12" ht="12.75" customHeight="1" x14ac:dyDescent="0.2">
      <c r="C66" s="76"/>
    </row>
    <row r="67" spans="1:12" ht="12.75" customHeight="1" x14ac:dyDescent="0.2">
      <c r="C67" s="76"/>
    </row>
    <row r="68" spans="1:12" ht="12.75" customHeight="1" x14ac:dyDescent="0.2">
      <c r="C68" s="76"/>
      <c r="F68" s="48">
        <v>3</v>
      </c>
      <c r="L68" s="48">
        <v>5</v>
      </c>
    </row>
    <row r="69" spans="1:12" ht="12.75" customHeight="1" x14ac:dyDescent="0.2">
      <c r="C69" s="76"/>
    </row>
    <row r="70" spans="1:12" s="520" customFormat="1" ht="12.75" customHeight="1" x14ac:dyDescent="0.2">
      <c r="A70" s="541"/>
      <c r="C70" s="76"/>
      <c r="D70" s="48"/>
      <c r="E70" s="48"/>
    </row>
    <row r="71" spans="1:12" ht="12.75" customHeight="1" x14ac:dyDescent="0.2"/>
    <row r="72" spans="1:12" ht="12.75" customHeight="1" x14ac:dyDescent="0.2"/>
    <row r="73" spans="1:12" ht="12.75" customHeight="1" x14ac:dyDescent="0.2"/>
    <row r="74" spans="1:12" ht="12.75" customHeight="1" x14ac:dyDescent="0.2"/>
    <row r="75" spans="1:12" ht="12.75" customHeight="1" x14ac:dyDescent="0.2"/>
    <row r="76" spans="1:12" ht="12.75" customHeight="1" x14ac:dyDescent="0.2"/>
    <row r="77" spans="1:12" ht="12.75" customHeight="1" x14ac:dyDescent="0.2"/>
    <row r="78" spans="1:12" ht="12.75" customHeight="1" x14ac:dyDescent="0.2"/>
    <row r="79" spans="1:12" ht="12.75" customHeight="1" x14ac:dyDescent="0.2"/>
    <row r="80" spans="1:12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</sheetData>
  <pageMargins left="0.25" right="0.25" top="0.75" bottom="0.75" header="0.3" footer="0.3"/>
  <pageSetup paperSize="9" scale="59" orientation="portrait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rgb="FF00B0F0"/>
  </sheetPr>
  <dimension ref="A1:P70"/>
  <sheetViews>
    <sheetView zoomScaleNormal="100" workbookViewId="0">
      <selection activeCell="T13" sqref="T13"/>
    </sheetView>
  </sheetViews>
  <sheetFormatPr defaultRowHeight="12" x14ac:dyDescent="0.2"/>
  <cols>
    <col min="1" max="1" width="32.7109375" style="48" customWidth="1"/>
    <col min="2" max="13" width="5.7109375" style="48" customWidth="1"/>
    <col min="14" max="14" width="6" style="48" bestFit="1" customWidth="1"/>
    <col min="15" max="16" width="5.7109375" style="48" customWidth="1"/>
    <col min="17" max="17" width="10.7109375" style="48" customWidth="1"/>
    <col min="18" max="243" width="9.140625" style="48"/>
    <col min="244" max="244" width="34.42578125" style="48" customWidth="1"/>
    <col min="245" max="259" width="5.7109375" style="48" customWidth="1"/>
    <col min="260" max="260" width="28.140625" style="48" bestFit="1" customWidth="1"/>
    <col min="261" max="499" width="9.140625" style="48"/>
    <col min="500" max="500" width="34.42578125" style="48" customWidth="1"/>
    <col min="501" max="515" width="5.7109375" style="48" customWidth="1"/>
    <col min="516" max="516" width="28.140625" style="48" bestFit="1" customWidth="1"/>
    <col min="517" max="755" width="9.140625" style="48"/>
    <col min="756" max="756" width="34.42578125" style="48" customWidth="1"/>
    <col min="757" max="771" width="5.7109375" style="48" customWidth="1"/>
    <col min="772" max="772" width="28.140625" style="48" bestFit="1" customWidth="1"/>
    <col min="773" max="1011" width="9.140625" style="48"/>
    <col min="1012" max="1012" width="34.42578125" style="48" customWidth="1"/>
    <col min="1013" max="1027" width="5.7109375" style="48" customWidth="1"/>
    <col min="1028" max="1028" width="28.140625" style="48" bestFit="1" customWidth="1"/>
    <col min="1029" max="1267" width="9.140625" style="48"/>
    <col min="1268" max="1268" width="34.42578125" style="48" customWidth="1"/>
    <col min="1269" max="1283" width="5.7109375" style="48" customWidth="1"/>
    <col min="1284" max="1284" width="28.140625" style="48" bestFit="1" customWidth="1"/>
    <col min="1285" max="1523" width="9.140625" style="48"/>
    <col min="1524" max="1524" width="34.42578125" style="48" customWidth="1"/>
    <col min="1525" max="1539" width="5.7109375" style="48" customWidth="1"/>
    <col min="1540" max="1540" width="28.140625" style="48" bestFit="1" customWidth="1"/>
    <col min="1541" max="1779" width="9.140625" style="48"/>
    <col min="1780" max="1780" width="34.42578125" style="48" customWidth="1"/>
    <col min="1781" max="1795" width="5.7109375" style="48" customWidth="1"/>
    <col min="1796" max="1796" width="28.140625" style="48" bestFit="1" customWidth="1"/>
    <col min="1797" max="2035" width="9.140625" style="48"/>
    <col min="2036" max="2036" width="34.42578125" style="48" customWidth="1"/>
    <col min="2037" max="2051" width="5.7109375" style="48" customWidth="1"/>
    <col min="2052" max="2052" width="28.140625" style="48" bestFit="1" customWidth="1"/>
    <col min="2053" max="2291" width="9.140625" style="48"/>
    <col min="2292" max="2292" width="34.42578125" style="48" customWidth="1"/>
    <col min="2293" max="2307" width="5.7109375" style="48" customWidth="1"/>
    <col min="2308" max="2308" width="28.140625" style="48" bestFit="1" customWidth="1"/>
    <col min="2309" max="2547" width="9.140625" style="48"/>
    <col min="2548" max="2548" width="34.42578125" style="48" customWidth="1"/>
    <col min="2549" max="2563" width="5.7109375" style="48" customWidth="1"/>
    <col min="2564" max="2564" width="28.140625" style="48" bestFit="1" customWidth="1"/>
    <col min="2565" max="2803" width="9.140625" style="48"/>
    <col min="2804" max="2804" width="34.42578125" style="48" customWidth="1"/>
    <col min="2805" max="2819" width="5.7109375" style="48" customWidth="1"/>
    <col min="2820" max="2820" width="28.140625" style="48" bestFit="1" customWidth="1"/>
    <col min="2821" max="3059" width="9.140625" style="48"/>
    <col min="3060" max="3060" width="34.42578125" style="48" customWidth="1"/>
    <col min="3061" max="3075" width="5.7109375" style="48" customWidth="1"/>
    <col min="3076" max="3076" width="28.140625" style="48" bestFit="1" customWidth="1"/>
    <col min="3077" max="3315" width="9.140625" style="48"/>
    <col min="3316" max="3316" width="34.42578125" style="48" customWidth="1"/>
    <col min="3317" max="3331" width="5.7109375" style="48" customWidth="1"/>
    <col min="3332" max="3332" width="28.140625" style="48" bestFit="1" customWidth="1"/>
    <col min="3333" max="3571" width="9.140625" style="48"/>
    <col min="3572" max="3572" width="34.42578125" style="48" customWidth="1"/>
    <col min="3573" max="3587" width="5.7109375" style="48" customWidth="1"/>
    <col min="3588" max="3588" width="28.140625" style="48" bestFit="1" customWidth="1"/>
    <col min="3589" max="3827" width="9.140625" style="48"/>
    <col min="3828" max="3828" width="34.42578125" style="48" customWidth="1"/>
    <col min="3829" max="3843" width="5.7109375" style="48" customWidth="1"/>
    <col min="3844" max="3844" width="28.140625" style="48" bestFit="1" customWidth="1"/>
    <col min="3845" max="4083" width="9.140625" style="48"/>
    <col min="4084" max="4084" width="34.42578125" style="48" customWidth="1"/>
    <col min="4085" max="4099" width="5.7109375" style="48" customWidth="1"/>
    <col min="4100" max="4100" width="28.140625" style="48" bestFit="1" customWidth="1"/>
    <col min="4101" max="4339" width="9.140625" style="48"/>
    <col min="4340" max="4340" width="34.42578125" style="48" customWidth="1"/>
    <col min="4341" max="4355" width="5.7109375" style="48" customWidth="1"/>
    <col min="4356" max="4356" width="28.140625" style="48" bestFit="1" customWidth="1"/>
    <col min="4357" max="4595" width="9.140625" style="48"/>
    <col min="4596" max="4596" width="34.42578125" style="48" customWidth="1"/>
    <col min="4597" max="4611" width="5.7109375" style="48" customWidth="1"/>
    <col min="4612" max="4612" width="28.140625" style="48" bestFit="1" customWidth="1"/>
    <col min="4613" max="4851" width="9.140625" style="48"/>
    <col min="4852" max="4852" width="34.42578125" style="48" customWidth="1"/>
    <col min="4853" max="4867" width="5.7109375" style="48" customWidth="1"/>
    <col min="4868" max="4868" width="28.140625" style="48" bestFit="1" customWidth="1"/>
    <col min="4869" max="5107" width="9.140625" style="48"/>
    <col min="5108" max="5108" width="34.42578125" style="48" customWidth="1"/>
    <col min="5109" max="5123" width="5.7109375" style="48" customWidth="1"/>
    <col min="5124" max="5124" width="28.140625" style="48" bestFit="1" customWidth="1"/>
    <col min="5125" max="5363" width="9.140625" style="48"/>
    <col min="5364" max="5364" width="34.42578125" style="48" customWidth="1"/>
    <col min="5365" max="5379" width="5.7109375" style="48" customWidth="1"/>
    <col min="5380" max="5380" width="28.140625" style="48" bestFit="1" customWidth="1"/>
    <col min="5381" max="5619" width="9.140625" style="48"/>
    <col min="5620" max="5620" width="34.42578125" style="48" customWidth="1"/>
    <col min="5621" max="5635" width="5.7109375" style="48" customWidth="1"/>
    <col min="5636" max="5636" width="28.140625" style="48" bestFit="1" customWidth="1"/>
    <col min="5637" max="5875" width="9.140625" style="48"/>
    <col min="5876" max="5876" width="34.42578125" style="48" customWidth="1"/>
    <col min="5877" max="5891" width="5.7109375" style="48" customWidth="1"/>
    <col min="5892" max="5892" width="28.140625" style="48" bestFit="1" customWidth="1"/>
    <col min="5893" max="6131" width="9.140625" style="48"/>
    <col min="6132" max="6132" width="34.42578125" style="48" customWidth="1"/>
    <col min="6133" max="6147" width="5.7109375" style="48" customWidth="1"/>
    <col min="6148" max="6148" width="28.140625" style="48" bestFit="1" customWidth="1"/>
    <col min="6149" max="6387" width="9.140625" style="48"/>
    <col min="6388" max="6388" width="34.42578125" style="48" customWidth="1"/>
    <col min="6389" max="6403" width="5.7109375" style="48" customWidth="1"/>
    <col min="6404" max="6404" width="28.140625" style="48" bestFit="1" customWidth="1"/>
    <col min="6405" max="6643" width="9.140625" style="48"/>
    <col min="6644" max="6644" width="34.42578125" style="48" customWidth="1"/>
    <col min="6645" max="6659" width="5.7109375" style="48" customWidth="1"/>
    <col min="6660" max="6660" width="28.140625" style="48" bestFit="1" customWidth="1"/>
    <col min="6661" max="6899" width="9.140625" style="48"/>
    <col min="6900" max="6900" width="34.42578125" style="48" customWidth="1"/>
    <col min="6901" max="6915" width="5.7109375" style="48" customWidth="1"/>
    <col min="6916" max="6916" width="28.140625" style="48" bestFit="1" customWidth="1"/>
    <col min="6917" max="7155" width="9.140625" style="48"/>
    <col min="7156" max="7156" width="34.42578125" style="48" customWidth="1"/>
    <col min="7157" max="7171" width="5.7109375" style="48" customWidth="1"/>
    <col min="7172" max="7172" width="28.140625" style="48" bestFit="1" customWidth="1"/>
    <col min="7173" max="7411" width="9.140625" style="48"/>
    <col min="7412" max="7412" width="34.42578125" style="48" customWidth="1"/>
    <col min="7413" max="7427" width="5.7109375" style="48" customWidth="1"/>
    <col min="7428" max="7428" width="28.140625" style="48" bestFit="1" customWidth="1"/>
    <col min="7429" max="7667" width="9.140625" style="48"/>
    <col min="7668" max="7668" width="34.42578125" style="48" customWidth="1"/>
    <col min="7669" max="7683" width="5.7109375" style="48" customWidth="1"/>
    <col min="7684" max="7684" width="28.140625" style="48" bestFit="1" customWidth="1"/>
    <col min="7685" max="7923" width="9.140625" style="48"/>
    <col min="7924" max="7924" width="34.42578125" style="48" customWidth="1"/>
    <col min="7925" max="7939" width="5.7109375" style="48" customWidth="1"/>
    <col min="7940" max="7940" width="28.140625" style="48" bestFit="1" customWidth="1"/>
    <col min="7941" max="8179" width="9.140625" style="48"/>
    <col min="8180" max="8180" width="34.42578125" style="48" customWidth="1"/>
    <col min="8181" max="8195" width="5.7109375" style="48" customWidth="1"/>
    <col min="8196" max="8196" width="28.140625" style="48" bestFit="1" customWidth="1"/>
    <col min="8197" max="8435" width="9.140625" style="48"/>
    <col min="8436" max="8436" width="34.42578125" style="48" customWidth="1"/>
    <col min="8437" max="8451" width="5.7109375" style="48" customWidth="1"/>
    <col min="8452" max="8452" width="28.140625" style="48" bestFit="1" customWidth="1"/>
    <col min="8453" max="8691" width="9.140625" style="48"/>
    <col min="8692" max="8692" width="34.42578125" style="48" customWidth="1"/>
    <col min="8693" max="8707" width="5.7109375" style="48" customWidth="1"/>
    <col min="8708" max="8708" width="28.140625" style="48" bestFit="1" customWidth="1"/>
    <col min="8709" max="8947" width="9.140625" style="48"/>
    <col min="8948" max="8948" width="34.42578125" style="48" customWidth="1"/>
    <col min="8949" max="8963" width="5.7109375" style="48" customWidth="1"/>
    <col min="8964" max="8964" width="28.140625" style="48" bestFit="1" customWidth="1"/>
    <col min="8965" max="9203" width="9.140625" style="48"/>
    <col min="9204" max="9204" width="34.42578125" style="48" customWidth="1"/>
    <col min="9205" max="9219" width="5.7109375" style="48" customWidth="1"/>
    <col min="9220" max="9220" width="28.140625" style="48" bestFit="1" customWidth="1"/>
    <col min="9221" max="9459" width="9.140625" style="48"/>
    <col min="9460" max="9460" width="34.42578125" style="48" customWidth="1"/>
    <col min="9461" max="9475" width="5.7109375" style="48" customWidth="1"/>
    <col min="9476" max="9476" width="28.140625" style="48" bestFit="1" customWidth="1"/>
    <col min="9477" max="9715" width="9.140625" style="48"/>
    <col min="9716" max="9716" width="34.42578125" style="48" customWidth="1"/>
    <col min="9717" max="9731" width="5.7109375" style="48" customWidth="1"/>
    <col min="9732" max="9732" width="28.140625" style="48" bestFit="1" customWidth="1"/>
    <col min="9733" max="9971" width="9.140625" style="48"/>
    <col min="9972" max="9972" width="34.42578125" style="48" customWidth="1"/>
    <col min="9973" max="9987" width="5.7109375" style="48" customWidth="1"/>
    <col min="9988" max="9988" width="28.140625" style="48" bestFit="1" customWidth="1"/>
    <col min="9989" max="10227" width="9.140625" style="48"/>
    <col min="10228" max="10228" width="34.42578125" style="48" customWidth="1"/>
    <col min="10229" max="10243" width="5.7109375" style="48" customWidth="1"/>
    <col min="10244" max="10244" width="28.140625" style="48" bestFit="1" customWidth="1"/>
    <col min="10245" max="10483" width="9.140625" style="48"/>
    <col min="10484" max="10484" width="34.42578125" style="48" customWidth="1"/>
    <col min="10485" max="10499" width="5.7109375" style="48" customWidth="1"/>
    <col min="10500" max="10500" width="28.140625" style="48" bestFit="1" customWidth="1"/>
    <col min="10501" max="10739" width="9.140625" style="48"/>
    <col min="10740" max="10740" width="34.42578125" style="48" customWidth="1"/>
    <col min="10741" max="10755" width="5.7109375" style="48" customWidth="1"/>
    <col min="10756" max="10756" width="28.140625" style="48" bestFit="1" customWidth="1"/>
    <col min="10757" max="10995" width="9.140625" style="48"/>
    <col min="10996" max="10996" width="34.42578125" style="48" customWidth="1"/>
    <col min="10997" max="11011" width="5.7109375" style="48" customWidth="1"/>
    <col min="11012" max="11012" width="28.140625" style="48" bestFit="1" customWidth="1"/>
    <col min="11013" max="11251" width="9.140625" style="48"/>
    <col min="11252" max="11252" width="34.42578125" style="48" customWidth="1"/>
    <col min="11253" max="11267" width="5.7109375" style="48" customWidth="1"/>
    <col min="11268" max="11268" width="28.140625" style="48" bestFit="1" customWidth="1"/>
    <col min="11269" max="11507" width="9.140625" style="48"/>
    <col min="11508" max="11508" width="34.42578125" style="48" customWidth="1"/>
    <col min="11509" max="11523" width="5.7109375" style="48" customWidth="1"/>
    <col min="11524" max="11524" width="28.140625" style="48" bestFit="1" customWidth="1"/>
    <col min="11525" max="11763" width="9.140625" style="48"/>
    <col min="11764" max="11764" width="34.42578125" style="48" customWidth="1"/>
    <col min="11765" max="11779" width="5.7109375" style="48" customWidth="1"/>
    <col min="11780" max="11780" width="28.140625" style="48" bestFit="1" customWidth="1"/>
    <col min="11781" max="12019" width="9.140625" style="48"/>
    <col min="12020" max="12020" width="34.42578125" style="48" customWidth="1"/>
    <col min="12021" max="12035" width="5.7109375" style="48" customWidth="1"/>
    <col min="12036" max="12036" width="28.140625" style="48" bestFit="1" customWidth="1"/>
    <col min="12037" max="12275" width="9.140625" style="48"/>
    <col min="12276" max="12276" width="34.42578125" style="48" customWidth="1"/>
    <col min="12277" max="12291" width="5.7109375" style="48" customWidth="1"/>
    <col min="12292" max="12292" width="28.140625" style="48" bestFit="1" customWidth="1"/>
    <col min="12293" max="12531" width="9.140625" style="48"/>
    <col min="12532" max="12532" width="34.42578125" style="48" customWidth="1"/>
    <col min="12533" max="12547" width="5.7109375" style="48" customWidth="1"/>
    <col min="12548" max="12548" width="28.140625" style="48" bestFit="1" customWidth="1"/>
    <col min="12549" max="12787" width="9.140625" style="48"/>
    <col min="12788" max="12788" width="34.42578125" style="48" customWidth="1"/>
    <col min="12789" max="12803" width="5.7109375" style="48" customWidth="1"/>
    <col min="12804" max="12804" width="28.140625" style="48" bestFit="1" customWidth="1"/>
    <col min="12805" max="13043" width="9.140625" style="48"/>
    <col min="13044" max="13044" width="34.42578125" style="48" customWidth="1"/>
    <col min="13045" max="13059" width="5.7109375" style="48" customWidth="1"/>
    <col min="13060" max="13060" width="28.140625" style="48" bestFit="1" customWidth="1"/>
    <col min="13061" max="13299" width="9.140625" style="48"/>
    <col min="13300" max="13300" width="34.42578125" style="48" customWidth="1"/>
    <col min="13301" max="13315" width="5.7109375" style="48" customWidth="1"/>
    <col min="13316" max="13316" width="28.140625" style="48" bestFit="1" customWidth="1"/>
    <col min="13317" max="13555" width="9.140625" style="48"/>
    <col min="13556" max="13556" width="34.42578125" style="48" customWidth="1"/>
    <col min="13557" max="13571" width="5.7109375" style="48" customWidth="1"/>
    <col min="13572" max="13572" width="28.140625" style="48" bestFit="1" customWidth="1"/>
    <col min="13573" max="13811" width="9.140625" style="48"/>
    <col min="13812" max="13812" width="34.42578125" style="48" customWidth="1"/>
    <col min="13813" max="13827" width="5.7109375" style="48" customWidth="1"/>
    <col min="13828" max="13828" width="28.140625" style="48" bestFit="1" customWidth="1"/>
    <col min="13829" max="14067" width="9.140625" style="48"/>
    <col min="14068" max="14068" width="34.42578125" style="48" customWidth="1"/>
    <col min="14069" max="14083" width="5.7109375" style="48" customWidth="1"/>
    <col min="14084" max="14084" width="28.140625" style="48" bestFit="1" customWidth="1"/>
    <col min="14085" max="14323" width="9.140625" style="48"/>
    <col min="14324" max="14324" width="34.42578125" style="48" customWidth="1"/>
    <col min="14325" max="14339" width="5.7109375" style="48" customWidth="1"/>
    <col min="14340" max="14340" width="28.140625" style="48" bestFit="1" customWidth="1"/>
    <col min="14341" max="14579" width="9.140625" style="48"/>
    <col min="14580" max="14580" width="34.42578125" style="48" customWidth="1"/>
    <col min="14581" max="14595" width="5.7109375" style="48" customWidth="1"/>
    <col min="14596" max="14596" width="28.140625" style="48" bestFit="1" customWidth="1"/>
    <col min="14597" max="14835" width="9.140625" style="48"/>
    <col min="14836" max="14836" width="34.42578125" style="48" customWidth="1"/>
    <col min="14837" max="14851" width="5.7109375" style="48" customWidth="1"/>
    <col min="14852" max="14852" width="28.140625" style="48" bestFit="1" customWidth="1"/>
    <col min="14853" max="15091" width="9.140625" style="48"/>
    <col min="15092" max="15092" width="34.42578125" style="48" customWidth="1"/>
    <col min="15093" max="15107" width="5.7109375" style="48" customWidth="1"/>
    <col min="15108" max="15108" width="28.140625" style="48" bestFit="1" customWidth="1"/>
    <col min="15109" max="15347" width="9.140625" style="48"/>
    <col min="15348" max="15348" width="34.42578125" style="48" customWidth="1"/>
    <col min="15349" max="15363" width="5.7109375" style="48" customWidth="1"/>
    <col min="15364" max="15364" width="28.140625" style="48" bestFit="1" customWidth="1"/>
    <col min="15365" max="15603" width="9.140625" style="48"/>
    <col min="15604" max="15604" width="34.42578125" style="48" customWidth="1"/>
    <col min="15605" max="15619" width="5.7109375" style="48" customWidth="1"/>
    <col min="15620" max="15620" width="28.140625" style="48" bestFit="1" customWidth="1"/>
    <col min="15621" max="15859" width="9.140625" style="48"/>
    <col min="15860" max="15860" width="34.42578125" style="48" customWidth="1"/>
    <col min="15861" max="15875" width="5.7109375" style="48" customWidth="1"/>
    <col min="15876" max="15876" width="28.140625" style="48" bestFit="1" customWidth="1"/>
    <col min="15877" max="16115" width="9.140625" style="48"/>
    <col min="16116" max="16116" width="34.42578125" style="48" customWidth="1"/>
    <col min="16117" max="16131" width="5.7109375" style="48" customWidth="1"/>
    <col min="16132" max="16132" width="28.140625" style="48" bestFit="1" customWidth="1"/>
    <col min="16133" max="16384" width="9.140625" style="48"/>
  </cols>
  <sheetData>
    <row r="1" spans="1:16" ht="12.75" customHeight="1" x14ac:dyDescent="0.2">
      <c r="A1" s="510" t="s">
        <v>419</v>
      </c>
      <c r="B1" s="521"/>
      <c r="C1" s="521"/>
      <c r="D1" s="521"/>
    </row>
    <row r="2" spans="1:16" ht="12.75" customHeight="1" x14ac:dyDescent="0.2">
      <c r="A2" s="48" t="s">
        <v>284</v>
      </c>
    </row>
    <row r="3" spans="1:16" ht="12.75" customHeight="1" x14ac:dyDescent="0.2"/>
    <row r="4" spans="1:16" ht="12.75" customHeight="1" x14ac:dyDescent="0.2"/>
    <row r="5" spans="1:16" ht="12.75" customHeight="1" x14ac:dyDescent="0.2"/>
    <row r="6" spans="1:16" ht="12.75" thickBot="1" x14ac:dyDescent="0.25"/>
    <row r="7" spans="1:16" x14ac:dyDescent="0.2">
      <c r="A7" s="1347" t="s">
        <v>194</v>
      </c>
      <c r="B7" s="1350">
        <v>2013</v>
      </c>
      <c r="C7" s="1351"/>
      <c r="D7" s="1352"/>
      <c r="E7" s="1350">
        <v>2014</v>
      </c>
      <c r="F7" s="1351"/>
      <c r="G7" s="1352"/>
      <c r="H7" s="1350">
        <v>2015</v>
      </c>
      <c r="I7" s="1351"/>
      <c r="J7" s="1352"/>
      <c r="K7" s="1350" t="s">
        <v>119</v>
      </c>
      <c r="L7" s="1351"/>
      <c r="M7" s="1351"/>
      <c r="N7" s="1351"/>
      <c r="O7" s="1351"/>
      <c r="P7" s="1352"/>
    </row>
    <row r="8" spans="1:16" ht="12" customHeight="1" x14ac:dyDescent="0.2">
      <c r="A8" s="1348"/>
      <c r="B8" s="1353" t="s">
        <v>195</v>
      </c>
      <c r="C8" s="1355" t="s">
        <v>196</v>
      </c>
      <c r="D8" s="1359" t="s">
        <v>197</v>
      </c>
      <c r="E8" s="1353" t="s">
        <v>195</v>
      </c>
      <c r="F8" s="1355" t="s">
        <v>196</v>
      </c>
      <c r="G8" s="1359" t="s">
        <v>197</v>
      </c>
      <c r="H8" s="1353" t="s">
        <v>195</v>
      </c>
      <c r="I8" s="1355" t="s">
        <v>196</v>
      </c>
      <c r="J8" s="1359" t="s">
        <v>197</v>
      </c>
      <c r="K8" s="1361" t="s">
        <v>195</v>
      </c>
      <c r="L8" s="1362"/>
      <c r="M8" s="1357" t="s">
        <v>196</v>
      </c>
      <c r="N8" s="1362"/>
      <c r="O8" s="1357" t="s">
        <v>197</v>
      </c>
      <c r="P8" s="1358"/>
    </row>
    <row r="9" spans="1:16" ht="39" customHeight="1" thickBot="1" x14ac:dyDescent="0.25">
      <c r="A9" s="1349"/>
      <c r="B9" s="1354"/>
      <c r="C9" s="1356"/>
      <c r="D9" s="1360"/>
      <c r="E9" s="1354"/>
      <c r="F9" s="1356"/>
      <c r="G9" s="1360"/>
      <c r="H9" s="1354"/>
      <c r="I9" s="1356"/>
      <c r="J9" s="1360"/>
      <c r="K9" s="290" t="s">
        <v>123</v>
      </c>
      <c r="L9" s="291" t="s">
        <v>124</v>
      </c>
      <c r="M9" s="292" t="s">
        <v>123</v>
      </c>
      <c r="N9" s="291" t="s">
        <v>124</v>
      </c>
      <c r="O9" s="292" t="s">
        <v>123</v>
      </c>
      <c r="P9" s="279" t="s">
        <v>124</v>
      </c>
    </row>
    <row r="10" spans="1:16" x14ac:dyDescent="0.2">
      <c r="A10" s="2" t="s">
        <v>344</v>
      </c>
      <c r="B10" s="466">
        <v>112</v>
      </c>
      <c r="C10" s="455">
        <v>9</v>
      </c>
      <c r="D10" s="467">
        <v>33</v>
      </c>
      <c r="E10" s="466">
        <v>141</v>
      </c>
      <c r="F10" s="455">
        <v>6</v>
      </c>
      <c r="G10" s="467">
        <v>40</v>
      </c>
      <c r="H10" s="90">
        <v>112</v>
      </c>
      <c r="I10" s="455">
        <v>8</v>
      </c>
      <c r="J10" s="467">
        <v>29</v>
      </c>
      <c r="K10" s="60">
        <f>SUM(H10,B10,E10)</f>
        <v>365</v>
      </c>
      <c r="L10" s="293">
        <f t="shared" ref="L10:L25" si="0">K10*100/K$26</f>
        <v>6.4271878851910547</v>
      </c>
      <c r="M10" s="294">
        <f>SUM(I10,C10,F10)</f>
        <v>23</v>
      </c>
      <c r="N10" s="1177">
        <f t="shared" ref="N10:N17" si="1">M10*100/M$26</f>
        <v>3.2763532763532766</v>
      </c>
      <c r="O10" s="294">
        <f>SUM(J10,D10,G10)</f>
        <v>102</v>
      </c>
      <c r="P10" s="295">
        <f t="shared" ref="P10:P17" si="2">O10*100/O$26</f>
        <v>11.737629459148447</v>
      </c>
    </row>
    <row r="11" spans="1:16" x14ac:dyDescent="0.2">
      <c r="A11" s="17" t="s">
        <v>345</v>
      </c>
      <c r="B11" s="468">
        <v>22</v>
      </c>
      <c r="C11" s="98">
        <v>3</v>
      </c>
      <c r="D11" s="99">
        <v>3</v>
      </c>
      <c r="E11" s="468">
        <v>20</v>
      </c>
      <c r="F11" s="98">
        <v>3</v>
      </c>
      <c r="G11" s="99">
        <v>7</v>
      </c>
      <c r="H11" s="90">
        <v>27</v>
      </c>
      <c r="I11" s="455">
        <v>1</v>
      </c>
      <c r="J11" s="467">
        <v>8</v>
      </c>
      <c r="K11" s="60">
        <f t="shared" ref="K11:K25" si="3">SUM(H11,B11,E11)</f>
        <v>69</v>
      </c>
      <c r="L11" s="296">
        <f t="shared" si="0"/>
        <v>1.2150026413100898</v>
      </c>
      <c r="M11" s="294">
        <f t="shared" ref="M11:M25" si="4">SUM(I11,C11,F11)</f>
        <v>7</v>
      </c>
      <c r="N11" s="296">
        <f t="shared" si="1"/>
        <v>0.9971509971509972</v>
      </c>
      <c r="O11" s="294">
        <f t="shared" ref="O11:O25" si="5">SUM(J11,D11,G11)</f>
        <v>18</v>
      </c>
      <c r="P11" s="297">
        <f t="shared" si="2"/>
        <v>2.0713463751438437</v>
      </c>
    </row>
    <row r="12" spans="1:16" x14ac:dyDescent="0.2">
      <c r="A12" s="17" t="s">
        <v>267</v>
      </c>
      <c r="B12" s="468">
        <v>36</v>
      </c>
      <c r="C12" s="98">
        <v>1</v>
      </c>
      <c r="D12" s="99">
        <v>9</v>
      </c>
      <c r="E12" s="468">
        <v>52</v>
      </c>
      <c r="F12" s="98">
        <v>0</v>
      </c>
      <c r="G12" s="99">
        <v>15</v>
      </c>
      <c r="H12" s="90">
        <v>41</v>
      </c>
      <c r="I12" s="455">
        <v>4</v>
      </c>
      <c r="J12" s="467">
        <v>10</v>
      </c>
      <c r="K12" s="60">
        <f t="shared" si="3"/>
        <v>129</v>
      </c>
      <c r="L12" s="296">
        <f t="shared" si="0"/>
        <v>2.2715266772319072</v>
      </c>
      <c r="M12" s="294">
        <f t="shared" si="4"/>
        <v>5</v>
      </c>
      <c r="N12" s="296">
        <f t="shared" si="1"/>
        <v>0.71225071225071224</v>
      </c>
      <c r="O12" s="294">
        <f t="shared" si="5"/>
        <v>34</v>
      </c>
      <c r="P12" s="297">
        <f t="shared" si="2"/>
        <v>3.9125431530494823</v>
      </c>
    </row>
    <row r="13" spans="1:16" x14ac:dyDescent="0.2">
      <c r="A13" s="6" t="s">
        <v>346</v>
      </c>
      <c r="B13" s="468">
        <v>43</v>
      </c>
      <c r="C13" s="98">
        <v>9</v>
      </c>
      <c r="D13" s="99">
        <v>2</v>
      </c>
      <c r="E13" s="468">
        <v>43</v>
      </c>
      <c r="F13" s="98">
        <v>18</v>
      </c>
      <c r="G13" s="99">
        <v>12</v>
      </c>
      <c r="H13" s="90">
        <v>29</v>
      </c>
      <c r="I13" s="455">
        <v>6</v>
      </c>
      <c r="J13" s="467">
        <v>8</v>
      </c>
      <c r="K13" s="60">
        <f t="shared" si="3"/>
        <v>115</v>
      </c>
      <c r="L13" s="296">
        <f t="shared" si="0"/>
        <v>2.025004402183483</v>
      </c>
      <c r="M13" s="294">
        <f t="shared" si="4"/>
        <v>33</v>
      </c>
      <c r="N13" s="296">
        <f t="shared" si="1"/>
        <v>4.700854700854701</v>
      </c>
      <c r="O13" s="294">
        <f t="shared" si="5"/>
        <v>22</v>
      </c>
      <c r="P13" s="297">
        <f t="shared" si="2"/>
        <v>2.5316455696202533</v>
      </c>
    </row>
    <row r="14" spans="1:16" x14ac:dyDescent="0.2">
      <c r="A14" s="17" t="s">
        <v>268</v>
      </c>
      <c r="B14" s="468">
        <v>59</v>
      </c>
      <c r="C14" s="98">
        <v>11</v>
      </c>
      <c r="D14" s="99">
        <v>34</v>
      </c>
      <c r="E14" s="468">
        <v>79</v>
      </c>
      <c r="F14" s="98">
        <v>5</v>
      </c>
      <c r="G14" s="99">
        <v>52</v>
      </c>
      <c r="H14" s="90">
        <v>98</v>
      </c>
      <c r="I14" s="455">
        <v>7</v>
      </c>
      <c r="J14" s="467">
        <v>52</v>
      </c>
      <c r="K14" s="60">
        <f t="shared" si="3"/>
        <v>236</v>
      </c>
      <c r="L14" s="296">
        <f t="shared" si="0"/>
        <v>4.155661207959148</v>
      </c>
      <c r="M14" s="294">
        <f t="shared" si="4"/>
        <v>23</v>
      </c>
      <c r="N14" s="296">
        <f t="shared" si="1"/>
        <v>3.2763532763532766</v>
      </c>
      <c r="O14" s="294">
        <f t="shared" si="5"/>
        <v>138</v>
      </c>
      <c r="P14" s="297">
        <f t="shared" si="2"/>
        <v>15.880322209436134</v>
      </c>
    </row>
    <row r="15" spans="1:16" x14ac:dyDescent="0.2">
      <c r="A15" s="17" t="s">
        <v>347</v>
      </c>
      <c r="B15" s="468">
        <v>80</v>
      </c>
      <c r="C15" s="98">
        <v>2</v>
      </c>
      <c r="D15" s="99">
        <v>33</v>
      </c>
      <c r="E15" s="468">
        <v>109</v>
      </c>
      <c r="F15" s="98">
        <v>6</v>
      </c>
      <c r="G15" s="99">
        <v>47</v>
      </c>
      <c r="H15" s="90">
        <v>124</v>
      </c>
      <c r="I15" s="455">
        <v>4</v>
      </c>
      <c r="J15" s="467">
        <v>51</v>
      </c>
      <c r="K15" s="60">
        <f t="shared" si="3"/>
        <v>313</v>
      </c>
      <c r="L15" s="296">
        <f t="shared" si="0"/>
        <v>5.5115337207254802</v>
      </c>
      <c r="M15" s="294">
        <f t="shared" si="4"/>
        <v>12</v>
      </c>
      <c r="N15" s="296">
        <f t="shared" si="1"/>
        <v>1.7094017094017093</v>
      </c>
      <c r="O15" s="294">
        <f t="shared" si="5"/>
        <v>131</v>
      </c>
      <c r="P15" s="297">
        <f t="shared" si="2"/>
        <v>15.074798619102417</v>
      </c>
    </row>
    <row r="16" spans="1:16" x14ac:dyDescent="0.2">
      <c r="A16" s="6" t="s">
        <v>348</v>
      </c>
      <c r="B16" s="468">
        <v>1119</v>
      </c>
      <c r="C16" s="98">
        <v>179</v>
      </c>
      <c r="D16" s="99">
        <v>68</v>
      </c>
      <c r="E16" s="468">
        <v>1007</v>
      </c>
      <c r="F16" s="98">
        <v>143</v>
      </c>
      <c r="G16" s="99">
        <v>84</v>
      </c>
      <c r="H16" s="90">
        <v>1174</v>
      </c>
      <c r="I16" s="455">
        <v>111</v>
      </c>
      <c r="J16" s="467">
        <v>65</v>
      </c>
      <c r="K16" s="60">
        <f t="shared" si="3"/>
        <v>3300</v>
      </c>
      <c r="L16" s="296">
        <f t="shared" si="0"/>
        <v>58.108821975699946</v>
      </c>
      <c r="M16" s="294">
        <f t="shared" si="4"/>
        <v>433</v>
      </c>
      <c r="N16" s="296">
        <f t="shared" si="1"/>
        <v>61.680911680911684</v>
      </c>
      <c r="O16" s="294">
        <f t="shared" si="5"/>
        <v>217</v>
      </c>
      <c r="P16" s="297">
        <f t="shared" si="2"/>
        <v>24.971231300345224</v>
      </c>
    </row>
    <row r="17" spans="1:16" x14ac:dyDescent="0.2">
      <c r="A17" s="6" t="s">
        <v>349</v>
      </c>
      <c r="B17" s="468">
        <v>32</v>
      </c>
      <c r="C17" s="98">
        <v>6</v>
      </c>
      <c r="D17" s="99">
        <v>3</v>
      </c>
      <c r="E17" s="468">
        <v>39</v>
      </c>
      <c r="F17" s="98">
        <v>3</v>
      </c>
      <c r="G17" s="99">
        <v>3</v>
      </c>
      <c r="H17" s="90">
        <v>33</v>
      </c>
      <c r="I17" s="455">
        <v>7</v>
      </c>
      <c r="J17" s="467">
        <v>4</v>
      </c>
      <c r="K17" s="60">
        <f t="shared" si="3"/>
        <v>104</v>
      </c>
      <c r="L17" s="296">
        <f t="shared" si="0"/>
        <v>1.8313083289311498</v>
      </c>
      <c r="M17" s="294">
        <f t="shared" si="4"/>
        <v>16</v>
      </c>
      <c r="N17" s="296">
        <f t="shared" si="1"/>
        <v>2.2792022792022792</v>
      </c>
      <c r="O17" s="294">
        <f t="shared" si="5"/>
        <v>10</v>
      </c>
      <c r="P17" s="297">
        <f t="shared" si="2"/>
        <v>1.1507479861910241</v>
      </c>
    </row>
    <row r="18" spans="1:16" x14ac:dyDescent="0.2">
      <c r="A18" s="6" t="s">
        <v>350</v>
      </c>
      <c r="B18" s="468">
        <v>23</v>
      </c>
      <c r="C18" s="98">
        <v>7</v>
      </c>
      <c r="D18" s="99">
        <v>5</v>
      </c>
      <c r="E18" s="468">
        <v>38</v>
      </c>
      <c r="F18" s="98">
        <v>3</v>
      </c>
      <c r="G18" s="99">
        <v>8</v>
      </c>
      <c r="H18" s="90">
        <v>24</v>
      </c>
      <c r="I18" s="455">
        <v>1</v>
      </c>
      <c r="J18" s="467">
        <v>5</v>
      </c>
      <c r="K18" s="60">
        <f t="shared" si="3"/>
        <v>85</v>
      </c>
      <c r="L18" s="296">
        <f t="shared" si="0"/>
        <v>1.4967423842225744</v>
      </c>
      <c r="M18" s="294">
        <f t="shared" si="4"/>
        <v>11</v>
      </c>
      <c r="N18" s="296">
        <f>M18*100/M$26</f>
        <v>1.566951566951567</v>
      </c>
      <c r="O18" s="294">
        <f t="shared" si="5"/>
        <v>18</v>
      </c>
      <c r="P18" s="297">
        <f>O18*100/O$26</f>
        <v>2.0713463751438437</v>
      </c>
    </row>
    <row r="19" spans="1:16" x14ac:dyDescent="0.2">
      <c r="A19" s="6" t="s">
        <v>351</v>
      </c>
      <c r="B19" s="468">
        <v>25</v>
      </c>
      <c r="C19" s="98">
        <v>0</v>
      </c>
      <c r="D19" s="99">
        <v>1</v>
      </c>
      <c r="E19" s="468">
        <v>28</v>
      </c>
      <c r="F19" s="98">
        <v>1</v>
      </c>
      <c r="G19" s="99">
        <v>1</v>
      </c>
      <c r="H19" s="90">
        <v>21</v>
      </c>
      <c r="I19" s="455">
        <v>1</v>
      </c>
      <c r="J19" s="467">
        <v>1</v>
      </c>
      <c r="K19" s="60">
        <f t="shared" si="3"/>
        <v>74</v>
      </c>
      <c r="L19" s="296">
        <f t="shared" si="0"/>
        <v>1.3030463109702413</v>
      </c>
      <c r="M19" s="294">
        <f t="shared" si="4"/>
        <v>2</v>
      </c>
      <c r="N19" s="296">
        <f>M19*100/M$26</f>
        <v>0.28490028490028491</v>
      </c>
      <c r="O19" s="294">
        <f t="shared" si="5"/>
        <v>3</v>
      </c>
      <c r="P19" s="297">
        <f>O19*100/O$26</f>
        <v>0.34522439585730724</v>
      </c>
    </row>
    <row r="20" spans="1:16" x14ac:dyDescent="0.2">
      <c r="A20" s="6" t="s">
        <v>352</v>
      </c>
      <c r="B20" s="468">
        <v>39</v>
      </c>
      <c r="C20" s="98">
        <v>11</v>
      </c>
      <c r="D20" s="99">
        <v>19</v>
      </c>
      <c r="E20" s="468">
        <v>32</v>
      </c>
      <c r="F20" s="98">
        <v>12</v>
      </c>
      <c r="G20" s="99">
        <v>16</v>
      </c>
      <c r="H20" s="90">
        <v>58</v>
      </c>
      <c r="I20" s="455">
        <v>9</v>
      </c>
      <c r="J20" s="467">
        <v>22</v>
      </c>
      <c r="K20" s="60">
        <f t="shared" si="3"/>
        <v>129</v>
      </c>
      <c r="L20" s="296">
        <f t="shared" si="0"/>
        <v>2.2715266772319072</v>
      </c>
      <c r="M20" s="294">
        <f t="shared" si="4"/>
        <v>32</v>
      </c>
      <c r="N20" s="296">
        <f t="shared" ref="N20:N25" si="6">M20*100/M$26</f>
        <v>4.5584045584045585</v>
      </c>
      <c r="O20" s="294">
        <f t="shared" si="5"/>
        <v>57</v>
      </c>
      <c r="P20" s="297">
        <f t="shared" ref="P20:P25" si="7">O20*100/O$26</f>
        <v>6.5592635212888375</v>
      </c>
    </row>
    <row r="21" spans="1:16" x14ac:dyDescent="0.2">
      <c r="A21" s="6" t="s">
        <v>353</v>
      </c>
      <c r="B21" s="468">
        <v>83</v>
      </c>
      <c r="C21" s="98">
        <v>18</v>
      </c>
      <c r="D21" s="99">
        <v>15</v>
      </c>
      <c r="E21" s="468">
        <v>96</v>
      </c>
      <c r="F21" s="98">
        <v>1</v>
      </c>
      <c r="G21" s="99">
        <v>14</v>
      </c>
      <c r="H21" s="90">
        <v>102</v>
      </c>
      <c r="I21" s="455">
        <v>2</v>
      </c>
      <c r="J21" s="467">
        <v>15</v>
      </c>
      <c r="K21" s="60">
        <f t="shared" si="3"/>
        <v>281</v>
      </c>
      <c r="L21" s="296">
        <f t="shared" si="0"/>
        <v>4.9480542349005106</v>
      </c>
      <c r="M21" s="294">
        <f t="shared" si="4"/>
        <v>21</v>
      </c>
      <c r="N21" s="296">
        <f t="shared" si="6"/>
        <v>2.9914529914529915</v>
      </c>
      <c r="O21" s="294">
        <f t="shared" si="5"/>
        <v>44</v>
      </c>
      <c r="P21" s="297">
        <f t="shared" si="7"/>
        <v>5.0632911392405067</v>
      </c>
    </row>
    <row r="22" spans="1:16" x14ac:dyDescent="0.2">
      <c r="A22" s="17" t="s">
        <v>269</v>
      </c>
      <c r="B22" s="468">
        <v>10</v>
      </c>
      <c r="C22" s="98">
        <v>0</v>
      </c>
      <c r="D22" s="99">
        <v>3</v>
      </c>
      <c r="E22" s="468">
        <v>25</v>
      </c>
      <c r="F22" s="98">
        <v>1</v>
      </c>
      <c r="G22" s="99">
        <v>0</v>
      </c>
      <c r="H22" s="90">
        <v>19</v>
      </c>
      <c r="I22" s="455">
        <v>1</v>
      </c>
      <c r="J22" s="467">
        <v>2</v>
      </c>
      <c r="K22" s="60">
        <f t="shared" si="3"/>
        <v>54</v>
      </c>
      <c r="L22" s="296">
        <f t="shared" si="0"/>
        <v>0.95087163232963545</v>
      </c>
      <c r="M22" s="294">
        <f t="shared" si="4"/>
        <v>2</v>
      </c>
      <c r="N22" s="296">
        <f t="shared" si="6"/>
        <v>0.28490028490028491</v>
      </c>
      <c r="O22" s="294">
        <f t="shared" si="5"/>
        <v>5</v>
      </c>
      <c r="P22" s="297">
        <f t="shared" si="7"/>
        <v>0.57537399309551207</v>
      </c>
    </row>
    <row r="23" spans="1:16" x14ac:dyDescent="0.2">
      <c r="A23" s="6" t="s">
        <v>270</v>
      </c>
      <c r="B23" s="468">
        <v>10</v>
      </c>
      <c r="C23" s="98">
        <v>5</v>
      </c>
      <c r="D23" s="99">
        <v>0</v>
      </c>
      <c r="E23" s="468">
        <v>24</v>
      </c>
      <c r="F23" s="98">
        <v>2</v>
      </c>
      <c r="G23" s="99">
        <v>4</v>
      </c>
      <c r="H23" s="90">
        <v>20</v>
      </c>
      <c r="I23" s="455">
        <v>4</v>
      </c>
      <c r="J23" s="467">
        <v>1</v>
      </c>
      <c r="K23" s="60">
        <f t="shared" si="3"/>
        <v>54</v>
      </c>
      <c r="L23" s="296">
        <f t="shared" si="0"/>
        <v>0.95087163232963545</v>
      </c>
      <c r="M23" s="294">
        <f t="shared" si="4"/>
        <v>11</v>
      </c>
      <c r="N23" s="296">
        <f t="shared" si="6"/>
        <v>1.566951566951567</v>
      </c>
      <c r="O23" s="294">
        <f t="shared" si="5"/>
        <v>5</v>
      </c>
      <c r="P23" s="297">
        <f t="shared" si="7"/>
        <v>0.57537399309551207</v>
      </c>
    </row>
    <row r="24" spans="1:16" x14ac:dyDescent="0.2">
      <c r="A24" s="6" t="s">
        <v>354</v>
      </c>
      <c r="B24" s="468">
        <v>49</v>
      </c>
      <c r="C24" s="98">
        <v>15</v>
      </c>
      <c r="D24" s="99">
        <v>17</v>
      </c>
      <c r="E24" s="468">
        <v>81</v>
      </c>
      <c r="F24" s="98">
        <v>29</v>
      </c>
      <c r="G24" s="99">
        <v>12</v>
      </c>
      <c r="H24" s="90">
        <v>63</v>
      </c>
      <c r="I24" s="455">
        <v>16</v>
      </c>
      <c r="J24" s="467">
        <v>16</v>
      </c>
      <c r="K24" s="60">
        <f t="shared" si="3"/>
        <v>193</v>
      </c>
      <c r="L24" s="296">
        <f t="shared" si="0"/>
        <v>3.3984856488818456</v>
      </c>
      <c r="M24" s="294">
        <f t="shared" si="4"/>
        <v>60</v>
      </c>
      <c r="N24" s="296">
        <f t="shared" si="6"/>
        <v>8.5470085470085468</v>
      </c>
      <c r="O24" s="294">
        <f t="shared" si="5"/>
        <v>45</v>
      </c>
      <c r="P24" s="297">
        <f t="shared" si="7"/>
        <v>5.178365937859609</v>
      </c>
    </row>
    <row r="25" spans="1:16" ht="12.75" thickBot="1" x14ac:dyDescent="0.25">
      <c r="A25" s="9" t="s">
        <v>355</v>
      </c>
      <c r="B25" s="469">
        <v>62</v>
      </c>
      <c r="C25" s="456">
        <v>1</v>
      </c>
      <c r="D25" s="470">
        <v>7</v>
      </c>
      <c r="E25" s="469">
        <v>69</v>
      </c>
      <c r="F25" s="456">
        <v>1</v>
      </c>
      <c r="G25" s="470">
        <v>6</v>
      </c>
      <c r="H25" s="90">
        <v>47</v>
      </c>
      <c r="I25" s="455">
        <v>9</v>
      </c>
      <c r="J25" s="467">
        <v>7</v>
      </c>
      <c r="K25" s="60">
        <f t="shared" si="3"/>
        <v>178</v>
      </c>
      <c r="L25" s="298">
        <f t="shared" si="0"/>
        <v>3.1343546399013911</v>
      </c>
      <c r="M25" s="294">
        <f t="shared" si="4"/>
        <v>11</v>
      </c>
      <c r="N25" s="298">
        <f t="shared" si="6"/>
        <v>1.566951566951567</v>
      </c>
      <c r="O25" s="294">
        <f t="shared" si="5"/>
        <v>20</v>
      </c>
      <c r="P25" s="299">
        <f t="shared" si="7"/>
        <v>2.3014959723820483</v>
      </c>
    </row>
    <row r="26" spans="1:16" ht="12.75" thickBot="1" x14ac:dyDescent="0.25">
      <c r="A26" s="256" t="s">
        <v>125</v>
      </c>
      <c r="B26" s="471">
        <v>1804</v>
      </c>
      <c r="C26" s="464">
        <v>277</v>
      </c>
      <c r="D26" s="472">
        <v>252</v>
      </c>
      <c r="E26" s="463">
        <f t="shared" ref="E26:P26" si="8">SUM(E10:E25)</f>
        <v>1883</v>
      </c>
      <c r="F26" s="464">
        <f t="shared" si="8"/>
        <v>234</v>
      </c>
      <c r="G26" s="465">
        <f t="shared" si="8"/>
        <v>321</v>
      </c>
      <c r="H26" s="471">
        <f>SUM(H10:H25)</f>
        <v>1992</v>
      </c>
      <c r="I26" s="464">
        <f t="shared" ref="I26:J26" si="9">SUM(I10:I25)</f>
        <v>191</v>
      </c>
      <c r="J26" s="472">
        <f t="shared" si="9"/>
        <v>296</v>
      </c>
      <c r="K26" s="300">
        <f t="shared" si="8"/>
        <v>5679</v>
      </c>
      <c r="L26" s="301">
        <f t="shared" si="8"/>
        <v>100</v>
      </c>
      <c r="M26" s="302">
        <f t="shared" si="8"/>
        <v>702</v>
      </c>
      <c r="N26" s="301">
        <f t="shared" si="8"/>
        <v>100.00000000000003</v>
      </c>
      <c r="O26" s="302">
        <f t="shared" si="8"/>
        <v>869</v>
      </c>
      <c r="P26" s="303">
        <f t="shared" si="8"/>
        <v>100</v>
      </c>
    </row>
    <row r="28" spans="1:16" x14ac:dyDescent="0.2">
      <c r="J28" s="554"/>
    </row>
    <row r="70" spans="3:12" x14ac:dyDescent="0.2">
      <c r="C70" s="48">
        <v>3</v>
      </c>
      <c r="L70" s="48">
        <v>5</v>
      </c>
    </row>
  </sheetData>
  <mergeCells count="17">
    <mergeCell ref="J8:J9"/>
    <mergeCell ref="A7:A9"/>
    <mergeCell ref="B7:D7"/>
    <mergeCell ref="E7:G7"/>
    <mergeCell ref="K7:P7"/>
    <mergeCell ref="B8:B9"/>
    <mergeCell ref="C8:C9"/>
    <mergeCell ref="O8:P8"/>
    <mergeCell ref="D8:D9"/>
    <mergeCell ref="E8:E9"/>
    <mergeCell ref="F8:F9"/>
    <mergeCell ref="G8:G9"/>
    <mergeCell ref="K8:L8"/>
    <mergeCell ref="M8:N8"/>
    <mergeCell ref="H7:J7"/>
    <mergeCell ref="H8:H9"/>
    <mergeCell ref="I8:I9"/>
  </mergeCells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rgb="FF00B0F0"/>
  </sheetPr>
  <dimension ref="A1:P68"/>
  <sheetViews>
    <sheetView zoomScaleNormal="100" workbookViewId="0"/>
  </sheetViews>
  <sheetFormatPr defaultRowHeight="12" x14ac:dyDescent="0.2"/>
  <cols>
    <col min="1" max="1" width="32.7109375" style="48" customWidth="1"/>
    <col min="2" max="2" width="5.85546875" style="48" customWidth="1"/>
    <col min="3" max="15" width="5.7109375" style="48" customWidth="1"/>
    <col min="16" max="256" width="9.140625" style="48"/>
    <col min="257" max="257" width="28.7109375" style="48" customWidth="1"/>
    <col min="258" max="258" width="5.85546875" style="48" bestFit="1" customWidth="1"/>
    <col min="259" max="271" width="5.7109375" style="48" customWidth="1"/>
    <col min="272" max="512" width="9.140625" style="48"/>
    <col min="513" max="513" width="28.7109375" style="48" customWidth="1"/>
    <col min="514" max="514" width="5.85546875" style="48" bestFit="1" customWidth="1"/>
    <col min="515" max="527" width="5.7109375" style="48" customWidth="1"/>
    <col min="528" max="768" width="9.140625" style="48"/>
    <col min="769" max="769" width="28.7109375" style="48" customWidth="1"/>
    <col min="770" max="770" width="5.85546875" style="48" bestFit="1" customWidth="1"/>
    <col min="771" max="783" width="5.7109375" style="48" customWidth="1"/>
    <col min="784" max="1024" width="9.140625" style="48"/>
    <col min="1025" max="1025" width="28.7109375" style="48" customWidth="1"/>
    <col min="1026" max="1026" width="5.85546875" style="48" bestFit="1" customWidth="1"/>
    <col min="1027" max="1039" width="5.7109375" style="48" customWidth="1"/>
    <col min="1040" max="1280" width="9.140625" style="48"/>
    <col min="1281" max="1281" width="28.7109375" style="48" customWidth="1"/>
    <col min="1282" max="1282" width="5.85546875" style="48" bestFit="1" customWidth="1"/>
    <col min="1283" max="1295" width="5.7109375" style="48" customWidth="1"/>
    <col min="1296" max="1536" width="9.140625" style="48"/>
    <col min="1537" max="1537" width="28.7109375" style="48" customWidth="1"/>
    <col min="1538" max="1538" width="5.85546875" style="48" bestFit="1" customWidth="1"/>
    <col min="1539" max="1551" width="5.7109375" style="48" customWidth="1"/>
    <col min="1552" max="1792" width="9.140625" style="48"/>
    <col min="1793" max="1793" width="28.7109375" style="48" customWidth="1"/>
    <col min="1794" max="1794" width="5.85546875" style="48" bestFit="1" customWidth="1"/>
    <col min="1795" max="1807" width="5.7109375" style="48" customWidth="1"/>
    <col min="1808" max="2048" width="9.140625" style="48"/>
    <col min="2049" max="2049" width="28.7109375" style="48" customWidth="1"/>
    <col min="2050" max="2050" width="5.85546875" style="48" bestFit="1" customWidth="1"/>
    <col min="2051" max="2063" width="5.7109375" style="48" customWidth="1"/>
    <col min="2064" max="2304" width="9.140625" style="48"/>
    <col min="2305" max="2305" width="28.7109375" style="48" customWidth="1"/>
    <col min="2306" max="2306" width="5.85546875" style="48" bestFit="1" customWidth="1"/>
    <col min="2307" max="2319" width="5.7109375" style="48" customWidth="1"/>
    <col min="2320" max="2560" width="9.140625" style="48"/>
    <col min="2561" max="2561" width="28.7109375" style="48" customWidth="1"/>
    <col min="2562" max="2562" width="5.85546875" style="48" bestFit="1" customWidth="1"/>
    <col min="2563" max="2575" width="5.7109375" style="48" customWidth="1"/>
    <col min="2576" max="2816" width="9.140625" style="48"/>
    <col min="2817" max="2817" width="28.7109375" style="48" customWidth="1"/>
    <col min="2818" max="2818" width="5.85546875" style="48" bestFit="1" customWidth="1"/>
    <col min="2819" max="2831" width="5.7109375" style="48" customWidth="1"/>
    <col min="2832" max="3072" width="9.140625" style="48"/>
    <col min="3073" max="3073" width="28.7109375" style="48" customWidth="1"/>
    <col min="3074" max="3074" width="5.85546875" style="48" bestFit="1" customWidth="1"/>
    <col min="3075" max="3087" width="5.7109375" style="48" customWidth="1"/>
    <col min="3088" max="3328" width="9.140625" style="48"/>
    <col min="3329" max="3329" width="28.7109375" style="48" customWidth="1"/>
    <col min="3330" max="3330" width="5.85546875" style="48" bestFit="1" customWidth="1"/>
    <col min="3331" max="3343" width="5.7109375" style="48" customWidth="1"/>
    <col min="3344" max="3584" width="9.140625" style="48"/>
    <col min="3585" max="3585" width="28.7109375" style="48" customWidth="1"/>
    <col min="3586" max="3586" width="5.85546875" style="48" bestFit="1" customWidth="1"/>
    <col min="3587" max="3599" width="5.7109375" style="48" customWidth="1"/>
    <col min="3600" max="3840" width="9.140625" style="48"/>
    <col min="3841" max="3841" width="28.7109375" style="48" customWidth="1"/>
    <col min="3842" max="3842" width="5.85546875" style="48" bestFit="1" customWidth="1"/>
    <col min="3843" max="3855" width="5.7109375" style="48" customWidth="1"/>
    <col min="3856" max="4096" width="9.140625" style="48"/>
    <col min="4097" max="4097" width="28.7109375" style="48" customWidth="1"/>
    <col min="4098" max="4098" width="5.85546875" style="48" bestFit="1" customWidth="1"/>
    <col min="4099" max="4111" width="5.7109375" style="48" customWidth="1"/>
    <col min="4112" max="4352" width="9.140625" style="48"/>
    <col min="4353" max="4353" width="28.7109375" style="48" customWidth="1"/>
    <col min="4354" max="4354" width="5.85546875" style="48" bestFit="1" customWidth="1"/>
    <col min="4355" max="4367" width="5.7109375" style="48" customWidth="1"/>
    <col min="4368" max="4608" width="9.140625" style="48"/>
    <col min="4609" max="4609" width="28.7109375" style="48" customWidth="1"/>
    <col min="4610" max="4610" width="5.85546875" style="48" bestFit="1" customWidth="1"/>
    <col min="4611" max="4623" width="5.7109375" style="48" customWidth="1"/>
    <col min="4624" max="4864" width="9.140625" style="48"/>
    <col min="4865" max="4865" width="28.7109375" style="48" customWidth="1"/>
    <col min="4866" max="4866" width="5.85546875" style="48" bestFit="1" customWidth="1"/>
    <col min="4867" max="4879" width="5.7109375" style="48" customWidth="1"/>
    <col min="4880" max="5120" width="9.140625" style="48"/>
    <col min="5121" max="5121" width="28.7109375" style="48" customWidth="1"/>
    <col min="5122" max="5122" width="5.85546875" style="48" bestFit="1" customWidth="1"/>
    <col min="5123" max="5135" width="5.7109375" style="48" customWidth="1"/>
    <col min="5136" max="5376" width="9.140625" style="48"/>
    <col min="5377" max="5377" width="28.7109375" style="48" customWidth="1"/>
    <col min="5378" max="5378" width="5.85546875" style="48" bestFit="1" customWidth="1"/>
    <col min="5379" max="5391" width="5.7109375" style="48" customWidth="1"/>
    <col min="5392" max="5632" width="9.140625" style="48"/>
    <col min="5633" max="5633" width="28.7109375" style="48" customWidth="1"/>
    <col min="5634" max="5634" width="5.85546875" style="48" bestFit="1" customWidth="1"/>
    <col min="5635" max="5647" width="5.7109375" style="48" customWidth="1"/>
    <col min="5648" max="5888" width="9.140625" style="48"/>
    <col min="5889" max="5889" width="28.7109375" style="48" customWidth="1"/>
    <col min="5890" max="5890" width="5.85546875" style="48" bestFit="1" customWidth="1"/>
    <col min="5891" max="5903" width="5.7109375" style="48" customWidth="1"/>
    <col min="5904" max="6144" width="9.140625" style="48"/>
    <col min="6145" max="6145" width="28.7109375" style="48" customWidth="1"/>
    <col min="6146" max="6146" width="5.85546875" style="48" bestFit="1" customWidth="1"/>
    <col min="6147" max="6159" width="5.7109375" style="48" customWidth="1"/>
    <col min="6160" max="6400" width="9.140625" style="48"/>
    <col min="6401" max="6401" width="28.7109375" style="48" customWidth="1"/>
    <col min="6402" max="6402" width="5.85546875" style="48" bestFit="1" customWidth="1"/>
    <col min="6403" max="6415" width="5.7109375" style="48" customWidth="1"/>
    <col min="6416" max="6656" width="9.140625" style="48"/>
    <col min="6657" max="6657" width="28.7109375" style="48" customWidth="1"/>
    <col min="6658" max="6658" width="5.85546875" style="48" bestFit="1" customWidth="1"/>
    <col min="6659" max="6671" width="5.7109375" style="48" customWidth="1"/>
    <col min="6672" max="6912" width="9.140625" style="48"/>
    <col min="6913" max="6913" width="28.7109375" style="48" customWidth="1"/>
    <col min="6914" max="6914" width="5.85546875" style="48" bestFit="1" customWidth="1"/>
    <col min="6915" max="6927" width="5.7109375" style="48" customWidth="1"/>
    <col min="6928" max="7168" width="9.140625" style="48"/>
    <col min="7169" max="7169" width="28.7109375" style="48" customWidth="1"/>
    <col min="7170" max="7170" width="5.85546875" style="48" bestFit="1" customWidth="1"/>
    <col min="7171" max="7183" width="5.7109375" style="48" customWidth="1"/>
    <col min="7184" max="7424" width="9.140625" style="48"/>
    <col min="7425" max="7425" width="28.7109375" style="48" customWidth="1"/>
    <col min="7426" max="7426" width="5.85546875" style="48" bestFit="1" customWidth="1"/>
    <col min="7427" max="7439" width="5.7109375" style="48" customWidth="1"/>
    <col min="7440" max="7680" width="9.140625" style="48"/>
    <col min="7681" max="7681" width="28.7109375" style="48" customWidth="1"/>
    <col min="7682" max="7682" width="5.85546875" style="48" bestFit="1" customWidth="1"/>
    <col min="7683" max="7695" width="5.7109375" style="48" customWidth="1"/>
    <col min="7696" max="7936" width="9.140625" style="48"/>
    <col min="7937" max="7937" width="28.7109375" style="48" customWidth="1"/>
    <col min="7938" max="7938" width="5.85546875" style="48" bestFit="1" customWidth="1"/>
    <col min="7939" max="7951" width="5.7109375" style="48" customWidth="1"/>
    <col min="7952" max="8192" width="9.140625" style="48"/>
    <col min="8193" max="8193" width="28.7109375" style="48" customWidth="1"/>
    <col min="8194" max="8194" width="5.85546875" style="48" bestFit="1" customWidth="1"/>
    <col min="8195" max="8207" width="5.7109375" style="48" customWidth="1"/>
    <col min="8208" max="8448" width="9.140625" style="48"/>
    <col min="8449" max="8449" width="28.7109375" style="48" customWidth="1"/>
    <col min="8450" max="8450" width="5.85546875" style="48" bestFit="1" customWidth="1"/>
    <col min="8451" max="8463" width="5.7109375" style="48" customWidth="1"/>
    <col min="8464" max="8704" width="9.140625" style="48"/>
    <col min="8705" max="8705" width="28.7109375" style="48" customWidth="1"/>
    <col min="8706" max="8706" width="5.85546875" style="48" bestFit="1" customWidth="1"/>
    <col min="8707" max="8719" width="5.7109375" style="48" customWidth="1"/>
    <col min="8720" max="8960" width="9.140625" style="48"/>
    <col min="8961" max="8961" width="28.7109375" style="48" customWidth="1"/>
    <col min="8962" max="8962" width="5.85546875" style="48" bestFit="1" customWidth="1"/>
    <col min="8963" max="8975" width="5.7109375" style="48" customWidth="1"/>
    <col min="8976" max="9216" width="9.140625" style="48"/>
    <col min="9217" max="9217" width="28.7109375" style="48" customWidth="1"/>
    <col min="9218" max="9218" width="5.85546875" style="48" bestFit="1" customWidth="1"/>
    <col min="9219" max="9231" width="5.7109375" style="48" customWidth="1"/>
    <col min="9232" max="9472" width="9.140625" style="48"/>
    <col min="9473" max="9473" width="28.7109375" style="48" customWidth="1"/>
    <col min="9474" max="9474" width="5.85546875" style="48" bestFit="1" customWidth="1"/>
    <col min="9475" max="9487" width="5.7109375" style="48" customWidth="1"/>
    <col min="9488" max="9728" width="9.140625" style="48"/>
    <col min="9729" max="9729" width="28.7109375" style="48" customWidth="1"/>
    <col min="9730" max="9730" width="5.85546875" style="48" bestFit="1" customWidth="1"/>
    <col min="9731" max="9743" width="5.7109375" style="48" customWidth="1"/>
    <col min="9744" max="9984" width="9.140625" style="48"/>
    <col min="9985" max="9985" width="28.7109375" style="48" customWidth="1"/>
    <col min="9986" max="9986" width="5.85546875" style="48" bestFit="1" customWidth="1"/>
    <col min="9987" max="9999" width="5.7109375" style="48" customWidth="1"/>
    <col min="10000" max="10240" width="9.140625" style="48"/>
    <col min="10241" max="10241" width="28.7109375" style="48" customWidth="1"/>
    <col min="10242" max="10242" width="5.85546875" style="48" bestFit="1" customWidth="1"/>
    <col min="10243" max="10255" width="5.7109375" style="48" customWidth="1"/>
    <col min="10256" max="10496" width="9.140625" style="48"/>
    <col min="10497" max="10497" width="28.7109375" style="48" customWidth="1"/>
    <col min="10498" max="10498" width="5.85546875" style="48" bestFit="1" customWidth="1"/>
    <col min="10499" max="10511" width="5.7109375" style="48" customWidth="1"/>
    <col min="10512" max="10752" width="9.140625" style="48"/>
    <col min="10753" max="10753" width="28.7109375" style="48" customWidth="1"/>
    <col min="10754" max="10754" width="5.85546875" style="48" bestFit="1" customWidth="1"/>
    <col min="10755" max="10767" width="5.7109375" style="48" customWidth="1"/>
    <col min="10768" max="11008" width="9.140625" style="48"/>
    <col min="11009" max="11009" width="28.7109375" style="48" customWidth="1"/>
    <col min="11010" max="11010" width="5.85546875" style="48" bestFit="1" customWidth="1"/>
    <col min="11011" max="11023" width="5.7109375" style="48" customWidth="1"/>
    <col min="11024" max="11264" width="9.140625" style="48"/>
    <col min="11265" max="11265" width="28.7109375" style="48" customWidth="1"/>
    <col min="11266" max="11266" width="5.85546875" style="48" bestFit="1" customWidth="1"/>
    <col min="11267" max="11279" width="5.7109375" style="48" customWidth="1"/>
    <col min="11280" max="11520" width="9.140625" style="48"/>
    <col min="11521" max="11521" width="28.7109375" style="48" customWidth="1"/>
    <col min="11522" max="11522" width="5.85546875" style="48" bestFit="1" customWidth="1"/>
    <col min="11523" max="11535" width="5.7109375" style="48" customWidth="1"/>
    <col min="11536" max="11776" width="9.140625" style="48"/>
    <col min="11777" max="11777" width="28.7109375" style="48" customWidth="1"/>
    <col min="11778" max="11778" width="5.85546875" style="48" bestFit="1" customWidth="1"/>
    <col min="11779" max="11791" width="5.7109375" style="48" customWidth="1"/>
    <col min="11792" max="12032" width="9.140625" style="48"/>
    <col min="12033" max="12033" width="28.7109375" style="48" customWidth="1"/>
    <col min="12034" max="12034" width="5.85546875" style="48" bestFit="1" customWidth="1"/>
    <col min="12035" max="12047" width="5.7109375" style="48" customWidth="1"/>
    <col min="12048" max="12288" width="9.140625" style="48"/>
    <col min="12289" max="12289" width="28.7109375" style="48" customWidth="1"/>
    <col min="12290" max="12290" width="5.85546875" style="48" bestFit="1" customWidth="1"/>
    <col min="12291" max="12303" width="5.7109375" style="48" customWidth="1"/>
    <col min="12304" max="12544" width="9.140625" style="48"/>
    <col min="12545" max="12545" width="28.7109375" style="48" customWidth="1"/>
    <col min="12546" max="12546" width="5.85546875" style="48" bestFit="1" customWidth="1"/>
    <col min="12547" max="12559" width="5.7109375" style="48" customWidth="1"/>
    <col min="12560" max="12800" width="9.140625" style="48"/>
    <col min="12801" max="12801" width="28.7109375" style="48" customWidth="1"/>
    <col min="12802" max="12802" width="5.85546875" style="48" bestFit="1" customWidth="1"/>
    <col min="12803" max="12815" width="5.7109375" style="48" customWidth="1"/>
    <col min="12816" max="13056" width="9.140625" style="48"/>
    <col min="13057" max="13057" width="28.7109375" style="48" customWidth="1"/>
    <col min="13058" max="13058" width="5.85546875" style="48" bestFit="1" customWidth="1"/>
    <col min="13059" max="13071" width="5.7109375" style="48" customWidth="1"/>
    <col min="13072" max="13312" width="9.140625" style="48"/>
    <col min="13313" max="13313" width="28.7109375" style="48" customWidth="1"/>
    <col min="13314" max="13314" width="5.85546875" style="48" bestFit="1" customWidth="1"/>
    <col min="13315" max="13327" width="5.7109375" style="48" customWidth="1"/>
    <col min="13328" max="13568" width="9.140625" style="48"/>
    <col min="13569" max="13569" width="28.7109375" style="48" customWidth="1"/>
    <col min="13570" max="13570" width="5.85546875" style="48" bestFit="1" customWidth="1"/>
    <col min="13571" max="13583" width="5.7109375" style="48" customWidth="1"/>
    <col min="13584" max="13824" width="9.140625" style="48"/>
    <col min="13825" max="13825" width="28.7109375" style="48" customWidth="1"/>
    <col min="13826" max="13826" width="5.85546875" style="48" bestFit="1" customWidth="1"/>
    <col min="13827" max="13839" width="5.7109375" style="48" customWidth="1"/>
    <col min="13840" max="14080" width="9.140625" style="48"/>
    <col min="14081" max="14081" width="28.7109375" style="48" customWidth="1"/>
    <col min="14082" max="14082" width="5.85546875" style="48" bestFit="1" customWidth="1"/>
    <col min="14083" max="14095" width="5.7109375" style="48" customWidth="1"/>
    <col min="14096" max="14336" width="9.140625" style="48"/>
    <col min="14337" max="14337" width="28.7109375" style="48" customWidth="1"/>
    <col min="14338" max="14338" width="5.85546875" style="48" bestFit="1" customWidth="1"/>
    <col min="14339" max="14351" width="5.7109375" style="48" customWidth="1"/>
    <col min="14352" max="14592" width="9.140625" style="48"/>
    <col min="14593" max="14593" width="28.7109375" style="48" customWidth="1"/>
    <col min="14594" max="14594" width="5.85546875" style="48" bestFit="1" customWidth="1"/>
    <col min="14595" max="14607" width="5.7109375" style="48" customWidth="1"/>
    <col min="14608" max="14848" width="9.140625" style="48"/>
    <col min="14849" max="14849" width="28.7109375" style="48" customWidth="1"/>
    <col min="14850" max="14850" width="5.85546875" style="48" bestFit="1" customWidth="1"/>
    <col min="14851" max="14863" width="5.7109375" style="48" customWidth="1"/>
    <col min="14864" max="15104" width="9.140625" style="48"/>
    <col min="15105" max="15105" width="28.7109375" style="48" customWidth="1"/>
    <col min="15106" max="15106" width="5.85546875" style="48" bestFit="1" customWidth="1"/>
    <col min="15107" max="15119" width="5.7109375" style="48" customWidth="1"/>
    <col min="15120" max="15360" width="9.140625" style="48"/>
    <col min="15361" max="15361" width="28.7109375" style="48" customWidth="1"/>
    <col min="15362" max="15362" width="5.85546875" style="48" bestFit="1" customWidth="1"/>
    <col min="15363" max="15375" width="5.7109375" style="48" customWidth="1"/>
    <col min="15376" max="15616" width="9.140625" style="48"/>
    <col min="15617" max="15617" width="28.7109375" style="48" customWidth="1"/>
    <col min="15618" max="15618" width="5.85546875" style="48" bestFit="1" customWidth="1"/>
    <col min="15619" max="15631" width="5.7109375" style="48" customWidth="1"/>
    <col min="15632" max="15872" width="9.140625" style="48"/>
    <col min="15873" max="15873" width="28.7109375" style="48" customWidth="1"/>
    <col min="15874" max="15874" width="5.85546875" style="48" bestFit="1" customWidth="1"/>
    <col min="15875" max="15887" width="5.7109375" style="48" customWidth="1"/>
    <col min="15888" max="16128" width="9.140625" style="48"/>
    <col min="16129" max="16129" width="28.7109375" style="48" customWidth="1"/>
    <col min="16130" max="16130" width="5.85546875" style="48" bestFit="1" customWidth="1"/>
    <col min="16131" max="16143" width="5.7109375" style="48" customWidth="1"/>
    <col min="16144" max="16384" width="9.140625" style="48"/>
  </cols>
  <sheetData>
    <row r="1" spans="1:16" x14ac:dyDescent="0.2">
      <c r="A1" s="572"/>
      <c r="B1" s="572">
        <v>2013</v>
      </c>
      <c r="C1" s="572">
        <v>2014</v>
      </c>
      <c r="D1" s="572">
        <v>2015</v>
      </c>
      <c r="P1" s="570"/>
    </row>
    <row r="2" spans="1:16" x14ac:dyDescent="0.2">
      <c r="A2" s="572" t="s">
        <v>195</v>
      </c>
      <c r="B2" s="1141">
        <f>rezydent_dec_woj!B26</f>
        <v>1804</v>
      </c>
      <c r="C2" s="1140">
        <f>rezydent_dec_woj!E26</f>
        <v>1883</v>
      </c>
      <c r="D2" s="1140">
        <f>rezydent_dec_woj!H26</f>
        <v>1992</v>
      </c>
    </row>
    <row r="3" spans="1:16" x14ac:dyDescent="0.2">
      <c r="A3" s="572" t="s">
        <v>196</v>
      </c>
      <c r="B3" s="1141">
        <f>rezydent_dec_woj!C26</f>
        <v>277</v>
      </c>
      <c r="C3" s="1140">
        <f>rezydent_dec_woj!F26</f>
        <v>234</v>
      </c>
      <c r="D3" s="1140">
        <f>rezydent_dec_woj!I26</f>
        <v>191</v>
      </c>
    </row>
    <row r="4" spans="1:16" x14ac:dyDescent="0.2">
      <c r="A4" s="572" t="s">
        <v>197</v>
      </c>
      <c r="B4" s="1141">
        <f>rezydent_dec_woj!D26</f>
        <v>252</v>
      </c>
      <c r="C4" s="1140">
        <f>rezydent_dec_woj!G26</f>
        <v>321</v>
      </c>
      <c r="D4" s="1140">
        <f>rezydent_dec_woj!J26</f>
        <v>296</v>
      </c>
    </row>
    <row r="68" spans="6:12" x14ac:dyDescent="0.2">
      <c r="F68" s="48">
        <v>3</v>
      </c>
      <c r="L68" s="48">
        <v>5</v>
      </c>
    </row>
  </sheetData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 tint="-0.34998626667073579"/>
  </sheetPr>
  <dimension ref="A1:I104"/>
  <sheetViews>
    <sheetView zoomScaleNormal="100" workbookViewId="0"/>
  </sheetViews>
  <sheetFormatPr defaultRowHeight="12" x14ac:dyDescent="0.2"/>
  <cols>
    <col min="1" max="1" width="24.85546875" style="48" customWidth="1"/>
    <col min="2" max="2" width="9.140625" style="48" bestFit="1" customWidth="1"/>
    <col min="3" max="3" width="6.5703125" style="48" customWidth="1"/>
    <col min="4" max="4" width="9" style="48" bestFit="1" customWidth="1"/>
    <col min="5" max="5" width="8.28515625" style="555" bestFit="1" customWidth="1"/>
    <col min="6" max="6" width="6.5703125" style="48" bestFit="1" customWidth="1"/>
    <col min="7" max="7" width="7.42578125" style="48" customWidth="1"/>
    <col min="8" max="8" width="9.5703125" style="48" bestFit="1" customWidth="1"/>
    <col min="9" max="9" width="8.42578125" style="48" customWidth="1"/>
    <col min="10" max="16384" width="9.140625" style="48"/>
  </cols>
  <sheetData>
    <row r="1" spans="1:9" x14ac:dyDescent="0.2">
      <c r="A1" s="518" t="s">
        <v>366</v>
      </c>
    </row>
    <row r="2" spans="1:9" ht="12.75" thickBot="1" x14ac:dyDescent="0.25"/>
    <row r="3" spans="1:9" ht="12.75" customHeight="1" thickBot="1" x14ac:dyDescent="0.25">
      <c r="A3" s="1264" t="s">
        <v>0</v>
      </c>
      <c r="B3" s="1261">
        <v>2013</v>
      </c>
      <c r="C3" s="1263"/>
      <c r="D3" s="1261">
        <v>2014</v>
      </c>
      <c r="E3" s="1263"/>
      <c r="F3" s="1261">
        <v>2015</v>
      </c>
      <c r="G3" s="1263"/>
      <c r="H3" s="1261" t="s">
        <v>119</v>
      </c>
      <c r="I3" s="1263"/>
    </row>
    <row r="4" spans="1:9" ht="55.5" thickBot="1" x14ac:dyDescent="0.25">
      <c r="A4" s="1265"/>
      <c r="B4" s="513" t="s">
        <v>123</v>
      </c>
      <c r="C4" s="513" t="s">
        <v>124</v>
      </c>
      <c r="D4" s="513" t="s">
        <v>123</v>
      </c>
      <c r="E4" s="1139" t="s">
        <v>124</v>
      </c>
      <c r="F4" s="513" t="s">
        <v>123</v>
      </c>
      <c r="G4" s="513" t="s">
        <v>124</v>
      </c>
      <c r="H4" s="513" t="s">
        <v>120</v>
      </c>
      <c r="I4" s="513" t="s">
        <v>124</v>
      </c>
    </row>
    <row r="5" spans="1:9" ht="12" customHeight="1" x14ac:dyDescent="0.2">
      <c r="A5" s="452" t="s">
        <v>81</v>
      </c>
      <c r="B5" s="574">
        <v>870</v>
      </c>
      <c r="C5" s="1178">
        <f t="shared" ref="C5:C13" si="0">B5*100/$B$16</f>
        <v>27.822193795970581</v>
      </c>
      <c r="D5" s="574">
        <v>890</v>
      </c>
      <c r="E5" s="1178">
        <f>D5*100/$D$16</f>
        <v>29.180327868852459</v>
      </c>
      <c r="F5" s="574">
        <v>618</v>
      </c>
      <c r="G5" s="1178">
        <f>F5*100/$F$16</f>
        <v>24.739791833466775</v>
      </c>
      <c r="H5" s="564">
        <f>SUM(B5,D5,F5)</f>
        <v>2378</v>
      </c>
      <c r="I5" s="1181">
        <f>H5*100/$H$16</f>
        <v>27.412103746397694</v>
      </c>
    </row>
    <row r="6" spans="1:9" ht="12" customHeight="1" x14ac:dyDescent="0.2">
      <c r="A6" s="452" t="s">
        <v>27</v>
      </c>
      <c r="B6" s="574">
        <v>673</v>
      </c>
      <c r="C6" s="1178">
        <f t="shared" si="0"/>
        <v>21.522225775503678</v>
      </c>
      <c r="D6" s="574">
        <v>758</v>
      </c>
      <c r="E6" s="1178">
        <f t="shared" ref="E6:E15" si="1">D6*100/$D$16</f>
        <v>24.852459016393443</v>
      </c>
      <c r="F6" s="574">
        <v>749</v>
      </c>
      <c r="G6" s="1178">
        <f t="shared" ref="G6:G15" si="2">F6*100/$F$16</f>
        <v>29.983987189751801</v>
      </c>
      <c r="H6" s="564">
        <f t="shared" ref="H6:H14" si="3">SUM(B6,D6,F6)</f>
        <v>2180</v>
      </c>
      <c r="I6" s="1181">
        <f t="shared" ref="I6:I15" si="4">H6*100/$H$16</f>
        <v>25.129682997118156</v>
      </c>
    </row>
    <row r="7" spans="1:9" ht="12" customHeight="1" x14ac:dyDescent="0.2">
      <c r="A7" s="452" t="s">
        <v>100</v>
      </c>
      <c r="B7" s="574">
        <v>684</v>
      </c>
      <c r="C7" s="1178">
        <f t="shared" si="0"/>
        <v>21.874000639590662</v>
      </c>
      <c r="D7" s="574">
        <v>523</v>
      </c>
      <c r="E7" s="1178">
        <f t="shared" si="1"/>
        <v>17.147540983606557</v>
      </c>
      <c r="F7" s="574">
        <v>479</v>
      </c>
      <c r="G7" s="1178">
        <f t="shared" si="2"/>
        <v>19.175340272217774</v>
      </c>
      <c r="H7" s="564">
        <f t="shared" si="3"/>
        <v>1686</v>
      </c>
      <c r="I7" s="1181">
        <f t="shared" si="4"/>
        <v>19.435158501440924</v>
      </c>
    </row>
    <row r="8" spans="1:9" ht="12" customHeight="1" x14ac:dyDescent="0.2">
      <c r="A8" s="452" t="s">
        <v>35</v>
      </c>
      <c r="B8" s="574">
        <v>193</v>
      </c>
      <c r="C8" s="1178">
        <f t="shared" si="0"/>
        <v>6.1720498880716343</v>
      </c>
      <c r="D8" s="574">
        <v>191</v>
      </c>
      <c r="E8" s="1178">
        <f t="shared" si="1"/>
        <v>6.2622950819672134</v>
      </c>
      <c r="F8" s="574">
        <v>183</v>
      </c>
      <c r="G8" s="1178">
        <f t="shared" si="2"/>
        <v>7.3258606885508408</v>
      </c>
      <c r="H8" s="564">
        <f t="shared" si="3"/>
        <v>567</v>
      </c>
      <c r="I8" s="1181">
        <f t="shared" si="4"/>
        <v>6.5360230547550433</v>
      </c>
    </row>
    <row r="9" spans="1:9" ht="12" customHeight="1" x14ac:dyDescent="0.2">
      <c r="A9" s="452" t="s">
        <v>97</v>
      </c>
      <c r="B9" s="574">
        <v>108</v>
      </c>
      <c r="C9" s="1178">
        <f t="shared" si="0"/>
        <v>3.4537895746722098</v>
      </c>
      <c r="D9" s="574">
        <v>134</v>
      </c>
      <c r="E9" s="1178">
        <f t="shared" si="1"/>
        <v>4.3934426229508201</v>
      </c>
      <c r="F9" s="574">
        <v>90</v>
      </c>
      <c r="G9" s="1178">
        <f t="shared" si="2"/>
        <v>3.6028823058446759</v>
      </c>
      <c r="H9" s="564">
        <f t="shared" si="3"/>
        <v>332</v>
      </c>
      <c r="I9" s="1181">
        <f t="shared" si="4"/>
        <v>3.8270893371757926</v>
      </c>
    </row>
    <row r="10" spans="1:9" ht="12" customHeight="1" x14ac:dyDescent="0.2">
      <c r="A10" s="452" t="s">
        <v>14</v>
      </c>
      <c r="B10" s="574">
        <v>109</v>
      </c>
      <c r="C10" s="1178">
        <f t="shared" si="0"/>
        <v>3.4857691077710267</v>
      </c>
      <c r="D10" s="574">
        <v>67</v>
      </c>
      <c r="E10" s="1178">
        <f t="shared" si="1"/>
        <v>2.1967213114754101</v>
      </c>
      <c r="F10" s="574">
        <v>44</v>
      </c>
      <c r="G10" s="1178">
        <f t="shared" si="2"/>
        <v>1.7614091273018415</v>
      </c>
      <c r="H10" s="564">
        <f t="shared" si="3"/>
        <v>220</v>
      </c>
      <c r="I10" s="1181">
        <f t="shared" si="4"/>
        <v>2.5360230547550433</v>
      </c>
    </row>
    <row r="11" spans="1:9" ht="12" customHeight="1" x14ac:dyDescent="0.2">
      <c r="A11" s="452" t="s">
        <v>20</v>
      </c>
      <c r="B11" s="574">
        <v>65</v>
      </c>
      <c r="C11" s="1178">
        <f t="shared" si="0"/>
        <v>2.0786696514230893</v>
      </c>
      <c r="D11" s="574">
        <v>61</v>
      </c>
      <c r="E11" s="1178">
        <f t="shared" si="1"/>
        <v>2</v>
      </c>
      <c r="F11" s="574">
        <v>55</v>
      </c>
      <c r="G11" s="1178">
        <f t="shared" si="2"/>
        <v>2.2017614091273017</v>
      </c>
      <c r="H11" s="564">
        <f t="shared" si="3"/>
        <v>181</v>
      </c>
      <c r="I11" s="1181">
        <f t="shared" si="4"/>
        <v>2.0864553314121039</v>
      </c>
    </row>
    <row r="12" spans="1:9" ht="12" customHeight="1" x14ac:dyDescent="0.2">
      <c r="A12" s="452" t="s">
        <v>36</v>
      </c>
      <c r="B12" s="574">
        <v>47</v>
      </c>
      <c r="C12" s="1178">
        <f t="shared" si="0"/>
        <v>1.5030380556443876</v>
      </c>
      <c r="D12" s="574">
        <v>39</v>
      </c>
      <c r="E12" s="1178">
        <f t="shared" si="1"/>
        <v>1.278688524590164</v>
      </c>
      <c r="F12" s="574">
        <v>13</v>
      </c>
      <c r="G12" s="1178">
        <f t="shared" si="2"/>
        <v>0.52041633306645319</v>
      </c>
      <c r="H12" s="564">
        <f t="shared" si="3"/>
        <v>99</v>
      </c>
      <c r="I12" s="1181">
        <f t="shared" si="4"/>
        <v>1.1412103746397695</v>
      </c>
    </row>
    <row r="13" spans="1:9" ht="12" customHeight="1" x14ac:dyDescent="0.2">
      <c r="A13" s="452" t="s">
        <v>30</v>
      </c>
      <c r="B13" s="574">
        <v>33</v>
      </c>
      <c r="C13" s="1178">
        <f t="shared" si="0"/>
        <v>1.0553245922609531</v>
      </c>
      <c r="D13" s="574">
        <v>34</v>
      </c>
      <c r="E13" s="1178">
        <f t="shared" si="1"/>
        <v>1.1147540983606556</v>
      </c>
      <c r="F13" s="574">
        <v>21</v>
      </c>
      <c r="G13" s="1178">
        <f t="shared" si="2"/>
        <v>0.8406725380304243</v>
      </c>
      <c r="H13" s="564">
        <f t="shared" si="3"/>
        <v>88</v>
      </c>
      <c r="I13" s="1181">
        <f t="shared" si="4"/>
        <v>1.0144092219020173</v>
      </c>
    </row>
    <row r="14" spans="1:9" ht="12" customHeight="1" x14ac:dyDescent="0.2">
      <c r="A14" s="452" t="s">
        <v>117</v>
      </c>
      <c r="B14" s="574">
        <v>0</v>
      </c>
      <c r="C14" s="1178">
        <f t="shared" ref="C14:C15" si="5">B14*100/$B$16</f>
        <v>0</v>
      </c>
      <c r="D14" s="574">
        <v>40</v>
      </c>
      <c r="E14" s="1178">
        <f t="shared" si="1"/>
        <v>1.3114754098360655</v>
      </c>
      <c r="F14" s="574">
        <v>37</v>
      </c>
      <c r="G14" s="1178">
        <f t="shared" si="2"/>
        <v>1.4811849479583667</v>
      </c>
      <c r="H14" s="564">
        <f t="shared" si="3"/>
        <v>77</v>
      </c>
      <c r="I14" s="1181">
        <f t="shared" si="4"/>
        <v>0.88760806916426516</v>
      </c>
    </row>
    <row r="15" spans="1:9" ht="12.75" customHeight="1" thickBot="1" x14ac:dyDescent="0.25">
      <c r="A15" s="565" t="s">
        <v>126</v>
      </c>
      <c r="B15" s="575">
        <f>B16-SUM(B5:B14)</f>
        <v>345</v>
      </c>
      <c r="C15" s="1178">
        <f t="shared" si="5"/>
        <v>11.032938919091782</v>
      </c>
      <c r="D15" s="574">
        <f>D16-SUM(D5:D14)</f>
        <v>313</v>
      </c>
      <c r="E15" s="1178">
        <f t="shared" si="1"/>
        <v>10.262295081967213</v>
      </c>
      <c r="F15" s="575">
        <f>F16-SUM(F5:F14)</f>
        <v>209</v>
      </c>
      <c r="G15" s="1178">
        <f t="shared" si="2"/>
        <v>8.366693354683747</v>
      </c>
      <c r="H15" s="564">
        <f>H16-SUM(H5:H14)</f>
        <v>867</v>
      </c>
      <c r="I15" s="1181">
        <f t="shared" si="4"/>
        <v>9.9942363112391934</v>
      </c>
    </row>
    <row r="16" spans="1:9" ht="12.75" customHeight="1" thickBot="1" x14ac:dyDescent="0.25">
      <c r="A16" s="566" t="s">
        <v>125</v>
      </c>
      <c r="B16" s="566">
        <v>3127</v>
      </c>
      <c r="C16" s="1180">
        <f t="shared" ref="C16:G16" si="6">SUM(C5:C15)</f>
        <v>100</v>
      </c>
      <c r="D16" s="566">
        <v>3050</v>
      </c>
      <c r="E16" s="1179">
        <f t="shared" si="6"/>
        <v>99.999999999999986</v>
      </c>
      <c r="F16" s="566">
        <v>2498</v>
      </c>
      <c r="G16" s="1180">
        <f t="shared" si="6"/>
        <v>100</v>
      </c>
      <c r="H16" s="566">
        <f>SUM(B16,D16,F16)</f>
        <v>8675</v>
      </c>
      <c r="I16" s="1182">
        <f>SUM(I5:I15)</f>
        <v>99.999999999999986</v>
      </c>
    </row>
    <row r="17" spans="1:3" ht="12" customHeight="1" x14ac:dyDescent="0.2"/>
    <row r="18" spans="1:3" ht="12" customHeight="1" x14ac:dyDescent="0.2"/>
    <row r="19" spans="1:3" ht="12" customHeight="1" x14ac:dyDescent="0.2"/>
    <row r="20" spans="1:3" ht="12" customHeight="1" x14ac:dyDescent="0.2">
      <c r="A20" s="48" t="str">
        <f>A5</f>
        <v>ROSJA</v>
      </c>
      <c r="B20" s="564">
        <v>2378</v>
      </c>
      <c r="C20" s="1181">
        <v>27.412103746397694</v>
      </c>
    </row>
    <row r="21" spans="1:3" ht="12" customHeight="1" x14ac:dyDescent="0.2">
      <c r="A21" s="48" t="str">
        <f t="shared" ref="A21:A24" si="7">A6</f>
        <v>FILIPINY</v>
      </c>
      <c r="B21" s="564">
        <v>2180</v>
      </c>
      <c r="C21" s="1181">
        <v>25.129682997118156</v>
      </c>
    </row>
    <row r="22" spans="1:3" ht="12" customHeight="1" x14ac:dyDescent="0.2">
      <c r="A22" s="48" t="str">
        <f t="shared" si="7"/>
        <v>UKRAINA</v>
      </c>
      <c r="B22" s="564">
        <v>1686</v>
      </c>
      <c r="C22" s="1181">
        <v>19.435158501440924</v>
      </c>
    </row>
    <row r="23" spans="1:3" ht="12" customHeight="1" x14ac:dyDescent="0.2">
      <c r="A23" s="48" t="str">
        <f t="shared" si="7"/>
        <v>INDIE</v>
      </c>
      <c r="B23" s="564">
        <v>567</v>
      </c>
      <c r="C23" s="1181">
        <v>6.5360230547550433</v>
      </c>
    </row>
    <row r="24" spans="1:3" ht="12" customHeight="1" x14ac:dyDescent="0.2">
      <c r="A24" s="48" t="str">
        <f t="shared" si="7"/>
        <v>TURCJA</v>
      </c>
      <c r="B24" s="564">
        <v>332</v>
      </c>
      <c r="C24" s="1181">
        <v>3.8270893371757926</v>
      </c>
    </row>
    <row r="25" spans="1:3" ht="12" customHeight="1" x14ac:dyDescent="0.2">
      <c r="A25" s="48" t="s">
        <v>126</v>
      </c>
      <c r="B25" s="564">
        <f>H16-SUM(B20:B24)</f>
        <v>1532</v>
      </c>
      <c r="C25" s="48">
        <f t="shared" ref="C25" si="8">B25*100/$H$16</f>
        <v>17.659942363112393</v>
      </c>
    </row>
    <row r="26" spans="1:3" ht="12" customHeight="1" x14ac:dyDescent="0.2">
      <c r="B26" s="581"/>
    </row>
    <row r="27" spans="1:3" ht="12" customHeight="1" x14ac:dyDescent="0.2"/>
    <row r="28" spans="1:3" ht="12" customHeight="1" x14ac:dyDescent="0.2"/>
    <row r="29" spans="1:3" ht="12" customHeight="1" x14ac:dyDescent="0.2"/>
    <row r="30" spans="1:3" ht="12" customHeight="1" x14ac:dyDescent="0.2"/>
    <row r="31" spans="1:3" ht="12" customHeight="1" x14ac:dyDescent="0.2"/>
    <row r="32" spans="1:3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.75" customHeight="1" x14ac:dyDescent="0.2"/>
  </sheetData>
  <mergeCells count="5">
    <mergeCell ref="B3:C3"/>
    <mergeCell ref="D3:E3"/>
    <mergeCell ref="F3:G3"/>
    <mergeCell ref="H3:I3"/>
    <mergeCell ref="A3:A4"/>
  </mergeCells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92D050"/>
  </sheetPr>
  <dimension ref="A1:AD281"/>
  <sheetViews>
    <sheetView zoomScale="85" zoomScaleNormal="85" workbookViewId="0">
      <selection activeCell="AD10" sqref="AD10"/>
    </sheetView>
  </sheetViews>
  <sheetFormatPr defaultRowHeight="12" x14ac:dyDescent="0.2"/>
  <cols>
    <col min="1" max="1" width="40.28515625" style="48" customWidth="1"/>
    <col min="2" max="3" width="6" style="48" customWidth="1"/>
    <col min="4" max="4" width="5.28515625" style="48" customWidth="1"/>
    <col min="5" max="5" width="5.28515625" style="821" customWidth="1"/>
    <col min="6" max="8" width="5.28515625" style="48" customWidth="1"/>
    <col min="9" max="9" width="5.28515625" style="821" customWidth="1"/>
    <col min="10" max="12" width="5.28515625" style="48" customWidth="1"/>
    <col min="13" max="13" width="5.28515625" style="821" customWidth="1"/>
    <col min="14" max="16" width="5.28515625" style="48" customWidth="1"/>
    <col min="17" max="21" width="5.28515625" style="821" customWidth="1"/>
    <col min="22" max="22" width="5.28515625" style="48" bestFit="1" customWidth="1"/>
    <col min="23" max="23" width="6.140625" style="48" bestFit="1" customWidth="1"/>
    <col min="24" max="24" width="6.140625" style="48" customWidth="1"/>
    <col min="25" max="25" width="5.28515625" style="821" customWidth="1"/>
    <col min="26" max="16384" width="9.140625" style="48"/>
  </cols>
  <sheetData>
    <row r="1" spans="1:25" ht="12.75" x14ac:dyDescent="0.2">
      <c r="A1" s="656" t="s">
        <v>420</v>
      </c>
    </row>
    <row r="2" spans="1:25" ht="12.75" thickBot="1" x14ac:dyDescent="0.25">
      <c r="A2" s="1082"/>
    </row>
    <row r="3" spans="1:25" ht="15.75" customHeight="1" thickBot="1" x14ac:dyDescent="0.25">
      <c r="A3" s="1372" t="s">
        <v>0</v>
      </c>
      <c r="B3" s="1375">
        <v>2013</v>
      </c>
      <c r="C3" s="1375"/>
      <c r="D3" s="1375"/>
      <c r="E3" s="1375"/>
      <c r="F3" s="1376">
        <v>2014</v>
      </c>
      <c r="G3" s="1375"/>
      <c r="H3" s="1375"/>
      <c r="I3" s="1375"/>
      <c r="J3" s="1375"/>
      <c r="K3" s="1375"/>
      <c r="L3" s="1375"/>
      <c r="M3" s="1375"/>
      <c r="N3" s="1375"/>
      <c r="O3" s="1375"/>
      <c r="P3" s="1375"/>
      <c r="Q3" s="1377"/>
      <c r="R3" s="1375">
        <v>2015</v>
      </c>
      <c r="S3" s="1375"/>
      <c r="T3" s="1375"/>
      <c r="U3" s="1375"/>
      <c r="V3" s="1366" t="s">
        <v>119</v>
      </c>
      <c r="W3" s="1367"/>
      <c r="X3" s="1367"/>
      <c r="Y3" s="1368"/>
    </row>
    <row r="4" spans="1:25" ht="36" customHeight="1" thickBot="1" x14ac:dyDescent="0.25">
      <c r="A4" s="1373"/>
      <c r="B4" s="1363" t="s">
        <v>228</v>
      </c>
      <c r="C4" s="1364"/>
      <c r="D4" s="1364"/>
      <c r="E4" s="1365"/>
      <c r="F4" s="1363" t="s">
        <v>228</v>
      </c>
      <c r="G4" s="1364"/>
      <c r="H4" s="1364"/>
      <c r="I4" s="1365"/>
      <c r="J4" s="1376" t="s">
        <v>229</v>
      </c>
      <c r="K4" s="1375"/>
      <c r="L4" s="1375"/>
      <c r="M4" s="1377"/>
      <c r="N4" s="1363" t="s">
        <v>227</v>
      </c>
      <c r="O4" s="1364"/>
      <c r="P4" s="1364"/>
      <c r="Q4" s="1365"/>
      <c r="R4" s="1363" t="s">
        <v>229</v>
      </c>
      <c r="S4" s="1364"/>
      <c r="T4" s="1364"/>
      <c r="U4" s="1364"/>
      <c r="V4" s="1369"/>
      <c r="W4" s="1370"/>
      <c r="X4" s="1370"/>
      <c r="Y4" s="1371"/>
    </row>
    <row r="5" spans="1:25" ht="49.5" customHeight="1" thickBot="1" x14ac:dyDescent="0.25">
      <c r="A5" s="1374"/>
      <c r="B5" s="800" t="s">
        <v>115</v>
      </c>
      <c r="C5" s="801" t="s">
        <v>151</v>
      </c>
      <c r="D5" s="802" t="s">
        <v>122</v>
      </c>
      <c r="E5" s="822" t="s">
        <v>124</v>
      </c>
      <c r="F5" s="800" t="s">
        <v>115</v>
      </c>
      <c r="G5" s="801" t="s">
        <v>151</v>
      </c>
      <c r="H5" s="802" t="s">
        <v>122</v>
      </c>
      <c r="I5" s="822" t="s">
        <v>124</v>
      </c>
      <c r="J5" s="803" t="s">
        <v>115</v>
      </c>
      <c r="K5" s="801" t="s">
        <v>151</v>
      </c>
      <c r="L5" s="802" t="s">
        <v>122</v>
      </c>
      <c r="M5" s="822" t="s">
        <v>124</v>
      </c>
      <c r="N5" s="803" t="s">
        <v>115</v>
      </c>
      <c r="O5" s="801" t="s">
        <v>151</v>
      </c>
      <c r="P5" s="802" t="s">
        <v>122</v>
      </c>
      <c r="Q5" s="822" t="s">
        <v>124</v>
      </c>
      <c r="R5" s="803" t="s">
        <v>115</v>
      </c>
      <c r="S5" s="801" t="s">
        <v>151</v>
      </c>
      <c r="T5" s="802" t="s">
        <v>122</v>
      </c>
      <c r="U5" s="822" t="s">
        <v>124</v>
      </c>
      <c r="V5" s="803" t="s">
        <v>115</v>
      </c>
      <c r="W5" s="801" t="s">
        <v>151</v>
      </c>
      <c r="X5" s="802" t="s">
        <v>119</v>
      </c>
      <c r="Y5" s="822" t="s">
        <v>124</v>
      </c>
    </row>
    <row r="6" spans="1:25" x14ac:dyDescent="0.2">
      <c r="A6" s="804" t="s">
        <v>1</v>
      </c>
      <c r="B6" s="837">
        <v>12</v>
      </c>
      <c r="C6" s="838">
        <v>48</v>
      </c>
      <c r="D6" s="839">
        <f>SUM(B6:C6)</f>
        <v>60</v>
      </c>
      <c r="E6" s="945">
        <f>D6/D$158</f>
        <v>1.6607157684962218E-3</v>
      </c>
      <c r="F6" s="837">
        <v>8</v>
      </c>
      <c r="G6" s="838">
        <v>13</v>
      </c>
      <c r="H6" s="839">
        <f>SUM(F6:G6)</f>
        <v>21</v>
      </c>
      <c r="I6" s="946">
        <f>H6/H$158</f>
        <v>1.4522821576763486E-3</v>
      </c>
      <c r="J6" s="868">
        <v>5</v>
      </c>
      <c r="K6" s="838">
        <v>32</v>
      </c>
      <c r="L6" s="839">
        <f>SUM(J6:K6)</f>
        <v>37</v>
      </c>
      <c r="M6" s="946">
        <f>L6/L$158</f>
        <v>9.3732583472665556E-4</v>
      </c>
      <c r="N6" s="868">
        <v>13</v>
      </c>
      <c r="O6" s="838">
        <v>45</v>
      </c>
      <c r="P6" s="805">
        <f>SUM(N6:O6)</f>
        <v>58</v>
      </c>
      <c r="Q6" s="825">
        <f>P6/P$158</f>
        <v>1.0753884377201765E-3</v>
      </c>
      <c r="R6" s="837">
        <v>21</v>
      </c>
      <c r="S6" s="838">
        <v>62</v>
      </c>
      <c r="T6" s="805">
        <f>SUM(R6:S6)</f>
        <v>83</v>
      </c>
      <c r="U6" s="823">
        <f>T6/$T$158</f>
        <v>8.9312615675978132E-4</v>
      </c>
      <c r="V6" s="806">
        <f>SUM(R6,B6,F6,J6)</f>
        <v>46</v>
      </c>
      <c r="W6" s="807">
        <f>SUM(S6,C6,G6,K6)</f>
        <v>155</v>
      </c>
      <c r="X6" s="808">
        <f>SUM(V6:W6)</f>
        <v>201</v>
      </c>
      <c r="Y6" s="827">
        <f>X6/X$158</f>
        <v>1.0983906664116506E-3</v>
      </c>
    </row>
    <row r="7" spans="1:25" x14ac:dyDescent="0.2">
      <c r="A7" s="809" t="s">
        <v>2</v>
      </c>
      <c r="B7" s="845">
        <v>23</v>
      </c>
      <c r="C7" s="846">
        <v>71</v>
      </c>
      <c r="D7" s="847">
        <f>SUM(B7:C7)</f>
        <v>94</v>
      </c>
      <c r="E7" s="947">
        <f>D7/D$158</f>
        <v>2.6017880373107477E-3</v>
      </c>
      <c r="F7" s="845">
        <v>9</v>
      </c>
      <c r="G7" s="846">
        <v>33</v>
      </c>
      <c r="H7" s="847">
        <f>SUM(F7:G7)</f>
        <v>42</v>
      </c>
      <c r="I7" s="948">
        <f>H7/H$158</f>
        <v>2.9045643153526972E-3</v>
      </c>
      <c r="J7" s="765">
        <v>16</v>
      </c>
      <c r="K7" s="846">
        <v>67</v>
      </c>
      <c r="L7" s="847">
        <f>SUM(J7:K7)</f>
        <v>83</v>
      </c>
      <c r="M7" s="948">
        <f>L7/L$158</f>
        <v>2.102649845467903E-3</v>
      </c>
      <c r="N7" s="765">
        <v>25</v>
      </c>
      <c r="O7" s="846">
        <v>100</v>
      </c>
      <c r="P7" s="810">
        <f>SUM(N7:O7)</f>
        <v>125</v>
      </c>
      <c r="Q7" s="826">
        <f>P7/P$158</f>
        <v>2.3176474950865871E-3</v>
      </c>
      <c r="R7" s="837">
        <v>25</v>
      </c>
      <c r="S7" s="838">
        <v>82</v>
      </c>
      <c r="T7" s="805">
        <f>SUM(R7:S7)</f>
        <v>107</v>
      </c>
      <c r="U7" s="823">
        <f>T7/$T$158</f>
        <v>1.1513795032927301E-3</v>
      </c>
      <c r="V7" s="806">
        <f>SUM(R7,B7,F7,J7)</f>
        <v>73</v>
      </c>
      <c r="W7" s="807">
        <f>SUM(S7,C7,G7,K7)</f>
        <v>253</v>
      </c>
      <c r="X7" s="811">
        <f>SUM(V7:W7)</f>
        <v>326</v>
      </c>
      <c r="Y7" s="828">
        <f>X7/X$158</f>
        <v>1.7814694390557119E-3</v>
      </c>
    </row>
    <row r="8" spans="1:25" x14ac:dyDescent="0.2">
      <c r="A8" s="809" t="s">
        <v>3</v>
      </c>
      <c r="B8" s="845">
        <v>10</v>
      </c>
      <c r="C8" s="846">
        <v>193</v>
      </c>
      <c r="D8" s="847">
        <f>SUM(B8:C8)</f>
        <v>203</v>
      </c>
      <c r="E8" s="947">
        <f>D8/D$158</f>
        <v>5.6187550167455507E-3</v>
      </c>
      <c r="F8" s="845">
        <v>4</v>
      </c>
      <c r="G8" s="846">
        <v>84</v>
      </c>
      <c r="H8" s="847">
        <f>SUM(F8:G8)</f>
        <v>88</v>
      </c>
      <c r="I8" s="948">
        <f>H8/H$158</f>
        <v>6.0857538035961273E-3</v>
      </c>
      <c r="J8" s="765">
        <v>12</v>
      </c>
      <c r="K8" s="846">
        <v>120</v>
      </c>
      <c r="L8" s="847">
        <f>SUM(J8:K8)</f>
        <v>132</v>
      </c>
      <c r="M8" s="948">
        <f>L8/L$158</f>
        <v>3.3439732482140141E-3</v>
      </c>
      <c r="N8" s="765">
        <v>16</v>
      </c>
      <c r="O8" s="846">
        <v>204</v>
      </c>
      <c r="P8" s="810">
        <f>SUM(N8:O8)</f>
        <v>220</v>
      </c>
      <c r="Q8" s="826">
        <f>P8/P$158</f>
        <v>4.0790595913523936E-3</v>
      </c>
      <c r="R8" s="837">
        <v>14</v>
      </c>
      <c r="S8" s="838">
        <v>205</v>
      </c>
      <c r="T8" s="805">
        <f>SUM(R8:S8)</f>
        <v>219</v>
      </c>
      <c r="U8" s="823">
        <f>T8/$T$158</f>
        <v>2.3565617871131581E-3</v>
      </c>
      <c r="V8" s="806">
        <f>SUM(R8,B8,F8,J8)</f>
        <v>40</v>
      </c>
      <c r="W8" s="807">
        <f>SUM(S8,C8,G8,K8)</f>
        <v>602</v>
      </c>
      <c r="X8" s="811">
        <f>SUM(V8:W8)</f>
        <v>642</v>
      </c>
      <c r="Y8" s="828">
        <f>X8/X$158</f>
        <v>3.508292576299899E-3</v>
      </c>
    </row>
    <row r="9" spans="1:25" x14ac:dyDescent="0.2">
      <c r="A9" s="809" t="s">
        <v>225</v>
      </c>
      <c r="B9" s="845" t="s">
        <v>121</v>
      </c>
      <c r="C9" s="846" t="s">
        <v>121</v>
      </c>
      <c r="D9" s="847">
        <f>SUM(B9:C9)</f>
        <v>0</v>
      </c>
      <c r="E9" s="947">
        <f>D9/D$158</f>
        <v>0</v>
      </c>
      <c r="F9" s="845">
        <v>1</v>
      </c>
      <c r="G9" s="846" t="s">
        <v>121</v>
      </c>
      <c r="H9" s="847">
        <f>SUM(F9:G9)</f>
        <v>1</v>
      </c>
      <c r="I9" s="948">
        <f>H9/H$158</f>
        <v>6.9156293222683262E-5</v>
      </c>
      <c r="J9" s="765" t="s">
        <v>121</v>
      </c>
      <c r="K9" s="846" t="s">
        <v>121</v>
      </c>
      <c r="L9" s="847">
        <f>SUM(J9:K9)</f>
        <v>0</v>
      </c>
      <c r="M9" s="948">
        <f>L9/L$158</f>
        <v>0</v>
      </c>
      <c r="N9" s="765">
        <v>1</v>
      </c>
      <c r="O9" s="846" t="s">
        <v>121</v>
      </c>
      <c r="P9" s="810">
        <f>SUM(N9:O9)</f>
        <v>1</v>
      </c>
      <c r="Q9" s="826">
        <f>P9/P$158</f>
        <v>1.8541179960692697E-5</v>
      </c>
      <c r="R9" s="837" t="s">
        <v>121</v>
      </c>
      <c r="S9" s="838" t="s">
        <v>121</v>
      </c>
      <c r="T9" s="805">
        <f>SUM(R9:S9)</f>
        <v>0</v>
      </c>
      <c r="U9" s="823">
        <f>T9/$T$158</f>
        <v>0</v>
      </c>
      <c r="V9" s="806">
        <f>SUM(R9,B9,F9,J9)</f>
        <v>1</v>
      </c>
      <c r="W9" s="807">
        <f>SUM(S9,C9,G9,K9)</f>
        <v>0</v>
      </c>
      <c r="X9" s="811">
        <f>SUM(V9:W9)</f>
        <v>1</v>
      </c>
      <c r="Y9" s="828">
        <f>X9/X$158</f>
        <v>5.4646301811524908E-6</v>
      </c>
    </row>
    <row r="10" spans="1:25" x14ac:dyDescent="0.2">
      <c r="A10" s="809" t="s">
        <v>4</v>
      </c>
      <c r="B10" s="845">
        <v>52</v>
      </c>
      <c r="C10" s="846">
        <v>75</v>
      </c>
      <c r="D10" s="847">
        <f>SUM(B10:C10)</f>
        <v>127</v>
      </c>
      <c r="E10" s="947">
        <f>D10/D$158</f>
        <v>3.5151817099836695E-3</v>
      </c>
      <c r="F10" s="845">
        <v>24</v>
      </c>
      <c r="G10" s="846">
        <v>17</v>
      </c>
      <c r="H10" s="847">
        <f>SUM(F10:G10)</f>
        <v>41</v>
      </c>
      <c r="I10" s="948">
        <f>H10/H$158</f>
        <v>2.8354080221300137E-3</v>
      </c>
      <c r="J10" s="765">
        <v>35</v>
      </c>
      <c r="K10" s="846">
        <v>47</v>
      </c>
      <c r="L10" s="847">
        <f>SUM(J10:K10)</f>
        <v>82</v>
      </c>
      <c r="M10" s="948">
        <f>L10/L$158</f>
        <v>2.077316714799615E-3</v>
      </c>
      <c r="N10" s="765">
        <v>59</v>
      </c>
      <c r="O10" s="846">
        <v>64</v>
      </c>
      <c r="P10" s="810">
        <f>SUM(N10:O10)</f>
        <v>123</v>
      </c>
      <c r="Q10" s="826">
        <f>P10/P$158</f>
        <v>2.280565135165202E-3</v>
      </c>
      <c r="R10" s="837">
        <v>40</v>
      </c>
      <c r="S10" s="838">
        <v>60</v>
      </c>
      <c r="T10" s="805">
        <f>SUM(R10:S10)</f>
        <v>100</v>
      </c>
      <c r="U10" s="823">
        <f>T10/$T$158</f>
        <v>1.0760556105539533E-3</v>
      </c>
      <c r="V10" s="806">
        <f>SUM(R10,B10,F10,J10)</f>
        <v>151</v>
      </c>
      <c r="W10" s="807">
        <f>SUM(S10,C10,G10,K10)</f>
        <v>199</v>
      </c>
      <c r="X10" s="811">
        <f>SUM(V10:W10)</f>
        <v>350</v>
      </c>
      <c r="Y10" s="828">
        <f>X10/X$158</f>
        <v>1.9126205634033718E-3</v>
      </c>
    </row>
    <row r="11" spans="1:25" x14ac:dyDescent="0.2">
      <c r="A11" s="809" t="s">
        <v>5</v>
      </c>
      <c r="B11" s="845">
        <v>110</v>
      </c>
      <c r="C11" s="846">
        <v>280</v>
      </c>
      <c r="D11" s="847">
        <f>SUM(B11:C11)</f>
        <v>390</v>
      </c>
      <c r="E11" s="947">
        <f>D11/D$158</f>
        <v>1.0794652495225442E-2</v>
      </c>
      <c r="F11" s="845">
        <v>63</v>
      </c>
      <c r="G11" s="846">
        <v>95</v>
      </c>
      <c r="H11" s="847">
        <f>SUM(F11:G11)</f>
        <v>158</v>
      </c>
      <c r="I11" s="948">
        <f>H11/H$158</f>
        <v>1.0926694329183955E-2</v>
      </c>
      <c r="J11" s="765">
        <v>65</v>
      </c>
      <c r="K11" s="846">
        <v>191</v>
      </c>
      <c r="L11" s="847">
        <f>SUM(J11:K11)</f>
        <v>256</v>
      </c>
      <c r="M11" s="948">
        <f>L11/L$158</f>
        <v>6.4852814510817248E-3</v>
      </c>
      <c r="N11" s="765">
        <v>128</v>
      </c>
      <c r="O11" s="846">
        <v>286</v>
      </c>
      <c r="P11" s="810">
        <f>SUM(N11:O11)</f>
        <v>414</v>
      </c>
      <c r="Q11" s="826">
        <f>P11/P$158</f>
        <v>7.6760485037267769E-3</v>
      </c>
      <c r="R11" s="837">
        <v>381</v>
      </c>
      <c r="S11" s="838">
        <v>733</v>
      </c>
      <c r="T11" s="805">
        <f>SUM(R11:S11)</f>
        <v>1114</v>
      </c>
      <c r="U11" s="823">
        <f>T11/$T$158</f>
        <v>1.1987259501571042E-2</v>
      </c>
      <c r="V11" s="806">
        <f>SUM(R11,B11,F11,J11)</f>
        <v>619</v>
      </c>
      <c r="W11" s="807">
        <f>SUM(S11,C11,G11,K11)</f>
        <v>1299</v>
      </c>
      <c r="X11" s="811">
        <f>SUM(V11:W11)</f>
        <v>1918</v>
      </c>
      <c r="Y11" s="828">
        <f>X11/X$158</f>
        <v>1.0481160687450477E-2</v>
      </c>
    </row>
    <row r="12" spans="1:25" x14ac:dyDescent="0.2">
      <c r="A12" s="809" t="s">
        <v>6</v>
      </c>
      <c r="B12" s="845">
        <v>14</v>
      </c>
      <c r="C12" s="846">
        <v>31</v>
      </c>
      <c r="D12" s="847">
        <f>SUM(B12:C12)</f>
        <v>45</v>
      </c>
      <c r="E12" s="947">
        <f>D12/D$158</f>
        <v>1.2455368263721664E-3</v>
      </c>
      <c r="F12" s="845">
        <v>9</v>
      </c>
      <c r="G12" s="846">
        <v>10</v>
      </c>
      <c r="H12" s="847">
        <f>SUM(F12:G12)</f>
        <v>19</v>
      </c>
      <c r="I12" s="948">
        <f>H12/H$158</f>
        <v>1.3139695712309821E-3</v>
      </c>
      <c r="J12" s="765">
        <v>11</v>
      </c>
      <c r="K12" s="846">
        <v>34</v>
      </c>
      <c r="L12" s="847">
        <f>SUM(J12:K12)</f>
        <v>45</v>
      </c>
      <c r="M12" s="948">
        <f>L12/L$158</f>
        <v>1.1399908800729594E-3</v>
      </c>
      <c r="N12" s="765">
        <v>20</v>
      </c>
      <c r="O12" s="846">
        <v>44</v>
      </c>
      <c r="P12" s="810">
        <f>SUM(N12:O12)</f>
        <v>64</v>
      </c>
      <c r="Q12" s="826">
        <f>P12/P$158</f>
        <v>1.1866355174843326E-3</v>
      </c>
      <c r="R12" s="837">
        <v>24</v>
      </c>
      <c r="S12" s="838">
        <v>44</v>
      </c>
      <c r="T12" s="805">
        <f>SUM(R12:S12)</f>
        <v>68</v>
      </c>
      <c r="U12" s="823">
        <f>T12/$T$158</f>
        <v>7.3171781517668831E-4</v>
      </c>
      <c r="V12" s="806">
        <f>SUM(R12,B12,F12,J12)</f>
        <v>58</v>
      </c>
      <c r="W12" s="807">
        <f>SUM(S12,C12,G12,K12)</f>
        <v>119</v>
      </c>
      <c r="X12" s="811">
        <f>SUM(V12:W12)</f>
        <v>177</v>
      </c>
      <c r="Y12" s="828">
        <f>X12/X$158</f>
        <v>9.6723954206399086E-4</v>
      </c>
    </row>
    <row r="13" spans="1:25" x14ac:dyDescent="0.2">
      <c r="A13" s="809" t="s">
        <v>7</v>
      </c>
      <c r="B13" s="845">
        <v>527</v>
      </c>
      <c r="C13" s="846">
        <v>504</v>
      </c>
      <c r="D13" s="847">
        <f>SUM(B13:C13)</f>
        <v>1031</v>
      </c>
      <c r="E13" s="947">
        <f>D13/D$158</f>
        <v>2.8536632621993411E-2</v>
      </c>
      <c r="F13" s="845">
        <v>315</v>
      </c>
      <c r="G13" s="846">
        <v>284</v>
      </c>
      <c r="H13" s="847">
        <f>SUM(F13:G13)</f>
        <v>599</v>
      </c>
      <c r="I13" s="948">
        <f>H13/H$158</f>
        <v>4.1424619640387274E-2</v>
      </c>
      <c r="J13" s="765">
        <v>420</v>
      </c>
      <c r="K13" s="846">
        <v>482</v>
      </c>
      <c r="L13" s="847">
        <f>SUM(J13:K13)</f>
        <v>902</v>
      </c>
      <c r="M13" s="948">
        <f>L13/L$158</f>
        <v>2.2850483862795763E-2</v>
      </c>
      <c r="N13" s="765">
        <v>735</v>
      </c>
      <c r="O13" s="846">
        <v>766</v>
      </c>
      <c r="P13" s="810">
        <f>SUM(N13:O13)</f>
        <v>1501</v>
      </c>
      <c r="Q13" s="826">
        <f>P13/P$158</f>
        <v>2.7830311120999741E-2</v>
      </c>
      <c r="R13" s="837">
        <v>587</v>
      </c>
      <c r="S13" s="838">
        <v>632</v>
      </c>
      <c r="T13" s="805">
        <f>SUM(R13:S13)</f>
        <v>1219</v>
      </c>
      <c r="U13" s="823">
        <f>T13/$T$158</f>
        <v>1.3117117892652692E-2</v>
      </c>
      <c r="V13" s="806">
        <f>SUM(R13,B13,F13,J13)</f>
        <v>1849</v>
      </c>
      <c r="W13" s="807">
        <f>SUM(S13,C13,G13,K13)</f>
        <v>1902</v>
      </c>
      <c r="X13" s="811">
        <f>SUM(V13:W13)</f>
        <v>3751</v>
      </c>
      <c r="Y13" s="828">
        <f>X13/X$158</f>
        <v>2.0497827809502992E-2</v>
      </c>
    </row>
    <row r="14" spans="1:25" x14ac:dyDescent="0.2">
      <c r="A14" s="809" t="s">
        <v>220</v>
      </c>
      <c r="B14" s="845" t="s">
        <v>121</v>
      </c>
      <c r="C14" s="846" t="s">
        <v>121</v>
      </c>
      <c r="D14" s="847">
        <f>SUM(B14:C14)</f>
        <v>0</v>
      </c>
      <c r="E14" s="947">
        <f>D14/D$158</f>
        <v>0</v>
      </c>
      <c r="F14" s="845" t="s">
        <v>121</v>
      </c>
      <c r="G14" s="846" t="s">
        <v>121</v>
      </c>
      <c r="H14" s="847">
        <f>SUM(F14:G14)</f>
        <v>0</v>
      </c>
      <c r="I14" s="948">
        <f>H14/H$158</f>
        <v>0</v>
      </c>
      <c r="J14" s="765" t="s">
        <v>121</v>
      </c>
      <c r="K14" s="846">
        <v>1</v>
      </c>
      <c r="L14" s="847">
        <f>SUM(J14:K14)</f>
        <v>1</v>
      </c>
      <c r="M14" s="948">
        <f>L14/L$158</f>
        <v>2.5333130668287987E-5</v>
      </c>
      <c r="N14" s="765" t="s">
        <v>121</v>
      </c>
      <c r="O14" s="846">
        <v>1</v>
      </c>
      <c r="P14" s="810">
        <f>SUM(N14:O14)</f>
        <v>1</v>
      </c>
      <c r="Q14" s="826">
        <f>P14/P$158</f>
        <v>1.8541179960692697E-5</v>
      </c>
      <c r="R14" s="837" t="s">
        <v>121</v>
      </c>
      <c r="S14" s="838" t="s">
        <v>121</v>
      </c>
      <c r="T14" s="805">
        <f>SUM(R14:S14)</f>
        <v>0</v>
      </c>
      <c r="U14" s="823">
        <f>T14/$T$158</f>
        <v>0</v>
      </c>
      <c r="V14" s="806">
        <f>SUM(R14,B14,F14,J14)</f>
        <v>0</v>
      </c>
      <c r="W14" s="807">
        <f>SUM(S14,C14,G14,K14)</f>
        <v>1</v>
      </c>
      <c r="X14" s="811">
        <f>SUM(V14:W14)</f>
        <v>1</v>
      </c>
      <c r="Y14" s="828">
        <f>X14/X$158</f>
        <v>5.4646301811524908E-6</v>
      </c>
    </row>
    <row r="15" spans="1:25" x14ac:dyDescent="0.2">
      <c r="A15" s="809" t="s">
        <v>8</v>
      </c>
      <c r="B15" s="845">
        <v>22</v>
      </c>
      <c r="C15" s="846">
        <v>51</v>
      </c>
      <c r="D15" s="847">
        <f>SUM(B15:C15)</f>
        <v>73</v>
      </c>
      <c r="E15" s="947">
        <f>D15/D$158</f>
        <v>2.0205375183370701E-3</v>
      </c>
      <c r="F15" s="845">
        <v>10</v>
      </c>
      <c r="G15" s="846">
        <v>20</v>
      </c>
      <c r="H15" s="847">
        <f>SUM(F15:G15)</f>
        <v>30</v>
      </c>
      <c r="I15" s="948">
        <f>H15/H$158</f>
        <v>2.0746887966804979E-3</v>
      </c>
      <c r="J15" s="765">
        <v>27</v>
      </c>
      <c r="K15" s="846">
        <v>48</v>
      </c>
      <c r="L15" s="847">
        <f>SUM(J15:K15)</f>
        <v>75</v>
      </c>
      <c r="M15" s="948">
        <f>L15/L$158</f>
        <v>1.8999848001215989E-3</v>
      </c>
      <c r="N15" s="765">
        <v>37</v>
      </c>
      <c r="O15" s="846">
        <v>68</v>
      </c>
      <c r="P15" s="810">
        <f>SUM(N15:O15)</f>
        <v>105</v>
      </c>
      <c r="Q15" s="826">
        <f>P15/P$158</f>
        <v>1.9468238958727333E-3</v>
      </c>
      <c r="R15" s="837">
        <v>35</v>
      </c>
      <c r="S15" s="838">
        <v>102</v>
      </c>
      <c r="T15" s="805">
        <f>SUM(R15:S15)</f>
        <v>137</v>
      </c>
      <c r="U15" s="823">
        <f>T15/$T$158</f>
        <v>1.4741961864589161E-3</v>
      </c>
      <c r="V15" s="806">
        <f>SUM(R15,B15,F15,J15)</f>
        <v>94</v>
      </c>
      <c r="W15" s="807">
        <f>SUM(S15,C15,G15,K15)</f>
        <v>221</v>
      </c>
      <c r="X15" s="811">
        <f>SUM(V15:W15)</f>
        <v>315</v>
      </c>
      <c r="Y15" s="828">
        <f>X15/X$158</f>
        <v>1.7213585070630344E-3</v>
      </c>
    </row>
    <row r="16" spans="1:25" x14ac:dyDescent="0.2">
      <c r="A16" s="809" t="s">
        <v>9</v>
      </c>
      <c r="B16" s="845">
        <v>47</v>
      </c>
      <c r="C16" s="846">
        <v>107</v>
      </c>
      <c r="D16" s="847">
        <f>SUM(B16:C16)</f>
        <v>154</v>
      </c>
      <c r="E16" s="947">
        <f>D16/D$158</f>
        <v>4.2625038058069697E-3</v>
      </c>
      <c r="F16" s="845">
        <v>10</v>
      </c>
      <c r="G16" s="846">
        <v>43</v>
      </c>
      <c r="H16" s="847">
        <f>SUM(F16:G16)</f>
        <v>53</v>
      </c>
      <c r="I16" s="948">
        <f>H16/H$158</f>
        <v>3.665283540802213E-3</v>
      </c>
      <c r="J16" s="765">
        <v>56</v>
      </c>
      <c r="K16" s="846">
        <v>157</v>
      </c>
      <c r="L16" s="847">
        <f>SUM(J16:K16)</f>
        <v>213</v>
      </c>
      <c r="M16" s="948">
        <f>L16/L$158</f>
        <v>5.3959568323453415E-3</v>
      </c>
      <c r="N16" s="765">
        <v>66</v>
      </c>
      <c r="O16" s="846">
        <v>200</v>
      </c>
      <c r="P16" s="810">
        <f>SUM(N16:O16)</f>
        <v>266</v>
      </c>
      <c r="Q16" s="826">
        <f>P16/P$158</f>
        <v>4.931953869544258E-3</v>
      </c>
      <c r="R16" s="837">
        <v>102</v>
      </c>
      <c r="S16" s="838">
        <v>305</v>
      </c>
      <c r="T16" s="805">
        <f>SUM(R16:S16)</f>
        <v>407</v>
      </c>
      <c r="U16" s="823">
        <f>T16/$T$158</f>
        <v>4.3795463349545908E-3</v>
      </c>
      <c r="V16" s="806">
        <f>SUM(R16,B16,F16,J16)</f>
        <v>215</v>
      </c>
      <c r="W16" s="807">
        <f>SUM(S16,C16,G16,K16)</f>
        <v>612</v>
      </c>
      <c r="X16" s="811">
        <f>SUM(V16:W16)</f>
        <v>827</v>
      </c>
      <c r="Y16" s="828">
        <f>X16/X$158</f>
        <v>4.5192491598131093E-3</v>
      </c>
    </row>
    <row r="17" spans="1:25" x14ac:dyDescent="0.2">
      <c r="A17" s="809" t="s">
        <v>342</v>
      </c>
      <c r="B17" s="845">
        <v>10</v>
      </c>
      <c r="C17" s="846">
        <v>33</v>
      </c>
      <c r="D17" s="847">
        <f>SUM(B17:C17)</f>
        <v>43</v>
      </c>
      <c r="E17" s="947">
        <f>D17/D$158</f>
        <v>1.1901796340889591E-3</v>
      </c>
      <c r="F17" s="845">
        <v>5</v>
      </c>
      <c r="G17" s="846">
        <v>9</v>
      </c>
      <c r="H17" s="847">
        <f>SUM(F17:G17)</f>
        <v>14</v>
      </c>
      <c r="I17" s="948">
        <f>H17/H$158</f>
        <v>9.6818810511756573E-4</v>
      </c>
      <c r="J17" s="765">
        <v>21</v>
      </c>
      <c r="K17" s="846">
        <v>36</v>
      </c>
      <c r="L17" s="847">
        <f>SUM(J17:K17)</f>
        <v>57</v>
      </c>
      <c r="M17" s="948">
        <f>L17/L$158</f>
        <v>1.4439884480924152E-3</v>
      </c>
      <c r="N17" s="765">
        <v>26</v>
      </c>
      <c r="O17" s="846">
        <v>45</v>
      </c>
      <c r="P17" s="810">
        <f>SUM(N17:O17)</f>
        <v>71</v>
      </c>
      <c r="Q17" s="826">
        <f>P17/P$158</f>
        <v>1.3164237772091815E-3</v>
      </c>
      <c r="R17" s="837">
        <v>22</v>
      </c>
      <c r="S17" s="838">
        <v>49</v>
      </c>
      <c r="T17" s="805">
        <f>SUM(R17:S17)</f>
        <v>71</v>
      </c>
      <c r="U17" s="823">
        <f>T17/$T$158</f>
        <v>7.6399948349330693E-4</v>
      </c>
      <c r="V17" s="806">
        <f>SUM(R17,B17,F17,J17)</f>
        <v>58</v>
      </c>
      <c r="W17" s="807">
        <f>SUM(S17,C17,G17,K17)</f>
        <v>127</v>
      </c>
      <c r="X17" s="811">
        <f>SUM(V17:W17)</f>
        <v>185</v>
      </c>
      <c r="Y17" s="828">
        <f>X17/X$158</f>
        <v>1.0109565835132108E-3</v>
      </c>
    </row>
    <row r="18" spans="1:25" x14ac:dyDescent="0.2">
      <c r="A18" s="809" t="s">
        <v>336</v>
      </c>
      <c r="B18" s="845">
        <v>1</v>
      </c>
      <c r="C18" s="846" t="s">
        <v>121</v>
      </c>
      <c r="D18" s="847">
        <f>SUM(B18:C18)</f>
        <v>1</v>
      </c>
      <c r="E18" s="947">
        <f>D18/D$158</f>
        <v>2.7678596141603697E-5</v>
      </c>
      <c r="F18" s="845" t="s">
        <v>121</v>
      </c>
      <c r="G18" s="846" t="s">
        <v>121</v>
      </c>
      <c r="H18" s="847">
        <f>SUM(F18:G18)</f>
        <v>0</v>
      </c>
      <c r="I18" s="948">
        <f>H18/H$158</f>
        <v>0</v>
      </c>
      <c r="J18" s="765">
        <v>1</v>
      </c>
      <c r="K18" s="846" t="s">
        <v>121</v>
      </c>
      <c r="L18" s="847">
        <f>SUM(J18:K18)</f>
        <v>1</v>
      </c>
      <c r="M18" s="948">
        <f>L18/L$158</f>
        <v>2.5333130668287987E-5</v>
      </c>
      <c r="N18" s="765">
        <v>1</v>
      </c>
      <c r="O18" s="846" t="s">
        <v>121</v>
      </c>
      <c r="P18" s="810">
        <f>SUM(N18:O18)</f>
        <v>1</v>
      </c>
      <c r="Q18" s="826">
        <f>P18/P$158</f>
        <v>1.8541179960692697E-5</v>
      </c>
      <c r="R18" s="837" t="s">
        <v>121</v>
      </c>
      <c r="S18" s="838" t="s">
        <v>121</v>
      </c>
      <c r="T18" s="805">
        <f>SUM(R18:S18)</f>
        <v>0</v>
      </c>
      <c r="U18" s="823">
        <f>T18/$T$158</f>
        <v>0</v>
      </c>
      <c r="V18" s="806">
        <f>SUM(R18,B18,F18,J18)</f>
        <v>2</v>
      </c>
      <c r="W18" s="807">
        <f>SUM(S18,C18,G18,K18)</f>
        <v>0</v>
      </c>
      <c r="X18" s="811">
        <f>SUM(V18:W18)</f>
        <v>2</v>
      </c>
      <c r="Y18" s="828">
        <f>X18/X$158</f>
        <v>1.0929260362304982E-5</v>
      </c>
    </row>
    <row r="19" spans="1:25" x14ac:dyDescent="0.2">
      <c r="A19" s="809" t="s">
        <v>202</v>
      </c>
      <c r="B19" s="845">
        <v>2</v>
      </c>
      <c r="C19" s="846" t="s">
        <v>121</v>
      </c>
      <c r="D19" s="847">
        <f>SUM(B19:C19)</f>
        <v>2</v>
      </c>
      <c r="E19" s="947">
        <f>D19/D$158</f>
        <v>5.5357192283207394E-5</v>
      </c>
      <c r="F19" s="845">
        <v>1</v>
      </c>
      <c r="G19" s="846" t="s">
        <v>121</v>
      </c>
      <c r="H19" s="847">
        <f>SUM(F19:G19)</f>
        <v>1</v>
      </c>
      <c r="I19" s="948">
        <f>H19/H$158</f>
        <v>6.9156293222683262E-5</v>
      </c>
      <c r="J19" s="765" t="s">
        <v>121</v>
      </c>
      <c r="K19" s="846" t="s">
        <v>121</v>
      </c>
      <c r="L19" s="847">
        <f>SUM(J19:K19)</f>
        <v>0</v>
      </c>
      <c r="M19" s="948">
        <f>L19/L$158</f>
        <v>0</v>
      </c>
      <c r="N19" s="765">
        <v>1</v>
      </c>
      <c r="O19" s="846" t="s">
        <v>121</v>
      </c>
      <c r="P19" s="810">
        <f>SUM(N19:O19)</f>
        <v>1</v>
      </c>
      <c r="Q19" s="826">
        <f>P19/P$158</f>
        <v>1.8541179960692697E-5</v>
      </c>
      <c r="R19" s="837" t="s">
        <v>121</v>
      </c>
      <c r="S19" s="838">
        <v>3</v>
      </c>
      <c r="T19" s="805">
        <f>SUM(R19:S19)</f>
        <v>3</v>
      </c>
      <c r="U19" s="823">
        <f>T19/$T$158</f>
        <v>3.2281668316618604E-5</v>
      </c>
      <c r="V19" s="806">
        <f>SUM(R19,B19,F19,J19)</f>
        <v>3</v>
      </c>
      <c r="W19" s="807">
        <f>SUM(S19,C19,G19,K19)</f>
        <v>3</v>
      </c>
      <c r="X19" s="811">
        <f>SUM(V19:W19)</f>
        <v>6</v>
      </c>
      <c r="Y19" s="828">
        <f>X19/X$158</f>
        <v>3.2787781086914945E-5</v>
      </c>
    </row>
    <row r="20" spans="1:25" x14ac:dyDescent="0.2">
      <c r="A20" s="809" t="s">
        <v>10</v>
      </c>
      <c r="B20" s="845">
        <v>8</v>
      </c>
      <c r="C20" s="846">
        <v>161</v>
      </c>
      <c r="D20" s="847">
        <f>SUM(B20:C20)</f>
        <v>169</v>
      </c>
      <c r="E20" s="947">
        <f>D20/D$158</f>
        <v>4.6776827479310251E-3</v>
      </c>
      <c r="F20" s="845">
        <v>2</v>
      </c>
      <c r="G20" s="846">
        <v>83</v>
      </c>
      <c r="H20" s="847">
        <f>SUM(F20:G20)</f>
        <v>85</v>
      </c>
      <c r="I20" s="948">
        <f>H20/H$158</f>
        <v>5.8782849239280774E-3</v>
      </c>
      <c r="J20" s="765">
        <v>7</v>
      </c>
      <c r="K20" s="846">
        <v>100</v>
      </c>
      <c r="L20" s="847">
        <f>SUM(J20:K20)</f>
        <v>107</v>
      </c>
      <c r="M20" s="948">
        <f>L20/L$158</f>
        <v>2.7106449815068145E-3</v>
      </c>
      <c r="N20" s="765">
        <v>9</v>
      </c>
      <c r="O20" s="846">
        <v>183</v>
      </c>
      <c r="P20" s="810">
        <f>SUM(N20:O20)</f>
        <v>192</v>
      </c>
      <c r="Q20" s="826">
        <f>P20/P$158</f>
        <v>3.5599065524529981E-3</v>
      </c>
      <c r="R20" s="837">
        <v>24</v>
      </c>
      <c r="S20" s="838">
        <v>245</v>
      </c>
      <c r="T20" s="805">
        <f>SUM(R20:S20)</f>
        <v>269</v>
      </c>
      <c r="U20" s="823">
        <f>T20/$T$158</f>
        <v>2.8945895923901347E-3</v>
      </c>
      <c r="V20" s="806">
        <f>SUM(R20,B20,F20,J20)</f>
        <v>41</v>
      </c>
      <c r="W20" s="807">
        <f>SUM(S20,C20,G20,K20)</f>
        <v>589</v>
      </c>
      <c r="X20" s="811">
        <f>SUM(V20:W20)</f>
        <v>630</v>
      </c>
      <c r="Y20" s="828">
        <f>X20/X$158</f>
        <v>3.4427170141260689E-3</v>
      </c>
    </row>
    <row r="21" spans="1:25" x14ac:dyDescent="0.2">
      <c r="A21" s="809" t="s">
        <v>226</v>
      </c>
      <c r="B21" s="845" t="s">
        <v>121</v>
      </c>
      <c r="C21" s="846" t="s">
        <v>121</v>
      </c>
      <c r="D21" s="847">
        <f>SUM(B21:C21)</f>
        <v>0</v>
      </c>
      <c r="E21" s="947">
        <f>D21/D$158</f>
        <v>0</v>
      </c>
      <c r="F21" s="845">
        <v>1</v>
      </c>
      <c r="G21" s="846" t="s">
        <v>121</v>
      </c>
      <c r="H21" s="847">
        <f>SUM(F21:G21)</f>
        <v>1</v>
      </c>
      <c r="I21" s="948">
        <f>H21/H$158</f>
        <v>6.9156293222683262E-5</v>
      </c>
      <c r="J21" s="765" t="s">
        <v>121</v>
      </c>
      <c r="K21" s="846" t="s">
        <v>121</v>
      </c>
      <c r="L21" s="847">
        <f>SUM(J21:K21)</f>
        <v>0</v>
      </c>
      <c r="M21" s="948">
        <f>L21/L$158</f>
        <v>0</v>
      </c>
      <c r="N21" s="765">
        <v>1</v>
      </c>
      <c r="O21" s="846" t="s">
        <v>121</v>
      </c>
      <c r="P21" s="810">
        <f>SUM(N21:O21)</f>
        <v>1</v>
      </c>
      <c r="Q21" s="826">
        <f>P21/P$158</f>
        <v>1.8541179960692697E-5</v>
      </c>
      <c r="R21" s="837" t="s">
        <v>121</v>
      </c>
      <c r="S21" s="838" t="s">
        <v>121</v>
      </c>
      <c r="T21" s="805">
        <f>SUM(R21:S21)</f>
        <v>0</v>
      </c>
      <c r="U21" s="823">
        <f>T21/$T$158</f>
        <v>0</v>
      </c>
      <c r="V21" s="806">
        <f>SUM(R21,B21,F21,J21)</f>
        <v>1</v>
      </c>
      <c r="W21" s="807">
        <f>SUM(S21,C21,G21,K21)</f>
        <v>0</v>
      </c>
      <c r="X21" s="811">
        <f>SUM(V21:W21)</f>
        <v>1</v>
      </c>
      <c r="Y21" s="828">
        <f>X21/X$158</f>
        <v>5.4646301811524908E-6</v>
      </c>
    </row>
    <row r="22" spans="1:25" x14ac:dyDescent="0.2">
      <c r="A22" s="809" t="s">
        <v>203</v>
      </c>
      <c r="B22" s="845" t="s">
        <v>121</v>
      </c>
      <c r="C22" s="846" t="s">
        <v>121</v>
      </c>
      <c r="D22" s="847">
        <f>SUM(B22:C22)</f>
        <v>0</v>
      </c>
      <c r="E22" s="947">
        <f>D22/D$158</f>
        <v>0</v>
      </c>
      <c r="F22" s="845" t="s">
        <v>121</v>
      </c>
      <c r="G22" s="846">
        <v>1</v>
      </c>
      <c r="H22" s="847">
        <f>SUM(F22:G22)</f>
        <v>1</v>
      </c>
      <c r="I22" s="948">
        <f>H22/H$158</f>
        <v>6.9156293222683262E-5</v>
      </c>
      <c r="J22" s="765" t="s">
        <v>121</v>
      </c>
      <c r="K22" s="846">
        <v>1</v>
      </c>
      <c r="L22" s="847">
        <f>SUM(J22:K22)</f>
        <v>1</v>
      </c>
      <c r="M22" s="948">
        <f>L22/L$158</f>
        <v>2.5333130668287987E-5</v>
      </c>
      <c r="N22" s="765" t="s">
        <v>121</v>
      </c>
      <c r="O22" s="846">
        <v>2</v>
      </c>
      <c r="P22" s="810">
        <f>SUM(N22:O22)</f>
        <v>2</v>
      </c>
      <c r="Q22" s="826">
        <f>P22/P$158</f>
        <v>3.7082359921385395E-5</v>
      </c>
      <c r="R22" s="837" t="s">
        <v>121</v>
      </c>
      <c r="S22" s="838" t="s">
        <v>121</v>
      </c>
      <c r="T22" s="805">
        <f>SUM(R22:S22)</f>
        <v>0</v>
      </c>
      <c r="U22" s="823">
        <f>T22/$T$158</f>
        <v>0</v>
      </c>
      <c r="V22" s="806">
        <f>SUM(R22,B22,F22,J22)</f>
        <v>0</v>
      </c>
      <c r="W22" s="807">
        <f>SUM(S22,C22,G22,K22)</f>
        <v>2</v>
      </c>
      <c r="X22" s="811">
        <f>SUM(V22:W22)</f>
        <v>2</v>
      </c>
      <c r="Y22" s="828">
        <f>X22/X$158</f>
        <v>1.0929260362304982E-5</v>
      </c>
    </row>
    <row r="23" spans="1:25" x14ac:dyDescent="0.2">
      <c r="A23" s="809" t="s">
        <v>11</v>
      </c>
      <c r="B23" s="845">
        <v>1</v>
      </c>
      <c r="C23" s="846" t="s">
        <v>121</v>
      </c>
      <c r="D23" s="847">
        <f>SUM(B23:C23)</f>
        <v>1</v>
      </c>
      <c r="E23" s="947">
        <f>D23/D$158</f>
        <v>2.7678596141603697E-5</v>
      </c>
      <c r="F23" s="845" t="s">
        <v>121</v>
      </c>
      <c r="G23" s="846">
        <v>3</v>
      </c>
      <c r="H23" s="847">
        <f>SUM(F23:G23)</f>
        <v>3</v>
      </c>
      <c r="I23" s="948">
        <f>H23/H$158</f>
        <v>2.0746887966804979E-4</v>
      </c>
      <c r="J23" s="765">
        <v>2</v>
      </c>
      <c r="K23" s="846">
        <v>1</v>
      </c>
      <c r="L23" s="847">
        <f>SUM(J23:K23)</f>
        <v>3</v>
      </c>
      <c r="M23" s="948">
        <f>L23/L$158</f>
        <v>7.5999392004863956E-5</v>
      </c>
      <c r="N23" s="765">
        <v>2</v>
      </c>
      <c r="O23" s="846">
        <v>4</v>
      </c>
      <c r="P23" s="810">
        <f>SUM(N23:O23)</f>
        <v>6</v>
      </c>
      <c r="Q23" s="826">
        <f>P23/P$158</f>
        <v>1.1124707976415619E-4</v>
      </c>
      <c r="R23" s="837">
        <v>2</v>
      </c>
      <c r="S23" s="838">
        <v>1</v>
      </c>
      <c r="T23" s="805">
        <f>SUM(R23:S23)</f>
        <v>3</v>
      </c>
      <c r="U23" s="823">
        <f>T23/$T$158</f>
        <v>3.2281668316618604E-5</v>
      </c>
      <c r="V23" s="806">
        <f>SUM(R23,B23,F23,J23)</f>
        <v>5</v>
      </c>
      <c r="W23" s="807">
        <f>SUM(S23,C23,G23,K23)</f>
        <v>5</v>
      </c>
      <c r="X23" s="811">
        <f>SUM(V23:W23)</f>
        <v>10</v>
      </c>
      <c r="Y23" s="828">
        <f>X23/X$158</f>
        <v>5.4646301811524908E-5</v>
      </c>
    </row>
    <row r="24" spans="1:25" x14ac:dyDescent="0.2">
      <c r="A24" s="809" t="s">
        <v>12</v>
      </c>
      <c r="B24" s="845">
        <v>16</v>
      </c>
      <c r="C24" s="846">
        <v>38</v>
      </c>
      <c r="D24" s="847">
        <f>SUM(B24:C24)</f>
        <v>54</v>
      </c>
      <c r="E24" s="947">
        <f>D24/D$158</f>
        <v>1.4946441916465997E-3</v>
      </c>
      <c r="F24" s="845">
        <v>9</v>
      </c>
      <c r="G24" s="846">
        <v>11</v>
      </c>
      <c r="H24" s="847">
        <f>SUM(F24:G24)</f>
        <v>20</v>
      </c>
      <c r="I24" s="948">
        <f>H24/H$158</f>
        <v>1.3831258644536654E-3</v>
      </c>
      <c r="J24" s="765">
        <v>15</v>
      </c>
      <c r="K24" s="846">
        <v>22</v>
      </c>
      <c r="L24" s="847">
        <f>SUM(J24:K24)</f>
        <v>37</v>
      </c>
      <c r="M24" s="948">
        <f>L24/L$158</f>
        <v>9.3732583472665556E-4</v>
      </c>
      <c r="N24" s="765">
        <v>24</v>
      </c>
      <c r="O24" s="846">
        <v>33</v>
      </c>
      <c r="P24" s="810">
        <f>SUM(N24:O24)</f>
        <v>57</v>
      </c>
      <c r="Q24" s="826">
        <f>P24/P$158</f>
        <v>1.0568472577594838E-3</v>
      </c>
      <c r="R24" s="837">
        <v>16</v>
      </c>
      <c r="S24" s="838">
        <v>32</v>
      </c>
      <c r="T24" s="805">
        <f>SUM(R24:S24)</f>
        <v>48</v>
      </c>
      <c r="U24" s="823">
        <f>T24/$T$158</f>
        <v>5.1650669306589766E-4</v>
      </c>
      <c r="V24" s="806">
        <f>SUM(R24,B24,F24,J24)</f>
        <v>56</v>
      </c>
      <c r="W24" s="807">
        <f>SUM(S24,C24,G24,K24)</f>
        <v>103</v>
      </c>
      <c r="X24" s="811">
        <f>SUM(V24:W24)</f>
        <v>159</v>
      </c>
      <c r="Y24" s="828">
        <f>X24/X$158</f>
        <v>8.6887619880324598E-4</v>
      </c>
    </row>
    <row r="25" spans="1:25" x14ac:dyDescent="0.2">
      <c r="A25" s="809" t="s">
        <v>13</v>
      </c>
      <c r="B25" s="845">
        <v>1</v>
      </c>
      <c r="C25" s="846" t="s">
        <v>121</v>
      </c>
      <c r="D25" s="847">
        <f>SUM(B25:C25)</f>
        <v>1</v>
      </c>
      <c r="E25" s="947">
        <f>D25/D$158</f>
        <v>2.7678596141603697E-5</v>
      </c>
      <c r="F25" s="845" t="s">
        <v>121</v>
      </c>
      <c r="G25" s="846" t="s">
        <v>121</v>
      </c>
      <c r="H25" s="847">
        <f>SUM(F25:G25)</f>
        <v>0</v>
      </c>
      <c r="I25" s="948">
        <f>H25/H$158</f>
        <v>0</v>
      </c>
      <c r="J25" s="765" t="s">
        <v>121</v>
      </c>
      <c r="K25" s="846" t="s">
        <v>121</v>
      </c>
      <c r="L25" s="847">
        <f>SUM(J25:K25)</f>
        <v>0</v>
      </c>
      <c r="M25" s="948">
        <f>L25/L$158</f>
        <v>0</v>
      </c>
      <c r="N25" s="765" t="s">
        <v>121</v>
      </c>
      <c r="O25" s="846" t="s">
        <v>121</v>
      </c>
      <c r="P25" s="810">
        <f>SUM(N25:O25)</f>
        <v>0</v>
      </c>
      <c r="Q25" s="826">
        <f>P25/P$158</f>
        <v>0</v>
      </c>
      <c r="R25" s="837" t="s">
        <v>121</v>
      </c>
      <c r="S25" s="838">
        <v>1</v>
      </c>
      <c r="T25" s="805">
        <f>SUM(R25:S25)</f>
        <v>1</v>
      </c>
      <c r="U25" s="823">
        <f>T25/$T$158</f>
        <v>1.0760556105539534E-5</v>
      </c>
      <c r="V25" s="806">
        <f>SUM(R25,B25,F25,J25)</f>
        <v>1</v>
      </c>
      <c r="W25" s="807">
        <f>SUM(S25,C25,G25,K25)</f>
        <v>1</v>
      </c>
      <c r="X25" s="811">
        <f>SUM(V25:W25)</f>
        <v>2</v>
      </c>
      <c r="Y25" s="828">
        <f>X25/X$158</f>
        <v>1.0929260362304982E-5</v>
      </c>
    </row>
    <row r="26" spans="1:25" x14ac:dyDescent="0.2">
      <c r="A26" s="809" t="s">
        <v>14</v>
      </c>
      <c r="B26" s="845">
        <v>1058</v>
      </c>
      <c r="C26" s="846">
        <v>797</v>
      </c>
      <c r="D26" s="847">
        <f>SUM(B26:C26)</f>
        <v>1855</v>
      </c>
      <c r="E26" s="947">
        <f>D26/D$158</f>
        <v>5.1343795842674858E-2</v>
      </c>
      <c r="F26" s="845">
        <v>358</v>
      </c>
      <c r="G26" s="846">
        <v>230</v>
      </c>
      <c r="H26" s="847">
        <f>SUM(F26:G26)</f>
        <v>588</v>
      </c>
      <c r="I26" s="948">
        <f>H26/H$158</f>
        <v>4.0663900414937761E-2</v>
      </c>
      <c r="J26" s="765">
        <v>774</v>
      </c>
      <c r="K26" s="846">
        <v>655</v>
      </c>
      <c r="L26" s="847">
        <f>SUM(J26:K26)</f>
        <v>1429</v>
      </c>
      <c r="M26" s="948">
        <f>L26/L$158</f>
        <v>3.6201043724983534E-2</v>
      </c>
      <c r="N26" s="765">
        <v>1132</v>
      </c>
      <c r="O26" s="846">
        <v>885</v>
      </c>
      <c r="P26" s="810">
        <f>SUM(N26:O26)</f>
        <v>2017</v>
      </c>
      <c r="Q26" s="826">
        <f>P26/P$158</f>
        <v>3.7397559980717171E-2</v>
      </c>
      <c r="R26" s="837">
        <v>1118</v>
      </c>
      <c r="S26" s="838">
        <v>954</v>
      </c>
      <c r="T26" s="805">
        <f>SUM(R26:S26)</f>
        <v>2072</v>
      </c>
      <c r="U26" s="823">
        <f>T26/$T$158</f>
        <v>2.2295872250677914E-2</v>
      </c>
      <c r="V26" s="806">
        <f>SUM(R26,B26,F26,J26)</f>
        <v>3308</v>
      </c>
      <c r="W26" s="807">
        <f>SUM(S26,C26,G26,K26)</f>
        <v>2636</v>
      </c>
      <c r="X26" s="811">
        <f>SUM(V26:W26)</f>
        <v>5944</v>
      </c>
      <c r="Y26" s="828">
        <f>X26/X$158</f>
        <v>3.2481761796770404E-2</v>
      </c>
    </row>
    <row r="27" spans="1:25" x14ac:dyDescent="0.2">
      <c r="A27" s="809" t="s">
        <v>109</v>
      </c>
      <c r="B27" s="845">
        <v>3</v>
      </c>
      <c r="C27" s="846">
        <v>5</v>
      </c>
      <c r="D27" s="847">
        <f>SUM(B27:C27)</f>
        <v>8</v>
      </c>
      <c r="E27" s="947">
        <f>D27/D$158</f>
        <v>2.2142876913282958E-4</v>
      </c>
      <c r="F27" s="845" t="s">
        <v>121</v>
      </c>
      <c r="G27" s="846" t="s">
        <v>121</v>
      </c>
      <c r="H27" s="847">
        <f>SUM(F27:G27)</f>
        <v>0</v>
      </c>
      <c r="I27" s="948">
        <f>H27/H$158</f>
        <v>0</v>
      </c>
      <c r="J27" s="765" t="s">
        <v>121</v>
      </c>
      <c r="K27" s="846" t="s">
        <v>121</v>
      </c>
      <c r="L27" s="847">
        <f>SUM(J27:K27)</f>
        <v>0</v>
      </c>
      <c r="M27" s="948">
        <f>L27/L$158</f>
        <v>0</v>
      </c>
      <c r="N27" s="765" t="s">
        <v>121</v>
      </c>
      <c r="O27" s="846" t="s">
        <v>121</v>
      </c>
      <c r="P27" s="810">
        <f>SUM(N27:O27)</f>
        <v>0</v>
      </c>
      <c r="Q27" s="826">
        <f>P27/P$158</f>
        <v>0</v>
      </c>
      <c r="R27" s="837" t="s">
        <v>121</v>
      </c>
      <c r="S27" s="838" t="s">
        <v>121</v>
      </c>
      <c r="T27" s="805">
        <f>SUM(R27:S27)</f>
        <v>0</v>
      </c>
      <c r="U27" s="823">
        <f>T27/$T$158</f>
        <v>0</v>
      </c>
      <c r="V27" s="806">
        <f>SUM(R27,B27,F27,J27)</f>
        <v>3</v>
      </c>
      <c r="W27" s="807">
        <f>SUM(S27,C27,G27,K27)</f>
        <v>5</v>
      </c>
      <c r="X27" s="811">
        <f>SUM(V27:W27)</f>
        <v>8</v>
      </c>
      <c r="Y27" s="828">
        <f>X27/X$158</f>
        <v>4.3717041449219926E-5</v>
      </c>
    </row>
    <row r="28" spans="1:25" x14ac:dyDescent="0.2">
      <c r="A28" s="809" t="s">
        <v>15</v>
      </c>
      <c r="B28" s="845">
        <v>8</v>
      </c>
      <c r="C28" s="846">
        <v>11</v>
      </c>
      <c r="D28" s="847">
        <f>SUM(B28:C28)</f>
        <v>19</v>
      </c>
      <c r="E28" s="947">
        <f>D28/D$158</f>
        <v>5.2589332669047029E-4</v>
      </c>
      <c r="F28" s="845">
        <v>1</v>
      </c>
      <c r="G28" s="846">
        <v>3</v>
      </c>
      <c r="H28" s="847">
        <f>SUM(F28:G28)</f>
        <v>4</v>
      </c>
      <c r="I28" s="948">
        <f>H28/H$158</f>
        <v>2.7662517289073305E-4</v>
      </c>
      <c r="J28" s="765">
        <v>3</v>
      </c>
      <c r="K28" s="846">
        <v>5</v>
      </c>
      <c r="L28" s="847">
        <f>SUM(J28:K28)</f>
        <v>8</v>
      </c>
      <c r="M28" s="948">
        <f>L28/L$158</f>
        <v>2.026650453463039E-4</v>
      </c>
      <c r="N28" s="765">
        <v>4</v>
      </c>
      <c r="O28" s="846">
        <v>8</v>
      </c>
      <c r="P28" s="810">
        <f>SUM(N28:O28)</f>
        <v>12</v>
      </c>
      <c r="Q28" s="826">
        <f>P28/P$158</f>
        <v>2.2249415952831238E-4</v>
      </c>
      <c r="R28" s="837">
        <v>7</v>
      </c>
      <c r="S28" s="838">
        <v>8</v>
      </c>
      <c r="T28" s="805">
        <f>SUM(R28:S28)</f>
        <v>15</v>
      </c>
      <c r="U28" s="823">
        <f>T28/$T$158</f>
        <v>1.6140834158309301E-4</v>
      </c>
      <c r="V28" s="806">
        <f>SUM(R28,B28,F28,J28)</f>
        <v>19</v>
      </c>
      <c r="W28" s="807">
        <f>SUM(S28,C28,G28,K28)</f>
        <v>27</v>
      </c>
      <c r="X28" s="811">
        <f>SUM(V28:W28)</f>
        <v>46</v>
      </c>
      <c r="Y28" s="828">
        <f>X28/X$158</f>
        <v>2.5137298833301458E-4</v>
      </c>
    </row>
    <row r="29" spans="1:25" x14ac:dyDescent="0.2">
      <c r="A29" s="809" t="s">
        <v>131</v>
      </c>
      <c r="B29" s="845">
        <v>5</v>
      </c>
      <c r="C29" s="846">
        <v>29</v>
      </c>
      <c r="D29" s="847">
        <f>SUM(B29:C29)</f>
        <v>34</v>
      </c>
      <c r="E29" s="947">
        <f>D29/D$158</f>
        <v>9.410722688145257E-4</v>
      </c>
      <c r="F29" s="845" t="s">
        <v>121</v>
      </c>
      <c r="G29" s="846">
        <v>11</v>
      </c>
      <c r="H29" s="847">
        <f>SUM(F29:G29)</f>
        <v>11</v>
      </c>
      <c r="I29" s="948">
        <f>H29/H$158</f>
        <v>7.6071922544951591E-4</v>
      </c>
      <c r="J29" s="765">
        <v>12</v>
      </c>
      <c r="K29" s="846">
        <v>24</v>
      </c>
      <c r="L29" s="847">
        <f>SUM(J29:K29)</f>
        <v>36</v>
      </c>
      <c r="M29" s="948">
        <f>L29/L$158</f>
        <v>9.1199270405836752E-4</v>
      </c>
      <c r="N29" s="765">
        <v>12</v>
      </c>
      <c r="O29" s="846">
        <v>35</v>
      </c>
      <c r="P29" s="810">
        <f>SUM(N29:O29)</f>
        <v>47</v>
      </c>
      <c r="Q29" s="826">
        <f>P29/P$158</f>
        <v>8.7143545815255685E-4</v>
      </c>
      <c r="R29" s="837">
        <v>11</v>
      </c>
      <c r="S29" s="838">
        <v>32</v>
      </c>
      <c r="T29" s="805">
        <f>SUM(R29:S29)</f>
        <v>43</v>
      </c>
      <c r="U29" s="823">
        <f>T29/$T$158</f>
        <v>4.6270391253819997E-4</v>
      </c>
      <c r="V29" s="806">
        <f>SUM(R29,B29,F29,J29)</f>
        <v>28</v>
      </c>
      <c r="W29" s="807">
        <f>SUM(S29,C29,G29,K29)</f>
        <v>96</v>
      </c>
      <c r="X29" s="811">
        <f>SUM(V29:W29)</f>
        <v>124</v>
      </c>
      <c r="Y29" s="828">
        <f>X29/X$158</f>
        <v>6.7761414246290887E-4</v>
      </c>
    </row>
    <row r="30" spans="1:25" x14ac:dyDescent="0.2">
      <c r="A30" s="809" t="s">
        <v>16</v>
      </c>
      <c r="B30" s="845">
        <v>1</v>
      </c>
      <c r="C30" s="846" t="s">
        <v>121</v>
      </c>
      <c r="D30" s="847">
        <f>SUM(B30:C30)</f>
        <v>1</v>
      </c>
      <c r="E30" s="947">
        <f>D30/D$158</f>
        <v>2.7678596141603697E-5</v>
      </c>
      <c r="F30" s="845" t="s">
        <v>121</v>
      </c>
      <c r="G30" s="846" t="s">
        <v>121</v>
      </c>
      <c r="H30" s="847">
        <f>SUM(F30:G30)</f>
        <v>0</v>
      </c>
      <c r="I30" s="948">
        <f>H30/H$158</f>
        <v>0</v>
      </c>
      <c r="J30" s="765" t="s">
        <v>121</v>
      </c>
      <c r="K30" s="846" t="s">
        <v>121</v>
      </c>
      <c r="L30" s="847">
        <f>SUM(J30:K30)</f>
        <v>0</v>
      </c>
      <c r="M30" s="948">
        <f>L30/L$158</f>
        <v>0</v>
      </c>
      <c r="N30" s="765" t="s">
        <v>121</v>
      </c>
      <c r="O30" s="846" t="s">
        <v>121</v>
      </c>
      <c r="P30" s="810">
        <f>SUM(N30:O30)</f>
        <v>0</v>
      </c>
      <c r="Q30" s="826">
        <f>P30/P$158</f>
        <v>0</v>
      </c>
      <c r="R30" s="837">
        <v>1</v>
      </c>
      <c r="S30" s="838" t="s">
        <v>121</v>
      </c>
      <c r="T30" s="805">
        <f>SUM(R30:S30)</f>
        <v>1</v>
      </c>
      <c r="U30" s="823">
        <f>T30/$T$158</f>
        <v>1.0760556105539534E-5</v>
      </c>
      <c r="V30" s="806">
        <f>SUM(R30,B30,F30,J30)</f>
        <v>2</v>
      </c>
      <c r="W30" s="807">
        <f>SUM(S30,C30,G30,K30)</f>
        <v>0</v>
      </c>
      <c r="X30" s="811">
        <f>SUM(V30:W30)</f>
        <v>2</v>
      </c>
      <c r="Y30" s="828">
        <f>X30/X$158</f>
        <v>1.0929260362304982E-5</v>
      </c>
    </row>
    <row r="31" spans="1:25" x14ac:dyDescent="0.2">
      <c r="A31" s="809" t="s">
        <v>17</v>
      </c>
      <c r="B31" s="845">
        <v>76</v>
      </c>
      <c r="C31" s="846">
        <v>175</v>
      </c>
      <c r="D31" s="847">
        <f>SUM(B31:C31)</f>
        <v>251</v>
      </c>
      <c r="E31" s="947">
        <f>D31/D$158</f>
        <v>6.947327631542528E-3</v>
      </c>
      <c r="F31" s="845">
        <v>18</v>
      </c>
      <c r="G31" s="846">
        <v>39</v>
      </c>
      <c r="H31" s="847">
        <f>SUM(F31:G31)</f>
        <v>57</v>
      </c>
      <c r="I31" s="948">
        <f>H31/H$158</f>
        <v>3.9419087136929459E-3</v>
      </c>
      <c r="J31" s="765">
        <v>56</v>
      </c>
      <c r="K31" s="846">
        <v>115</v>
      </c>
      <c r="L31" s="847">
        <f>SUM(J31:K31)</f>
        <v>171</v>
      </c>
      <c r="M31" s="948">
        <f>L31/L$158</f>
        <v>4.3319653442772457E-3</v>
      </c>
      <c r="N31" s="765">
        <v>74</v>
      </c>
      <c r="O31" s="846">
        <v>154</v>
      </c>
      <c r="P31" s="810">
        <f>SUM(N31:O31)</f>
        <v>228</v>
      </c>
      <c r="Q31" s="826">
        <f>P31/P$158</f>
        <v>4.227389031037935E-3</v>
      </c>
      <c r="R31" s="837">
        <v>93</v>
      </c>
      <c r="S31" s="838">
        <v>178</v>
      </c>
      <c r="T31" s="805">
        <f>SUM(R31:S31)</f>
        <v>271</v>
      </c>
      <c r="U31" s="823">
        <f>T31/$T$158</f>
        <v>2.9161107046012137E-3</v>
      </c>
      <c r="V31" s="806">
        <f>SUM(R31,B31,F31,J31)</f>
        <v>243</v>
      </c>
      <c r="W31" s="807">
        <f>SUM(S31,C31,G31,K31)</f>
        <v>507</v>
      </c>
      <c r="X31" s="811">
        <f>SUM(V31:W31)</f>
        <v>750</v>
      </c>
      <c r="Y31" s="828">
        <f>X31/X$158</f>
        <v>4.0984726358643678E-3</v>
      </c>
    </row>
    <row r="32" spans="1:25" x14ac:dyDescent="0.2">
      <c r="A32" s="809" t="s">
        <v>221</v>
      </c>
      <c r="B32" s="845" t="s">
        <v>121</v>
      </c>
      <c r="C32" s="846" t="s">
        <v>121</v>
      </c>
      <c r="D32" s="847">
        <f>SUM(B32:C32)</f>
        <v>0</v>
      </c>
      <c r="E32" s="947">
        <f>D32/D$158</f>
        <v>0</v>
      </c>
      <c r="F32" s="845" t="s">
        <v>121</v>
      </c>
      <c r="G32" s="846" t="s">
        <v>121</v>
      </c>
      <c r="H32" s="847">
        <f>SUM(F32:G32)</f>
        <v>0</v>
      </c>
      <c r="I32" s="948">
        <f>H32/H$158</f>
        <v>0</v>
      </c>
      <c r="J32" s="765" t="s">
        <v>121</v>
      </c>
      <c r="K32" s="846">
        <v>1</v>
      </c>
      <c r="L32" s="847">
        <f>SUM(J32:K32)</f>
        <v>1</v>
      </c>
      <c r="M32" s="948">
        <f>L32/L$158</f>
        <v>2.5333130668287987E-5</v>
      </c>
      <c r="N32" s="765" t="s">
        <v>121</v>
      </c>
      <c r="O32" s="846">
        <v>1</v>
      </c>
      <c r="P32" s="810">
        <f>SUM(N32:O32)</f>
        <v>1</v>
      </c>
      <c r="Q32" s="826">
        <f>P32/P$158</f>
        <v>1.8541179960692697E-5</v>
      </c>
      <c r="R32" s="837" t="s">
        <v>121</v>
      </c>
      <c r="S32" s="838">
        <v>1</v>
      </c>
      <c r="T32" s="805">
        <f>SUM(R32:S32)</f>
        <v>1</v>
      </c>
      <c r="U32" s="823">
        <f>T32/$T$158</f>
        <v>1.0760556105539534E-5</v>
      </c>
      <c r="V32" s="806">
        <f>SUM(R32,B32,F32,J32)</f>
        <v>0</v>
      </c>
      <c r="W32" s="807">
        <f>SUM(S32,C32,G32,K32)</f>
        <v>2</v>
      </c>
      <c r="X32" s="811">
        <f>SUM(V32:W32)</f>
        <v>2</v>
      </c>
      <c r="Y32" s="828">
        <f>X32/X$158</f>
        <v>1.0929260362304982E-5</v>
      </c>
    </row>
    <row r="33" spans="1:25" x14ac:dyDescent="0.2">
      <c r="A33" s="809" t="s">
        <v>18</v>
      </c>
      <c r="B33" s="845" t="s">
        <v>121</v>
      </c>
      <c r="C33" s="846">
        <v>3</v>
      </c>
      <c r="D33" s="847">
        <f>SUM(B33:C33)</f>
        <v>3</v>
      </c>
      <c r="E33" s="947">
        <f>D33/D$158</f>
        <v>8.3035788424811095E-5</v>
      </c>
      <c r="F33" s="845" t="s">
        <v>121</v>
      </c>
      <c r="G33" s="846">
        <v>3</v>
      </c>
      <c r="H33" s="847">
        <f>SUM(F33:G33)</f>
        <v>3</v>
      </c>
      <c r="I33" s="948">
        <f>H33/H$158</f>
        <v>2.0746887966804979E-4</v>
      </c>
      <c r="J33" s="765" t="s">
        <v>121</v>
      </c>
      <c r="K33" s="846">
        <v>3</v>
      </c>
      <c r="L33" s="847">
        <f>SUM(J33:K33)</f>
        <v>3</v>
      </c>
      <c r="M33" s="948">
        <f>L33/L$158</f>
        <v>7.5999392004863956E-5</v>
      </c>
      <c r="N33" s="765" t="s">
        <v>121</v>
      </c>
      <c r="O33" s="846">
        <v>6</v>
      </c>
      <c r="P33" s="810">
        <f>SUM(N33:O33)</f>
        <v>6</v>
      </c>
      <c r="Q33" s="826">
        <f>P33/P$158</f>
        <v>1.1124707976415619E-4</v>
      </c>
      <c r="R33" s="765" t="s">
        <v>121</v>
      </c>
      <c r="S33" s="838">
        <v>3</v>
      </c>
      <c r="T33" s="805">
        <f>SUM(R33:S33)</f>
        <v>3</v>
      </c>
      <c r="U33" s="823">
        <f>T33/$T$158</f>
        <v>3.2281668316618604E-5</v>
      </c>
      <c r="V33" s="806">
        <f>SUM(R33,B33,F33,J33)</f>
        <v>0</v>
      </c>
      <c r="W33" s="807">
        <f>SUM(S33,C33,G33,K33)</f>
        <v>12</v>
      </c>
      <c r="X33" s="811">
        <f>SUM(V33:W33)</f>
        <v>12</v>
      </c>
      <c r="Y33" s="828">
        <f>X33/X$158</f>
        <v>6.5575562173829889E-5</v>
      </c>
    </row>
    <row r="34" spans="1:25" x14ac:dyDescent="0.2">
      <c r="A34" s="809" t="s">
        <v>204</v>
      </c>
      <c r="B34" s="845" t="s">
        <v>121</v>
      </c>
      <c r="C34" s="846">
        <v>2</v>
      </c>
      <c r="D34" s="847">
        <f>SUM(B34:C34)</f>
        <v>2</v>
      </c>
      <c r="E34" s="947">
        <f>D34/D$158</f>
        <v>5.5357192283207394E-5</v>
      </c>
      <c r="F34" s="845" t="s">
        <v>121</v>
      </c>
      <c r="G34" s="846" t="s">
        <v>121</v>
      </c>
      <c r="H34" s="847">
        <f>SUM(F34:G34)</f>
        <v>0</v>
      </c>
      <c r="I34" s="948">
        <f>H34/H$158</f>
        <v>0</v>
      </c>
      <c r="J34" s="765" t="s">
        <v>121</v>
      </c>
      <c r="K34" s="846">
        <v>2</v>
      </c>
      <c r="L34" s="847">
        <f>SUM(J34:K34)</f>
        <v>2</v>
      </c>
      <c r="M34" s="948">
        <f>L34/L$158</f>
        <v>5.0666261336575975E-5</v>
      </c>
      <c r="N34" s="765" t="s">
        <v>121</v>
      </c>
      <c r="O34" s="846">
        <v>2</v>
      </c>
      <c r="P34" s="810">
        <f>SUM(N34:O34)</f>
        <v>2</v>
      </c>
      <c r="Q34" s="826">
        <f>P34/P$158</f>
        <v>3.7082359921385395E-5</v>
      </c>
      <c r="R34" s="837" t="s">
        <v>121</v>
      </c>
      <c r="S34" s="838" t="s">
        <v>121</v>
      </c>
      <c r="T34" s="805">
        <f>SUM(R34:S34)</f>
        <v>0</v>
      </c>
      <c r="U34" s="823">
        <f>T34/$T$158</f>
        <v>0</v>
      </c>
      <c r="V34" s="806">
        <f>SUM(R34,B34,F34,J34)</f>
        <v>0</v>
      </c>
      <c r="W34" s="807">
        <f>SUM(S34,C34,G34,K34)</f>
        <v>4</v>
      </c>
      <c r="X34" s="811">
        <f>SUM(V34:W34)</f>
        <v>4</v>
      </c>
      <c r="Y34" s="828">
        <f>X34/X$158</f>
        <v>2.1858520724609963E-5</v>
      </c>
    </row>
    <row r="35" spans="1:25" x14ac:dyDescent="0.2">
      <c r="A35" s="809" t="s">
        <v>19</v>
      </c>
      <c r="B35" s="845">
        <v>4</v>
      </c>
      <c r="C35" s="846">
        <v>24</v>
      </c>
      <c r="D35" s="847">
        <f>SUM(B35:C35)</f>
        <v>28</v>
      </c>
      <c r="E35" s="947">
        <f>D35/D$158</f>
        <v>7.7500069196490353E-4</v>
      </c>
      <c r="F35" s="845">
        <v>3</v>
      </c>
      <c r="G35" s="846">
        <v>12</v>
      </c>
      <c r="H35" s="847">
        <f>SUM(F35:G35)</f>
        <v>15</v>
      </c>
      <c r="I35" s="948">
        <f>H35/H$158</f>
        <v>1.037344398340249E-3</v>
      </c>
      <c r="J35" s="765">
        <v>7</v>
      </c>
      <c r="K35" s="846">
        <v>24</v>
      </c>
      <c r="L35" s="847">
        <f>SUM(J35:K35)</f>
        <v>31</v>
      </c>
      <c r="M35" s="948">
        <f>L35/L$158</f>
        <v>7.8532705071692756E-4</v>
      </c>
      <c r="N35" s="765">
        <v>10</v>
      </c>
      <c r="O35" s="846">
        <v>36</v>
      </c>
      <c r="P35" s="810">
        <f>SUM(N35:O35)</f>
        <v>46</v>
      </c>
      <c r="Q35" s="826">
        <f>P35/P$158</f>
        <v>8.5289427819186417E-4</v>
      </c>
      <c r="R35" s="837">
        <v>14</v>
      </c>
      <c r="S35" s="838">
        <v>37</v>
      </c>
      <c r="T35" s="805">
        <f>SUM(R35:S35)</f>
        <v>51</v>
      </c>
      <c r="U35" s="823">
        <f>T35/$T$158</f>
        <v>5.4878836138251628E-4</v>
      </c>
      <c r="V35" s="806">
        <f>SUM(R35,B35,F35,J35)</f>
        <v>28</v>
      </c>
      <c r="W35" s="807">
        <f>SUM(S35,C35,G35,K35)</f>
        <v>97</v>
      </c>
      <c r="X35" s="811">
        <f>SUM(V35:W35)</f>
        <v>125</v>
      </c>
      <c r="Y35" s="828">
        <f>X35/X$158</f>
        <v>6.830787726440613E-4</v>
      </c>
    </row>
    <row r="36" spans="1:25" x14ac:dyDescent="0.2">
      <c r="A36" s="809" t="s">
        <v>20</v>
      </c>
      <c r="B36" s="845">
        <v>1374</v>
      </c>
      <c r="C36" s="846">
        <v>1688</v>
      </c>
      <c r="D36" s="847">
        <f>SUM(B36:C36)</f>
        <v>3062</v>
      </c>
      <c r="E36" s="947">
        <f>D36/D$158</f>
        <v>8.475186138559053E-2</v>
      </c>
      <c r="F36" s="845">
        <v>516</v>
      </c>
      <c r="G36" s="846">
        <v>600</v>
      </c>
      <c r="H36" s="847">
        <f>SUM(F36:G36)</f>
        <v>1116</v>
      </c>
      <c r="I36" s="948">
        <f>H36/H$158</f>
        <v>7.7178423236514526E-2</v>
      </c>
      <c r="J36" s="765">
        <v>1034</v>
      </c>
      <c r="K36" s="846">
        <v>1280</v>
      </c>
      <c r="L36" s="847">
        <f>SUM(J36:K36)</f>
        <v>2314</v>
      </c>
      <c r="M36" s="948">
        <f>L36/L$158</f>
        <v>5.8620864366418404E-2</v>
      </c>
      <c r="N36" s="765">
        <v>1550</v>
      </c>
      <c r="O36" s="846">
        <v>1880</v>
      </c>
      <c r="P36" s="810">
        <f>SUM(N36:O36)</f>
        <v>3430</v>
      </c>
      <c r="Q36" s="826">
        <f>P36/P$158</f>
        <v>6.3596247265175959E-2</v>
      </c>
      <c r="R36" s="837">
        <v>1867</v>
      </c>
      <c r="S36" s="838">
        <v>2135</v>
      </c>
      <c r="T36" s="805">
        <f>SUM(R36:S36)</f>
        <v>4002</v>
      </c>
      <c r="U36" s="823">
        <f>T36/$T$158</f>
        <v>4.3063745534369216E-2</v>
      </c>
      <c r="V36" s="806">
        <f>SUM(R36,B36,F36,J36)</f>
        <v>4791</v>
      </c>
      <c r="W36" s="807">
        <f>SUM(S36,C36,G36,K36)</f>
        <v>5703</v>
      </c>
      <c r="X36" s="811">
        <f>SUM(V36:W36)</f>
        <v>10494</v>
      </c>
      <c r="Y36" s="828">
        <f>X36/X$158</f>
        <v>5.7345829121014234E-2</v>
      </c>
    </row>
    <row r="37" spans="1:25" x14ac:dyDescent="0.2">
      <c r="A37" s="809" t="s">
        <v>21</v>
      </c>
      <c r="B37" s="845">
        <v>13</v>
      </c>
      <c r="C37" s="846">
        <v>26</v>
      </c>
      <c r="D37" s="847">
        <f>SUM(B37:C37)</f>
        <v>39</v>
      </c>
      <c r="E37" s="947">
        <f>D37/D$158</f>
        <v>1.0794652495225443E-3</v>
      </c>
      <c r="F37" s="845" t="s">
        <v>121</v>
      </c>
      <c r="G37" s="846" t="s">
        <v>121</v>
      </c>
      <c r="H37" s="847">
        <f>SUM(F37:G37)</f>
        <v>0</v>
      </c>
      <c r="I37" s="948">
        <f>H37/H$158</f>
        <v>0</v>
      </c>
      <c r="J37" s="765" t="s">
        <v>121</v>
      </c>
      <c r="K37" s="846" t="s">
        <v>121</v>
      </c>
      <c r="L37" s="847">
        <f>SUM(J37:K37)</f>
        <v>0</v>
      </c>
      <c r="M37" s="948">
        <f>L37/L$158</f>
        <v>0</v>
      </c>
      <c r="N37" s="765" t="s">
        <v>121</v>
      </c>
      <c r="O37" s="846" t="s">
        <v>121</v>
      </c>
      <c r="P37" s="810">
        <f>SUM(N37:O37)</f>
        <v>0</v>
      </c>
      <c r="Q37" s="826">
        <f>P37/P$158</f>
        <v>0</v>
      </c>
      <c r="R37" s="837" t="s">
        <v>121</v>
      </c>
      <c r="S37" s="838" t="s">
        <v>121</v>
      </c>
      <c r="T37" s="805">
        <f>SUM(R37:S37)</f>
        <v>0</v>
      </c>
      <c r="U37" s="823">
        <f>T37/$T$158</f>
        <v>0</v>
      </c>
      <c r="V37" s="806">
        <f>SUM(R37,B37,F37,J37)</f>
        <v>13</v>
      </c>
      <c r="W37" s="807">
        <f>SUM(S37,C37,G37,K37)</f>
        <v>26</v>
      </c>
      <c r="X37" s="811">
        <f>SUM(V37:W37)</f>
        <v>39</v>
      </c>
      <c r="Y37" s="828">
        <f>X37/X$158</f>
        <v>2.1312057706494714E-4</v>
      </c>
    </row>
    <row r="38" spans="1:25" x14ac:dyDescent="0.2">
      <c r="A38" s="809" t="s">
        <v>205</v>
      </c>
      <c r="B38" s="845" t="s">
        <v>121</v>
      </c>
      <c r="C38" s="846">
        <v>3</v>
      </c>
      <c r="D38" s="847">
        <f>SUM(B38:C38)</f>
        <v>3</v>
      </c>
      <c r="E38" s="947">
        <f>D38/D$158</f>
        <v>8.3035788424811095E-5</v>
      </c>
      <c r="F38" s="845" t="s">
        <v>121</v>
      </c>
      <c r="G38" s="846" t="s">
        <v>121</v>
      </c>
      <c r="H38" s="847">
        <f>SUM(F38:G38)</f>
        <v>0</v>
      </c>
      <c r="I38" s="948">
        <f>H38/H$158</f>
        <v>0</v>
      </c>
      <c r="J38" s="765" t="s">
        <v>121</v>
      </c>
      <c r="K38" s="846" t="s">
        <v>121</v>
      </c>
      <c r="L38" s="847">
        <f>SUM(J38:K38)</f>
        <v>0</v>
      </c>
      <c r="M38" s="948">
        <f>L38/L$158</f>
        <v>0</v>
      </c>
      <c r="N38" s="765" t="s">
        <v>121</v>
      </c>
      <c r="O38" s="846" t="s">
        <v>121</v>
      </c>
      <c r="P38" s="810">
        <f>SUM(N38:O38)</f>
        <v>0</v>
      </c>
      <c r="Q38" s="826">
        <f>P38/P$158</f>
        <v>0</v>
      </c>
      <c r="R38" s="837" t="s">
        <v>121</v>
      </c>
      <c r="S38" s="838">
        <v>1</v>
      </c>
      <c r="T38" s="805">
        <f>SUM(R38:S38)</f>
        <v>1</v>
      </c>
      <c r="U38" s="823">
        <f>T38/$T$158</f>
        <v>1.0760556105539534E-5</v>
      </c>
      <c r="V38" s="806">
        <f>SUM(R38,B38,F38,J38)</f>
        <v>0</v>
      </c>
      <c r="W38" s="807">
        <f>SUM(S38,C38,G38,K38)</f>
        <v>4</v>
      </c>
      <c r="X38" s="811">
        <f>SUM(V38:W38)</f>
        <v>4</v>
      </c>
      <c r="Y38" s="828">
        <f>X38/X$158</f>
        <v>2.1858520724609963E-5</v>
      </c>
    </row>
    <row r="39" spans="1:25" x14ac:dyDescent="0.2">
      <c r="A39" s="809" t="s">
        <v>22</v>
      </c>
      <c r="B39" s="845">
        <v>5</v>
      </c>
      <c r="C39" s="846">
        <v>21</v>
      </c>
      <c r="D39" s="847">
        <f>SUM(B39:C39)</f>
        <v>26</v>
      </c>
      <c r="E39" s="947">
        <f>D39/D$158</f>
        <v>7.1964349968169615E-4</v>
      </c>
      <c r="F39" s="845" t="s">
        <v>121</v>
      </c>
      <c r="G39" s="846">
        <v>4</v>
      </c>
      <c r="H39" s="847">
        <f>SUM(F39:G39)</f>
        <v>4</v>
      </c>
      <c r="I39" s="948">
        <f>H39/H$158</f>
        <v>2.7662517289073305E-4</v>
      </c>
      <c r="J39" s="765">
        <v>5</v>
      </c>
      <c r="K39" s="846">
        <v>17</v>
      </c>
      <c r="L39" s="847">
        <f>SUM(J39:K39)</f>
        <v>22</v>
      </c>
      <c r="M39" s="948">
        <f>L39/L$158</f>
        <v>5.5732887470233568E-4</v>
      </c>
      <c r="N39" s="765">
        <v>5</v>
      </c>
      <c r="O39" s="846">
        <v>21</v>
      </c>
      <c r="P39" s="810">
        <f>SUM(N39:O39)</f>
        <v>26</v>
      </c>
      <c r="Q39" s="826">
        <f>P39/P$158</f>
        <v>4.8207067897801018E-4</v>
      </c>
      <c r="R39" s="837">
        <v>10</v>
      </c>
      <c r="S39" s="838">
        <v>37</v>
      </c>
      <c r="T39" s="805">
        <f>SUM(R39:S39)</f>
        <v>47</v>
      </c>
      <c r="U39" s="823">
        <f>T39/$T$158</f>
        <v>5.0574613696035815E-4</v>
      </c>
      <c r="V39" s="806">
        <f>SUM(R39,B39,F39,J39)</f>
        <v>20</v>
      </c>
      <c r="W39" s="807">
        <f>SUM(S39,C39,G39,K39)</f>
        <v>79</v>
      </c>
      <c r="X39" s="811">
        <f>SUM(V39:W39)</f>
        <v>99</v>
      </c>
      <c r="Y39" s="828">
        <f>X39/X$158</f>
        <v>5.4099838793409652E-4</v>
      </c>
    </row>
    <row r="40" spans="1:25" x14ac:dyDescent="0.2">
      <c r="A40" s="809" t="s">
        <v>116</v>
      </c>
      <c r="B40" s="845">
        <v>1</v>
      </c>
      <c r="C40" s="846">
        <v>11</v>
      </c>
      <c r="D40" s="847">
        <f>SUM(B40:C40)</f>
        <v>12</v>
      </c>
      <c r="E40" s="947">
        <f>D40/D$158</f>
        <v>3.3214315369924438E-4</v>
      </c>
      <c r="F40" s="845" t="s">
        <v>121</v>
      </c>
      <c r="G40" s="846">
        <v>3</v>
      </c>
      <c r="H40" s="847">
        <f>SUM(F40:G40)</f>
        <v>3</v>
      </c>
      <c r="I40" s="948">
        <f>H40/H$158</f>
        <v>2.0746887966804979E-4</v>
      </c>
      <c r="J40" s="765">
        <v>2</v>
      </c>
      <c r="K40" s="846">
        <v>7</v>
      </c>
      <c r="L40" s="847">
        <f>SUM(J40:K40)</f>
        <v>9</v>
      </c>
      <c r="M40" s="948">
        <f>L40/L$158</f>
        <v>2.2799817601459188E-4</v>
      </c>
      <c r="N40" s="765">
        <v>2</v>
      </c>
      <c r="O40" s="846">
        <v>10</v>
      </c>
      <c r="P40" s="810">
        <f>SUM(N40:O40)</f>
        <v>12</v>
      </c>
      <c r="Q40" s="826">
        <f>P40/P$158</f>
        <v>2.2249415952831238E-4</v>
      </c>
      <c r="R40" s="837">
        <v>2</v>
      </c>
      <c r="S40" s="838">
        <v>2</v>
      </c>
      <c r="T40" s="805">
        <f>SUM(R40:S40)</f>
        <v>4</v>
      </c>
      <c r="U40" s="823">
        <f>T40/$T$158</f>
        <v>4.3042224422158136E-5</v>
      </c>
      <c r="V40" s="806">
        <f>SUM(R40,B40,F40,J40)</f>
        <v>5</v>
      </c>
      <c r="W40" s="807">
        <f>SUM(S40,C40,G40,K40)</f>
        <v>23</v>
      </c>
      <c r="X40" s="811">
        <f>SUM(V40:W40)</f>
        <v>28</v>
      </c>
      <c r="Y40" s="828">
        <f>X40/X$158</f>
        <v>1.5300964507226973E-4</v>
      </c>
    </row>
    <row r="41" spans="1:25" x14ac:dyDescent="0.2">
      <c r="A41" s="809" t="s">
        <v>23</v>
      </c>
      <c r="B41" s="845">
        <v>5</v>
      </c>
      <c r="C41" s="846">
        <v>10</v>
      </c>
      <c r="D41" s="847">
        <f>SUM(B41:C41)</f>
        <v>15</v>
      </c>
      <c r="E41" s="947">
        <f>D41/D$158</f>
        <v>4.1517894212405546E-4</v>
      </c>
      <c r="F41" s="845">
        <v>2</v>
      </c>
      <c r="G41" s="846">
        <v>2</v>
      </c>
      <c r="H41" s="847">
        <f>SUM(F41:G41)</f>
        <v>4</v>
      </c>
      <c r="I41" s="948">
        <f>H41/H$158</f>
        <v>2.7662517289073305E-4</v>
      </c>
      <c r="J41" s="765">
        <v>6</v>
      </c>
      <c r="K41" s="846">
        <v>3</v>
      </c>
      <c r="L41" s="847">
        <f>SUM(J41:K41)</f>
        <v>9</v>
      </c>
      <c r="M41" s="948">
        <f>L41/L$158</f>
        <v>2.2799817601459188E-4</v>
      </c>
      <c r="N41" s="765">
        <v>8</v>
      </c>
      <c r="O41" s="846">
        <v>5</v>
      </c>
      <c r="P41" s="810">
        <f>SUM(N41:O41)</f>
        <v>13</v>
      </c>
      <c r="Q41" s="826">
        <f>P41/P$158</f>
        <v>2.4103533948900509E-4</v>
      </c>
      <c r="R41" s="837">
        <v>3</v>
      </c>
      <c r="S41" s="838">
        <v>7</v>
      </c>
      <c r="T41" s="805">
        <f>SUM(R41:S41)</f>
        <v>10</v>
      </c>
      <c r="U41" s="823">
        <f>T41/$T$158</f>
        <v>1.0760556105539534E-4</v>
      </c>
      <c r="V41" s="806">
        <f>SUM(R41,B41,F41,J41)</f>
        <v>16</v>
      </c>
      <c r="W41" s="807">
        <f>SUM(S41,C41,G41,K41)</f>
        <v>22</v>
      </c>
      <c r="X41" s="811">
        <f>SUM(V41:W41)</f>
        <v>38</v>
      </c>
      <c r="Y41" s="828">
        <f>X41/X$158</f>
        <v>2.0765594688379463E-4</v>
      </c>
    </row>
    <row r="42" spans="1:25" x14ac:dyDescent="0.2">
      <c r="A42" s="809" t="s">
        <v>24</v>
      </c>
      <c r="B42" s="845">
        <v>44</v>
      </c>
      <c r="C42" s="846">
        <v>473</v>
      </c>
      <c r="D42" s="847">
        <f>SUM(B42:C42)</f>
        <v>517</v>
      </c>
      <c r="E42" s="947">
        <f>D42/D$158</f>
        <v>1.4309834205209112E-2</v>
      </c>
      <c r="F42" s="845">
        <v>15</v>
      </c>
      <c r="G42" s="846">
        <v>142</v>
      </c>
      <c r="H42" s="847">
        <f>SUM(F42:G42)</f>
        <v>157</v>
      </c>
      <c r="I42" s="948">
        <f>H42/H$158</f>
        <v>1.0857538035961272E-2</v>
      </c>
      <c r="J42" s="765">
        <v>37</v>
      </c>
      <c r="K42" s="846">
        <v>329</v>
      </c>
      <c r="L42" s="847">
        <f>SUM(J42:K42)</f>
        <v>366</v>
      </c>
      <c r="M42" s="948">
        <f>L42/L$158</f>
        <v>9.2719258245934025E-3</v>
      </c>
      <c r="N42" s="765">
        <v>52</v>
      </c>
      <c r="O42" s="846">
        <v>471</v>
      </c>
      <c r="P42" s="810">
        <f>SUM(N42:O42)</f>
        <v>523</v>
      </c>
      <c r="Q42" s="826">
        <f>P42/P$158</f>
        <v>9.6970371194422811E-3</v>
      </c>
      <c r="R42" s="837">
        <v>52</v>
      </c>
      <c r="S42" s="838">
        <v>515</v>
      </c>
      <c r="T42" s="805">
        <f>SUM(R42:S42)</f>
        <v>567</v>
      </c>
      <c r="U42" s="823">
        <f>T42/$T$158</f>
        <v>6.1012353118409159E-3</v>
      </c>
      <c r="V42" s="806">
        <f>SUM(R42,B42,F42,J42)</f>
        <v>148</v>
      </c>
      <c r="W42" s="807">
        <f>SUM(S42,C42,G42,K42)</f>
        <v>1459</v>
      </c>
      <c r="X42" s="811">
        <f>SUM(V42:W42)</f>
        <v>1607</v>
      </c>
      <c r="Y42" s="828">
        <f>X42/X$158</f>
        <v>8.7816607011120523E-3</v>
      </c>
    </row>
    <row r="43" spans="1:25" x14ac:dyDescent="0.2">
      <c r="A43" s="809" t="s">
        <v>25</v>
      </c>
      <c r="B43" s="845">
        <v>2</v>
      </c>
      <c r="C43" s="846">
        <v>8</v>
      </c>
      <c r="D43" s="847">
        <f>SUM(B43:C43)</f>
        <v>10</v>
      </c>
      <c r="E43" s="947">
        <f>D43/D$158</f>
        <v>2.7678596141603699E-4</v>
      </c>
      <c r="F43" s="845" t="s">
        <v>121</v>
      </c>
      <c r="G43" s="846">
        <v>3</v>
      </c>
      <c r="H43" s="847">
        <f>SUM(F43:G43)</f>
        <v>3</v>
      </c>
      <c r="I43" s="948">
        <f>H43/H$158</f>
        <v>2.0746887966804979E-4</v>
      </c>
      <c r="J43" s="765">
        <v>4</v>
      </c>
      <c r="K43" s="846">
        <v>7</v>
      </c>
      <c r="L43" s="847">
        <f>SUM(J43:K43)</f>
        <v>11</v>
      </c>
      <c r="M43" s="948">
        <f>L43/L$158</f>
        <v>2.7866443735116784E-4</v>
      </c>
      <c r="N43" s="765">
        <v>4</v>
      </c>
      <c r="O43" s="846">
        <v>10</v>
      </c>
      <c r="P43" s="810">
        <f>SUM(N43:O43)</f>
        <v>14</v>
      </c>
      <c r="Q43" s="826">
        <f>P43/P$158</f>
        <v>2.595765194496978E-4</v>
      </c>
      <c r="R43" s="837">
        <v>4</v>
      </c>
      <c r="S43" s="838">
        <v>7</v>
      </c>
      <c r="T43" s="805">
        <f>SUM(R43:S43)</f>
        <v>11</v>
      </c>
      <c r="U43" s="823">
        <f>T43/$T$158</f>
        <v>1.1836611716093488E-4</v>
      </c>
      <c r="V43" s="806">
        <f>SUM(R43,B43,F43,J43)</f>
        <v>10</v>
      </c>
      <c r="W43" s="807">
        <f>SUM(S43,C43,G43,K43)</f>
        <v>25</v>
      </c>
      <c r="X43" s="811">
        <f>SUM(V43:W43)</f>
        <v>35</v>
      </c>
      <c r="Y43" s="828">
        <f>X43/X$158</f>
        <v>1.9126205634033717E-4</v>
      </c>
    </row>
    <row r="44" spans="1:25" x14ac:dyDescent="0.2">
      <c r="A44" s="809" t="s">
        <v>206</v>
      </c>
      <c r="B44" s="845">
        <v>1</v>
      </c>
      <c r="C44" s="846" t="s">
        <v>121</v>
      </c>
      <c r="D44" s="847">
        <f>SUM(B44:C44)</f>
        <v>1</v>
      </c>
      <c r="E44" s="947">
        <f>D44/D$158</f>
        <v>2.7678596141603697E-5</v>
      </c>
      <c r="F44" s="845">
        <v>1</v>
      </c>
      <c r="G44" s="846" t="s">
        <v>121</v>
      </c>
      <c r="H44" s="847">
        <f>SUM(F44:G44)</f>
        <v>1</v>
      </c>
      <c r="I44" s="948">
        <f>H44/H$158</f>
        <v>6.9156293222683262E-5</v>
      </c>
      <c r="J44" s="765">
        <v>1</v>
      </c>
      <c r="K44" s="846" t="s">
        <v>121</v>
      </c>
      <c r="L44" s="847">
        <f>SUM(J44:K44)</f>
        <v>1</v>
      </c>
      <c r="M44" s="948">
        <f>L44/L$158</f>
        <v>2.5333130668287987E-5</v>
      </c>
      <c r="N44" s="765">
        <v>2</v>
      </c>
      <c r="O44" s="846" t="s">
        <v>121</v>
      </c>
      <c r="P44" s="810">
        <f>SUM(N44:O44)</f>
        <v>2</v>
      </c>
      <c r="Q44" s="826">
        <f>P44/P$158</f>
        <v>3.7082359921385395E-5</v>
      </c>
      <c r="R44" s="837" t="s">
        <v>121</v>
      </c>
      <c r="S44" s="838">
        <v>1</v>
      </c>
      <c r="T44" s="805">
        <f>SUM(R44:S44)</f>
        <v>1</v>
      </c>
      <c r="U44" s="823">
        <f>T44/$T$158</f>
        <v>1.0760556105539534E-5</v>
      </c>
      <c r="V44" s="806">
        <f>SUM(R44,B44,F44,J44)</f>
        <v>3</v>
      </c>
      <c r="W44" s="807">
        <f>SUM(S44,C44,G44,K44)</f>
        <v>1</v>
      </c>
      <c r="X44" s="811">
        <f>SUM(V44:W44)</f>
        <v>4</v>
      </c>
      <c r="Y44" s="828">
        <f>X44/X$158</f>
        <v>2.1858520724609963E-5</v>
      </c>
    </row>
    <row r="45" spans="1:25" x14ac:dyDescent="0.2">
      <c r="A45" s="809" t="s">
        <v>26</v>
      </c>
      <c r="B45" s="845">
        <v>9</v>
      </c>
      <c r="C45" s="846">
        <v>12</v>
      </c>
      <c r="D45" s="847">
        <f>SUM(B45:C45)</f>
        <v>21</v>
      </c>
      <c r="E45" s="947">
        <f>D45/D$158</f>
        <v>5.8125051897367768E-4</v>
      </c>
      <c r="F45" s="845">
        <v>2</v>
      </c>
      <c r="G45" s="846">
        <v>1</v>
      </c>
      <c r="H45" s="847">
        <f>SUM(F45:G45)</f>
        <v>3</v>
      </c>
      <c r="I45" s="948">
        <f>H45/H$158</f>
        <v>2.0746887966804979E-4</v>
      </c>
      <c r="J45" s="765">
        <v>1</v>
      </c>
      <c r="K45" s="846">
        <v>8</v>
      </c>
      <c r="L45" s="847">
        <f>SUM(J45:K45)</f>
        <v>9</v>
      </c>
      <c r="M45" s="948">
        <f>L45/L$158</f>
        <v>2.2799817601459188E-4</v>
      </c>
      <c r="N45" s="765">
        <v>3</v>
      </c>
      <c r="O45" s="846">
        <v>9</v>
      </c>
      <c r="P45" s="810">
        <f>SUM(N45:O45)</f>
        <v>12</v>
      </c>
      <c r="Q45" s="826">
        <f>P45/P$158</f>
        <v>2.2249415952831238E-4</v>
      </c>
      <c r="R45" s="837">
        <v>7</v>
      </c>
      <c r="S45" s="838">
        <v>9</v>
      </c>
      <c r="T45" s="805">
        <f>SUM(R45:S45)</f>
        <v>16</v>
      </c>
      <c r="U45" s="823">
        <f>T45/$T$158</f>
        <v>1.7216889768863254E-4</v>
      </c>
      <c r="V45" s="806">
        <f>SUM(R45,B45,F45,J45)</f>
        <v>19</v>
      </c>
      <c r="W45" s="807">
        <f>SUM(S45,C45,G45,K45)</f>
        <v>30</v>
      </c>
      <c r="X45" s="811">
        <f>SUM(V45:W45)</f>
        <v>49</v>
      </c>
      <c r="Y45" s="828">
        <f>X45/X$158</f>
        <v>2.6776687887647204E-4</v>
      </c>
    </row>
    <row r="46" spans="1:25" x14ac:dyDescent="0.2">
      <c r="A46" s="809" t="s">
        <v>222</v>
      </c>
      <c r="B46" s="845" t="s">
        <v>121</v>
      </c>
      <c r="C46" s="846" t="s">
        <v>121</v>
      </c>
      <c r="D46" s="847">
        <f>SUM(B46:C46)</f>
        <v>0</v>
      </c>
      <c r="E46" s="947">
        <f>D46/D$158</f>
        <v>0</v>
      </c>
      <c r="F46" s="845" t="s">
        <v>121</v>
      </c>
      <c r="G46" s="846" t="s">
        <v>121</v>
      </c>
      <c r="H46" s="847">
        <f>SUM(F46:G46)</f>
        <v>0</v>
      </c>
      <c r="I46" s="948">
        <f>H46/H$158</f>
        <v>0</v>
      </c>
      <c r="J46" s="765" t="s">
        <v>121</v>
      </c>
      <c r="K46" s="846">
        <v>2</v>
      </c>
      <c r="L46" s="847">
        <f>SUM(J46:K46)</f>
        <v>2</v>
      </c>
      <c r="M46" s="948">
        <f>L46/L$158</f>
        <v>5.0666261336575975E-5</v>
      </c>
      <c r="N46" s="765" t="s">
        <v>121</v>
      </c>
      <c r="O46" s="846">
        <v>2</v>
      </c>
      <c r="P46" s="810">
        <f>SUM(N46:O46)</f>
        <v>2</v>
      </c>
      <c r="Q46" s="826">
        <f>P46/P$158</f>
        <v>3.7082359921385395E-5</v>
      </c>
      <c r="R46" s="837" t="s">
        <v>121</v>
      </c>
      <c r="S46" s="838" t="s">
        <v>121</v>
      </c>
      <c r="T46" s="805">
        <f>SUM(R46:S46)</f>
        <v>0</v>
      </c>
      <c r="U46" s="823">
        <f>T46/$T$158</f>
        <v>0</v>
      </c>
      <c r="V46" s="806">
        <f>SUM(R46,B46,F46,J46)</f>
        <v>0</v>
      </c>
      <c r="W46" s="807">
        <f>SUM(S46,C46,G46,K46)</f>
        <v>2</v>
      </c>
      <c r="X46" s="811">
        <f>SUM(V46:W46)</f>
        <v>2</v>
      </c>
      <c r="Y46" s="828">
        <f>X46/X$158</f>
        <v>1.0929260362304982E-5</v>
      </c>
    </row>
    <row r="47" spans="1:25" x14ac:dyDescent="0.2">
      <c r="A47" s="809" t="s">
        <v>27</v>
      </c>
      <c r="B47" s="845">
        <v>199</v>
      </c>
      <c r="C47" s="846">
        <v>58</v>
      </c>
      <c r="D47" s="847">
        <f>SUM(B47:C47)</f>
        <v>257</v>
      </c>
      <c r="E47" s="947">
        <f>D47/D$158</f>
        <v>7.1133992083921502E-3</v>
      </c>
      <c r="F47" s="845">
        <v>73</v>
      </c>
      <c r="G47" s="846">
        <v>23</v>
      </c>
      <c r="H47" s="847">
        <f>SUM(F47:G47)</f>
        <v>96</v>
      </c>
      <c r="I47" s="948">
        <f>H47/H$158</f>
        <v>6.6390041493775932E-3</v>
      </c>
      <c r="J47" s="765">
        <v>107</v>
      </c>
      <c r="K47" s="846">
        <v>23</v>
      </c>
      <c r="L47" s="847">
        <f>SUM(J47:K47)</f>
        <v>130</v>
      </c>
      <c r="M47" s="948">
        <f>L47/L$158</f>
        <v>3.2933069868774385E-3</v>
      </c>
      <c r="N47" s="765">
        <v>180</v>
      </c>
      <c r="O47" s="846">
        <v>46</v>
      </c>
      <c r="P47" s="810">
        <f>SUM(N47:O47)</f>
        <v>226</v>
      </c>
      <c r="Q47" s="826">
        <f>P47/P$158</f>
        <v>4.1903066711165499E-3</v>
      </c>
      <c r="R47" s="837">
        <v>155</v>
      </c>
      <c r="S47" s="838">
        <v>37</v>
      </c>
      <c r="T47" s="805">
        <f>SUM(R47:S47)</f>
        <v>192</v>
      </c>
      <c r="U47" s="823">
        <f>T47/$T$158</f>
        <v>2.0660267722635906E-3</v>
      </c>
      <c r="V47" s="806">
        <f>SUM(R47,B47,F47,J47)</f>
        <v>534</v>
      </c>
      <c r="W47" s="807">
        <f>SUM(S47,C47,G47,K47)</f>
        <v>141</v>
      </c>
      <c r="X47" s="811">
        <f>SUM(V47:W47)</f>
        <v>675</v>
      </c>
      <c r="Y47" s="828">
        <f>X47/X$158</f>
        <v>3.6886253722779312E-3</v>
      </c>
    </row>
    <row r="48" spans="1:25" x14ac:dyDescent="0.2">
      <c r="A48" s="809" t="s">
        <v>175</v>
      </c>
      <c r="B48" s="845" t="s">
        <v>121</v>
      </c>
      <c r="C48" s="846" t="s">
        <v>121</v>
      </c>
      <c r="D48" s="847">
        <f>SUM(B48:C48)</f>
        <v>0</v>
      </c>
      <c r="E48" s="947">
        <f>D48/D$158</f>
        <v>0</v>
      </c>
      <c r="F48" s="845" t="s">
        <v>121</v>
      </c>
      <c r="G48" s="846" t="s">
        <v>121</v>
      </c>
      <c r="H48" s="847">
        <f>SUM(F48:G48)</f>
        <v>0</v>
      </c>
      <c r="I48" s="948">
        <f>H48/H$158</f>
        <v>0</v>
      </c>
      <c r="J48" s="765" t="s">
        <v>121</v>
      </c>
      <c r="K48" s="846" t="s">
        <v>121</v>
      </c>
      <c r="L48" s="847">
        <f>SUM(J48:K48)</f>
        <v>0</v>
      </c>
      <c r="M48" s="948">
        <f>L48/L$158</f>
        <v>0</v>
      </c>
      <c r="N48" s="765" t="s">
        <v>121</v>
      </c>
      <c r="O48" s="846" t="s">
        <v>121</v>
      </c>
      <c r="P48" s="810">
        <f>SUM(N48:O48)</f>
        <v>0</v>
      </c>
      <c r="Q48" s="826">
        <f>P48/P$158</f>
        <v>0</v>
      </c>
      <c r="R48" s="837" t="s">
        <v>121</v>
      </c>
      <c r="S48" s="838">
        <v>1</v>
      </c>
      <c r="T48" s="805">
        <f>SUM(R48:S48)</f>
        <v>1</v>
      </c>
      <c r="U48" s="823">
        <f>T48/$T$158</f>
        <v>1.0760556105539534E-5</v>
      </c>
      <c r="V48" s="806">
        <f>SUM(R48,B48,F48,J48)</f>
        <v>0</v>
      </c>
      <c r="W48" s="807">
        <f>SUM(S48,C48,G48,K48)</f>
        <v>1</v>
      </c>
      <c r="X48" s="811">
        <f>SUM(V48:W48)</f>
        <v>1</v>
      </c>
      <c r="Y48" s="828">
        <f>X48/X$158</f>
        <v>5.4646301811524908E-6</v>
      </c>
    </row>
    <row r="49" spans="1:25" x14ac:dyDescent="0.2">
      <c r="A49" s="809" t="s">
        <v>207</v>
      </c>
      <c r="B49" s="845">
        <v>1</v>
      </c>
      <c r="C49" s="846">
        <v>1</v>
      </c>
      <c r="D49" s="847">
        <f>SUM(B49:C49)</f>
        <v>2</v>
      </c>
      <c r="E49" s="947">
        <f>D49/D$158</f>
        <v>5.5357192283207394E-5</v>
      </c>
      <c r="F49" s="845">
        <v>1</v>
      </c>
      <c r="G49" s="846" t="s">
        <v>121</v>
      </c>
      <c r="H49" s="847">
        <f>SUM(F49:G49)</f>
        <v>1</v>
      </c>
      <c r="I49" s="948">
        <f>H49/H$158</f>
        <v>6.9156293222683262E-5</v>
      </c>
      <c r="J49" s="765" t="s">
        <v>121</v>
      </c>
      <c r="K49" s="846">
        <v>1</v>
      </c>
      <c r="L49" s="847">
        <f>SUM(J49:K49)</f>
        <v>1</v>
      </c>
      <c r="M49" s="948">
        <f>L49/L$158</f>
        <v>2.5333130668287987E-5</v>
      </c>
      <c r="N49" s="765">
        <v>1</v>
      </c>
      <c r="O49" s="846">
        <v>1</v>
      </c>
      <c r="P49" s="810">
        <f>SUM(N49:O49)</f>
        <v>2</v>
      </c>
      <c r="Q49" s="826">
        <f>P49/P$158</f>
        <v>3.7082359921385395E-5</v>
      </c>
      <c r="R49" s="837" t="s">
        <v>121</v>
      </c>
      <c r="S49" s="838">
        <v>1</v>
      </c>
      <c r="T49" s="805">
        <f>SUM(R49:S49)</f>
        <v>1</v>
      </c>
      <c r="U49" s="823">
        <f>T49/$T$158</f>
        <v>1.0760556105539534E-5</v>
      </c>
      <c r="V49" s="806">
        <f>SUM(R49,B49,F49,J49)</f>
        <v>2</v>
      </c>
      <c r="W49" s="807">
        <f>SUM(S49,C49,G49,K49)</f>
        <v>3</v>
      </c>
      <c r="X49" s="811">
        <f>SUM(V49:W49)</f>
        <v>5</v>
      </c>
      <c r="Y49" s="828">
        <f>X49/X$158</f>
        <v>2.7323150905762454E-5</v>
      </c>
    </row>
    <row r="50" spans="1:25" x14ac:dyDescent="0.2">
      <c r="A50" s="809" t="s">
        <v>28</v>
      </c>
      <c r="B50" s="845">
        <v>4</v>
      </c>
      <c r="C50" s="846">
        <v>7</v>
      </c>
      <c r="D50" s="847">
        <f>SUM(B50:C50)</f>
        <v>11</v>
      </c>
      <c r="E50" s="947">
        <f>D50/D$158</f>
        <v>3.0446455755764069E-4</v>
      </c>
      <c r="F50" s="845" t="s">
        <v>121</v>
      </c>
      <c r="G50" s="846">
        <v>7</v>
      </c>
      <c r="H50" s="847">
        <f>SUM(F50:G50)</f>
        <v>7</v>
      </c>
      <c r="I50" s="948">
        <f>H50/H$158</f>
        <v>4.8409405255878286E-4</v>
      </c>
      <c r="J50" s="765">
        <v>1</v>
      </c>
      <c r="K50" s="846">
        <v>5</v>
      </c>
      <c r="L50" s="847">
        <f>SUM(J50:K50)</f>
        <v>6</v>
      </c>
      <c r="M50" s="948">
        <f>L50/L$158</f>
        <v>1.5199878400972791E-4</v>
      </c>
      <c r="N50" s="765">
        <v>1</v>
      </c>
      <c r="O50" s="846">
        <v>12</v>
      </c>
      <c r="P50" s="810">
        <f>SUM(N50:O50)</f>
        <v>13</v>
      </c>
      <c r="Q50" s="826">
        <f>P50/P$158</f>
        <v>2.4103533948900509E-4</v>
      </c>
      <c r="R50" s="837" t="s">
        <v>121</v>
      </c>
      <c r="S50" s="838">
        <v>10</v>
      </c>
      <c r="T50" s="805">
        <f>SUM(R50:S50)</f>
        <v>10</v>
      </c>
      <c r="U50" s="823">
        <f>T50/$T$158</f>
        <v>1.0760556105539534E-4</v>
      </c>
      <c r="V50" s="806">
        <f>SUM(R50,B50,F50,J50)</f>
        <v>5</v>
      </c>
      <c r="W50" s="807">
        <f>SUM(S50,C50,G50,K50)</f>
        <v>29</v>
      </c>
      <c r="X50" s="811">
        <f>SUM(V50:W50)</f>
        <v>34</v>
      </c>
      <c r="Y50" s="828">
        <f>X50/X$158</f>
        <v>1.8579742615918468E-4</v>
      </c>
    </row>
    <row r="51" spans="1:25" x14ac:dyDescent="0.2">
      <c r="A51" s="809" t="s">
        <v>29</v>
      </c>
      <c r="B51" s="845">
        <v>12</v>
      </c>
      <c r="C51" s="846">
        <v>30</v>
      </c>
      <c r="D51" s="847">
        <f>SUM(B51:C51)</f>
        <v>42</v>
      </c>
      <c r="E51" s="947">
        <f>D51/D$158</f>
        <v>1.1625010379473554E-3</v>
      </c>
      <c r="F51" s="845">
        <v>3</v>
      </c>
      <c r="G51" s="846">
        <v>11</v>
      </c>
      <c r="H51" s="847">
        <f>SUM(F51:G51)</f>
        <v>14</v>
      </c>
      <c r="I51" s="948">
        <f>H51/H$158</f>
        <v>9.6818810511756573E-4</v>
      </c>
      <c r="J51" s="765">
        <v>5</v>
      </c>
      <c r="K51" s="846">
        <v>25</v>
      </c>
      <c r="L51" s="847">
        <f>SUM(J51:K51)</f>
        <v>30</v>
      </c>
      <c r="M51" s="948">
        <f>L51/L$158</f>
        <v>7.5999392004863964E-4</v>
      </c>
      <c r="N51" s="765">
        <v>8</v>
      </c>
      <c r="O51" s="846">
        <v>36</v>
      </c>
      <c r="P51" s="810">
        <f>SUM(N51:O51)</f>
        <v>44</v>
      </c>
      <c r="Q51" s="826">
        <f>P51/P$158</f>
        <v>8.158119182704787E-4</v>
      </c>
      <c r="R51" s="837">
        <v>11</v>
      </c>
      <c r="S51" s="838">
        <v>26</v>
      </c>
      <c r="T51" s="805">
        <f>SUM(R51:S51)</f>
        <v>37</v>
      </c>
      <c r="U51" s="823">
        <f>T51/$T$158</f>
        <v>3.9814057590496278E-4</v>
      </c>
      <c r="V51" s="806">
        <f>SUM(R51,B51,F51,J51)</f>
        <v>31</v>
      </c>
      <c r="W51" s="807">
        <f>SUM(S51,C51,G51,K51)</f>
        <v>92</v>
      </c>
      <c r="X51" s="811">
        <f>SUM(V51:W51)</f>
        <v>123</v>
      </c>
      <c r="Y51" s="828">
        <f>X51/X$158</f>
        <v>6.7214951228175633E-4</v>
      </c>
    </row>
    <row r="52" spans="1:25" x14ac:dyDescent="0.2">
      <c r="A52" s="809" t="s">
        <v>30</v>
      </c>
      <c r="B52" s="845">
        <v>71</v>
      </c>
      <c r="C52" s="846">
        <v>156</v>
      </c>
      <c r="D52" s="847">
        <f>SUM(B52:C52)</f>
        <v>227</v>
      </c>
      <c r="E52" s="947">
        <f>D52/D$158</f>
        <v>6.2830413241440394E-3</v>
      </c>
      <c r="F52" s="845">
        <v>43</v>
      </c>
      <c r="G52" s="846">
        <v>73</v>
      </c>
      <c r="H52" s="847">
        <f>SUM(F52:G52)</f>
        <v>116</v>
      </c>
      <c r="I52" s="948">
        <f>H52/H$158</f>
        <v>8.0221300138312579E-3</v>
      </c>
      <c r="J52" s="765">
        <v>88</v>
      </c>
      <c r="K52" s="846">
        <v>175</v>
      </c>
      <c r="L52" s="847">
        <f>SUM(J52:K52)</f>
        <v>263</v>
      </c>
      <c r="M52" s="948">
        <f>L52/L$158</f>
        <v>6.6626133657597406E-3</v>
      </c>
      <c r="N52" s="765">
        <v>131</v>
      </c>
      <c r="O52" s="846">
        <v>248</v>
      </c>
      <c r="P52" s="810">
        <f>SUM(N52:O52)</f>
        <v>379</v>
      </c>
      <c r="Q52" s="826">
        <f>P52/P$158</f>
        <v>7.0271072051025325E-3</v>
      </c>
      <c r="R52" s="837">
        <v>133</v>
      </c>
      <c r="S52" s="838">
        <v>496</v>
      </c>
      <c r="T52" s="805">
        <f>SUM(R52:S52)</f>
        <v>629</v>
      </c>
      <c r="U52" s="823">
        <f>T52/$T$158</f>
        <v>6.768389790384367E-3</v>
      </c>
      <c r="V52" s="806">
        <f>SUM(R52,B52,F52,J52)</f>
        <v>335</v>
      </c>
      <c r="W52" s="807">
        <f>SUM(S52,C52,G52,K52)</f>
        <v>900</v>
      </c>
      <c r="X52" s="811">
        <f>SUM(V52:W52)</f>
        <v>1235</v>
      </c>
      <c r="Y52" s="828">
        <f>X52/X$158</f>
        <v>6.7488182737233254E-3</v>
      </c>
    </row>
    <row r="53" spans="1:25" x14ac:dyDescent="0.2">
      <c r="A53" s="809" t="s">
        <v>31</v>
      </c>
      <c r="B53" s="845">
        <v>1</v>
      </c>
      <c r="C53" s="846">
        <v>1</v>
      </c>
      <c r="D53" s="847">
        <f>SUM(B53:C53)</f>
        <v>2</v>
      </c>
      <c r="E53" s="947">
        <f>D53/D$158</f>
        <v>5.5357192283207394E-5</v>
      </c>
      <c r="F53" s="845">
        <v>1</v>
      </c>
      <c r="G53" s="846" t="s">
        <v>121</v>
      </c>
      <c r="H53" s="847">
        <f>SUM(F53:G53)</f>
        <v>1</v>
      </c>
      <c r="I53" s="948">
        <f>H53/H$158</f>
        <v>6.9156293222683262E-5</v>
      </c>
      <c r="J53" s="765" t="s">
        <v>121</v>
      </c>
      <c r="K53" s="846">
        <v>1</v>
      </c>
      <c r="L53" s="847">
        <f>SUM(J53:K53)</f>
        <v>1</v>
      </c>
      <c r="M53" s="948">
        <f>L53/L$158</f>
        <v>2.5333130668287987E-5</v>
      </c>
      <c r="N53" s="765">
        <v>1</v>
      </c>
      <c r="O53" s="846">
        <v>1</v>
      </c>
      <c r="P53" s="810">
        <f>SUM(N53:O53)</f>
        <v>2</v>
      </c>
      <c r="Q53" s="826">
        <f>P53/P$158</f>
        <v>3.7082359921385395E-5</v>
      </c>
      <c r="R53" s="837" t="s">
        <v>121</v>
      </c>
      <c r="S53" s="838" t="s">
        <v>121</v>
      </c>
      <c r="T53" s="805">
        <f>SUM(R53:S53)</f>
        <v>0</v>
      </c>
      <c r="U53" s="823">
        <f>T53/$T$158</f>
        <v>0</v>
      </c>
      <c r="V53" s="806">
        <f>SUM(R53,B53,F53,J53)</f>
        <v>2</v>
      </c>
      <c r="W53" s="807">
        <f>SUM(S53,C53,G53,K53)</f>
        <v>2</v>
      </c>
      <c r="X53" s="811">
        <f>SUM(V53:W53)</f>
        <v>4</v>
      </c>
      <c r="Y53" s="828">
        <f>X53/X$158</f>
        <v>2.1858520724609963E-5</v>
      </c>
    </row>
    <row r="54" spans="1:25" x14ac:dyDescent="0.2">
      <c r="A54" s="809" t="s">
        <v>32</v>
      </c>
      <c r="B54" s="845" t="s">
        <v>121</v>
      </c>
      <c r="C54" s="846">
        <v>10</v>
      </c>
      <c r="D54" s="847">
        <f>SUM(B54:C54)</f>
        <v>10</v>
      </c>
      <c r="E54" s="947">
        <f>D54/D$158</f>
        <v>2.7678596141603699E-4</v>
      </c>
      <c r="F54" s="845" t="s">
        <v>121</v>
      </c>
      <c r="G54" s="846">
        <v>2</v>
      </c>
      <c r="H54" s="847">
        <f>SUM(F54:G54)</f>
        <v>2</v>
      </c>
      <c r="I54" s="948">
        <f>H54/H$158</f>
        <v>1.3831258644536652E-4</v>
      </c>
      <c r="J54" s="765">
        <v>2</v>
      </c>
      <c r="K54" s="846">
        <v>6</v>
      </c>
      <c r="L54" s="847">
        <f>SUM(J54:K54)</f>
        <v>8</v>
      </c>
      <c r="M54" s="948">
        <f>L54/L$158</f>
        <v>2.026650453463039E-4</v>
      </c>
      <c r="N54" s="765">
        <v>2</v>
      </c>
      <c r="O54" s="846">
        <v>8</v>
      </c>
      <c r="P54" s="810">
        <f>SUM(N54:O54)</f>
        <v>10</v>
      </c>
      <c r="Q54" s="826">
        <f>P54/P$158</f>
        <v>1.8541179960692699E-4</v>
      </c>
      <c r="R54" s="837">
        <v>1</v>
      </c>
      <c r="S54" s="838">
        <v>7</v>
      </c>
      <c r="T54" s="805">
        <f>SUM(R54:S54)</f>
        <v>8</v>
      </c>
      <c r="U54" s="823">
        <f>T54/$T$158</f>
        <v>8.6084448844316272E-5</v>
      </c>
      <c r="V54" s="806">
        <f>SUM(R54,B54,F54,J54)</f>
        <v>3</v>
      </c>
      <c r="W54" s="807">
        <f>SUM(S54,C54,G54,K54)</f>
        <v>25</v>
      </c>
      <c r="X54" s="811">
        <f>SUM(V54:W54)</f>
        <v>28</v>
      </c>
      <c r="Y54" s="828">
        <f>X54/X$158</f>
        <v>1.5300964507226973E-4</v>
      </c>
    </row>
    <row r="55" spans="1:25" x14ac:dyDescent="0.2">
      <c r="A55" s="809" t="s">
        <v>33</v>
      </c>
      <c r="B55" s="845" t="s">
        <v>121</v>
      </c>
      <c r="C55" s="846">
        <v>12</v>
      </c>
      <c r="D55" s="847">
        <f>SUM(B55:C55)</f>
        <v>12</v>
      </c>
      <c r="E55" s="947">
        <f>D55/D$158</f>
        <v>3.3214315369924438E-4</v>
      </c>
      <c r="F55" s="845">
        <v>2</v>
      </c>
      <c r="G55" s="846">
        <v>9</v>
      </c>
      <c r="H55" s="847">
        <f>SUM(F55:G55)</f>
        <v>11</v>
      </c>
      <c r="I55" s="948">
        <f>H55/H$158</f>
        <v>7.6071922544951591E-4</v>
      </c>
      <c r="J55" s="765">
        <v>1</v>
      </c>
      <c r="K55" s="846">
        <v>7</v>
      </c>
      <c r="L55" s="847">
        <f>SUM(J55:K55)</f>
        <v>8</v>
      </c>
      <c r="M55" s="948">
        <f>L55/L$158</f>
        <v>2.026650453463039E-4</v>
      </c>
      <c r="N55" s="765">
        <v>3</v>
      </c>
      <c r="O55" s="846">
        <v>16</v>
      </c>
      <c r="P55" s="810">
        <f>SUM(N55:O55)</f>
        <v>19</v>
      </c>
      <c r="Q55" s="826">
        <f>P55/P$158</f>
        <v>3.5228241925316125E-4</v>
      </c>
      <c r="R55" s="837">
        <v>2</v>
      </c>
      <c r="S55" s="838">
        <v>11</v>
      </c>
      <c r="T55" s="805">
        <f>SUM(R55:S55)</f>
        <v>13</v>
      </c>
      <c r="U55" s="823">
        <f>T55/$T$158</f>
        <v>1.3988722937201395E-4</v>
      </c>
      <c r="V55" s="806">
        <f>SUM(R55,B55,F55,J55)</f>
        <v>5</v>
      </c>
      <c r="W55" s="807">
        <f>SUM(S55,C55,G55,K55)</f>
        <v>39</v>
      </c>
      <c r="X55" s="811">
        <f>SUM(V55:W55)</f>
        <v>44</v>
      </c>
      <c r="Y55" s="828">
        <f>X55/X$158</f>
        <v>2.4044372797070958E-4</v>
      </c>
    </row>
    <row r="56" spans="1:25" x14ac:dyDescent="0.2">
      <c r="A56" s="809" t="s">
        <v>208</v>
      </c>
      <c r="B56" s="845" t="s">
        <v>121</v>
      </c>
      <c r="C56" s="846">
        <v>1</v>
      </c>
      <c r="D56" s="847">
        <f>SUM(B56:C56)</f>
        <v>1</v>
      </c>
      <c r="E56" s="947">
        <f>D56/D$158</f>
        <v>2.7678596141603697E-5</v>
      </c>
      <c r="F56" s="845" t="s">
        <v>121</v>
      </c>
      <c r="G56" s="846" t="s">
        <v>121</v>
      </c>
      <c r="H56" s="847">
        <f>SUM(F56:G56)</f>
        <v>0</v>
      </c>
      <c r="I56" s="948">
        <f>H56/H$158</f>
        <v>0</v>
      </c>
      <c r="J56" s="765" t="s">
        <v>121</v>
      </c>
      <c r="K56" s="846">
        <v>1</v>
      </c>
      <c r="L56" s="847">
        <f>SUM(J56:K56)</f>
        <v>1</v>
      </c>
      <c r="M56" s="948">
        <f>L56/L$158</f>
        <v>2.5333130668287987E-5</v>
      </c>
      <c r="N56" s="765" t="s">
        <v>121</v>
      </c>
      <c r="O56" s="846">
        <v>1</v>
      </c>
      <c r="P56" s="810">
        <f>SUM(N56:O56)</f>
        <v>1</v>
      </c>
      <c r="Q56" s="826">
        <f>P56/P$158</f>
        <v>1.8541179960692697E-5</v>
      </c>
      <c r="R56" s="837" t="s">
        <v>121</v>
      </c>
      <c r="S56" s="838">
        <v>2</v>
      </c>
      <c r="T56" s="805">
        <f>SUM(R56:S56)</f>
        <v>2</v>
      </c>
      <c r="U56" s="823">
        <f>T56/$T$158</f>
        <v>2.1521112211079068E-5</v>
      </c>
      <c r="V56" s="806">
        <f>SUM(R56,B56,F56,J56)</f>
        <v>0</v>
      </c>
      <c r="W56" s="807">
        <f>SUM(S56,C56,G56,K56)</f>
        <v>4</v>
      </c>
      <c r="X56" s="811">
        <f>SUM(V56:W56)</f>
        <v>4</v>
      </c>
      <c r="Y56" s="828">
        <f>X56/X$158</f>
        <v>2.1858520724609963E-5</v>
      </c>
    </row>
    <row r="57" spans="1:25" x14ac:dyDescent="0.2">
      <c r="A57" s="809" t="s">
        <v>209</v>
      </c>
      <c r="B57" s="845">
        <v>5</v>
      </c>
      <c r="C57" s="846" t="s">
        <v>121</v>
      </c>
      <c r="D57" s="847">
        <f>SUM(B57:C57)</f>
        <v>5</v>
      </c>
      <c r="E57" s="947">
        <f>D57/D$158</f>
        <v>1.383929807080185E-4</v>
      </c>
      <c r="F57" s="845" t="s">
        <v>121</v>
      </c>
      <c r="G57" s="846">
        <v>1</v>
      </c>
      <c r="H57" s="847">
        <f>SUM(F57:G57)</f>
        <v>1</v>
      </c>
      <c r="I57" s="948">
        <f>H57/H$158</f>
        <v>6.9156293222683262E-5</v>
      </c>
      <c r="J57" s="765">
        <v>4</v>
      </c>
      <c r="K57" s="846" t="s">
        <v>121</v>
      </c>
      <c r="L57" s="847">
        <f>SUM(J57:K57)</f>
        <v>4</v>
      </c>
      <c r="M57" s="948">
        <f>L57/L$158</f>
        <v>1.0133252267315195E-4</v>
      </c>
      <c r="N57" s="765">
        <v>4</v>
      </c>
      <c r="O57" s="846">
        <v>1</v>
      </c>
      <c r="P57" s="810">
        <f>SUM(N57:O57)</f>
        <v>5</v>
      </c>
      <c r="Q57" s="826">
        <f>P57/P$158</f>
        <v>9.2705899803463497E-5</v>
      </c>
      <c r="R57" s="837">
        <v>2</v>
      </c>
      <c r="S57" s="838" t="s">
        <v>121</v>
      </c>
      <c r="T57" s="805">
        <f>SUM(R57:S57)</f>
        <v>2</v>
      </c>
      <c r="U57" s="823">
        <f>T57/$T$158</f>
        <v>2.1521112211079068E-5</v>
      </c>
      <c r="V57" s="806">
        <f>SUM(R57,B57,F57,J57)</f>
        <v>11</v>
      </c>
      <c r="W57" s="807">
        <f>SUM(S57,C57,G57,K57)</f>
        <v>1</v>
      </c>
      <c r="X57" s="811">
        <f>SUM(V57:W57)</f>
        <v>12</v>
      </c>
      <c r="Y57" s="828">
        <f>X57/X$158</f>
        <v>6.5575562173829889E-5</v>
      </c>
    </row>
    <row r="58" spans="1:25" x14ac:dyDescent="0.2">
      <c r="A58" s="809" t="s">
        <v>148</v>
      </c>
      <c r="B58" s="845">
        <v>3</v>
      </c>
      <c r="C58" s="846">
        <v>7</v>
      </c>
      <c r="D58" s="847">
        <f>SUM(B58:C58)</f>
        <v>10</v>
      </c>
      <c r="E58" s="947">
        <f>D58/D$158</f>
        <v>2.7678596141603699E-4</v>
      </c>
      <c r="F58" s="845">
        <v>1</v>
      </c>
      <c r="G58" s="846">
        <v>2</v>
      </c>
      <c r="H58" s="847">
        <f>SUM(F58:G58)</f>
        <v>3</v>
      </c>
      <c r="I58" s="948">
        <f>H58/H$158</f>
        <v>2.0746887966804979E-4</v>
      </c>
      <c r="J58" s="765">
        <v>2</v>
      </c>
      <c r="K58" s="846">
        <v>6</v>
      </c>
      <c r="L58" s="847">
        <f>SUM(J58:K58)</f>
        <v>8</v>
      </c>
      <c r="M58" s="948">
        <f>L58/L$158</f>
        <v>2.026650453463039E-4</v>
      </c>
      <c r="N58" s="765">
        <v>3</v>
      </c>
      <c r="O58" s="846">
        <v>8</v>
      </c>
      <c r="P58" s="810">
        <f>SUM(N58:O58)</f>
        <v>11</v>
      </c>
      <c r="Q58" s="826">
        <f>P58/P$158</f>
        <v>2.0395297956761967E-4</v>
      </c>
      <c r="R58" s="837">
        <v>2</v>
      </c>
      <c r="S58" s="838">
        <v>2</v>
      </c>
      <c r="T58" s="805">
        <f>SUM(R58:S58)</f>
        <v>4</v>
      </c>
      <c r="U58" s="823">
        <f>T58/$T$158</f>
        <v>4.3042224422158136E-5</v>
      </c>
      <c r="V58" s="806">
        <f>SUM(R58,B58,F58,J58)</f>
        <v>8</v>
      </c>
      <c r="W58" s="807">
        <f>SUM(S58,C58,G58,K58)</f>
        <v>17</v>
      </c>
      <c r="X58" s="811">
        <f>SUM(V58:W58)</f>
        <v>25</v>
      </c>
      <c r="Y58" s="828">
        <f>X58/X$158</f>
        <v>1.3661575452881227E-4</v>
      </c>
    </row>
    <row r="59" spans="1:25" x14ac:dyDescent="0.2">
      <c r="A59" s="809" t="s">
        <v>34</v>
      </c>
      <c r="B59" s="845">
        <v>2</v>
      </c>
      <c r="C59" s="846">
        <v>5</v>
      </c>
      <c r="D59" s="847">
        <f>SUM(B59:C59)</f>
        <v>7</v>
      </c>
      <c r="E59" s="947">
        <f>D59/D$158</f>
        <v>1.9375017299122588E-4</v>
      </c>
      <c r="F59" s="845" t="s">
        <v>121</v>
      </c>
      <c r="G59" s="846" t="s">
        <v>121</v>
      </c>
      <c r="H59" s="847">
        <f>SUM(F59:G59)</f>
        <v>0</v>
      </c>
      <c r="I59" s="948">
        <f>H59/H$158</f>
        <v>0</v>
      </c>
      <c r="J59" s="765">
        <v>1</v>
      </c>
      <c r="K59" s="846">
        <v>5</v>
      </c>
      <c r="L59" s="847">
        <f>SUM(J59:K59)</f>
        <v>6</v>
      </c>
      <c r="M59" s="948">
        <f>L59/L$158</f>
        <v>1.5199878400972791E-4</v>
      </c>
      <c r="N59" s="765">
        <v>1</v>
      </c>
      <c r="O59" s="846">
        <v>5</v>
      </c>
      <c r="P59" s="810">
        <f>SUM(N59:O59)</f>
        <v>6</v>
      </c>
      <c r="Q59" s="826">
        <f>P59/P$158</f>
        <v>1.1124707976415619E-4</v>
      </c>
      <c r="R59" s="837">
        <v>1</v>
      </c>
      <c r="S59" s="838">
        <v>6</v>
      </c>
      <c r="T59" s="805">
        <f>SUM(R59:S59)</f>
        <v>7</v>
      </c>
      <c r="U59" s="823">
        <f>T59/$T$158</f>
        <v>7.532389273877674E-5</v>
      </c>
      <c r="V59" s="806">
        <f>SUM(R59,B59,F59,J59)</f>
        <v>4</v>
      </c>
      <c r="W59" s="807">
        <f>SUM(S59,C59,G59,K59)</f>
        <v>16</v>
      </c>
      <c r="X59" s="811">
        <f>SUM(V59:W59)</f>
        <v>20</v>
      </c>
      <c r="Y59" s="828">
        <f>X59/X$158</f>
        <v>1.0929260362304982E-4</v>
      </c>
    </row>
    <row r="60" spans="1:25" x14ac:dyDescent="0.2">
      <c r="A60" s="809" t="s">
        <v>210</v>
      </c>
      <c r="B60" s="845" t="s">
        <v>121</v>
      </c>
      <c r="C60" s="846" t="s">
        <v>121</v>
      </c>
      <c r="D60" s="847">
        <f>SUM(B60:C60)</f>
        <v>0</v>
      </c>
      <c r="E60" s="947">
        <f>D60/D$158</f>
        <v>0</v>
      </c>
      <c r="F60" s="845">
        <v>1</v>
      </c>
      <c r="G60" s="846">
        <v>1</v>
      </c>
      <c r="H60" s="847">
        <f>SUM(F60:G60)</f>
        <v>2</v>
      </c>
      <c r="I60" s="948">
        <f>H60/H$158</f>
        <v>1.3831258644536652E-4</v>
      </c>
      <c r="J60" s="765">
        <v>1</v>
      </c>
      <c r="K60" s="846">
        <v>7</v>
      </c>
      <c r="L60" s="847">
        <f>SUM(J60:K60)</f>
        <v>8</v>
      </c>
      <c r="M60" s="948">
        <f>L60/L$158</f>
        <v>2.026650453463039E-4</v>
      </c>
      <c r="N60" s="765">
        <v>2</v>
      </c>
      <c r="O60" s="846">
        <v>8</v>
      </c>
      <c r="P60" s="810">
        <f>SUM(N60:O60)</f>
        <v>10</v>
      </c>
      <c r="Q60" s="826">
        <f>P60/P$158</f>
        <v>1.8541179960692699E-4</v>
      </c>
      <c r="R60" s="837">
        <v>3</v>
      </c>
      <c r="S60" s="765" t="s">
        <v>121</v>
      </c>
      <c r="T60" s="805">
        <f>SUM(R60:S60)</f>
        <v>3</v>
      </c>
      <c r="U60" s="823">
        <f>T60/$T$158</f>
        <v>3.2281668316618604E-5</v>
      </c>
      <c r="V60" s="806">
        <f>SUM(R60,B60,F60,J60)</f>
        <v>5</v>
      </c>
      <c r="W60" s="807">
        <f>SUM(S60,C60,G60,K60)</f>
        <v>8</v>
      </c>
      <c r="X60" s="811">
        <f>SUM(V60:W60)</f>
        <v>13</v>
      </c>
      <c r="Y60" s="828">
        <f>X60/X$158</f>
        <v>7.1040192354982377E-5</v>
      </c>
    </row>
    <row r="61" spans="1:25" x14ac:dyDescent="0.2">
      <c r="A61" s="809" t="s">
        <v>35</v>
      </c>
      <c r="B61" s="845">
        <v>322</v>
      </c>
      <c r="C61" s="846">
        <v>954</v>
      </c>
      <c r="D61" s="847">
        <f>SUM(B61:C61)</f>
        <v>1276</v>
      </c>
      <c r="E61" s="947">
        <f>D61/D$158</f>
        <v>3.5317888676686317E-2</v>
      </c>
      <c r="F61" s="845">
        <v>139</v>
      </c>
      <c r="G61" s="846">
        <v>343</v>
      </c>
      <c r="H61" s="847">
        <f>SUM(F61:G61)</f>
        <v>482</v>
      </c>
      <c r="I61" s="948">
        <f>H61/H$158</f>
        <v>3.3333333333333333E-2</v>
      </c>
      <c r="J61" s="765">
        <v>290</v>
      </c>
      <c r="K61" s="846">
        <v>829</v>
      </c>
      <c r="L61" s="847">
        <f>SUM(J61:K61)</f>
        <v>1119</v>
      </c>
      <c r="M61" s="948">
        <f>L61/L$158</f>
        <v>2.8347773217814256E-2</v>
      </c>
      <c r="N61" s="765">
        <v>429</v>
      </c>
      <c r="O61" s="846">
        <v>1172</v>
      </c>
      <c r="P61" s="810">
        <f>SUM(N61:O61)</f>
        <v>1601</v>
      </c>
      <c r="Q61" s="826">
        <f>P61/P$158</f>
        <v>2.9684429117069009E-2</v>
      </c>
      <c r="R61" s="837">
        <v>593</v>
      </c>
      <c r="S61" s="838">
        <v>1743</v>
      </c>
      <c r="T61" s="805">
        <f>SUM(R61:S61)</f>
        <v>2336</v>
      </c>
      <c r="U61" s="823">
        <f>T61/$T$158</f>
        <v>2.5136659062540354E-2</v>
      </c>
      <c r="V61" s="806">
        <f>SUM(R61,B61,F61,J61)</f>
        <v>1344</v>
      </c>
      <c r="W61" s="807">
        <f>SUM(S61,C61,G61,K61)</f>
        <v>3869</v>
      </c>
      <c r="X61" s="811">
        <f>SUM(V61:W61)</f>
        <v>5213</v>
      </c>
      <c r="Y61" s="828">
        <f>X61/X$158</f>
        <v>2.8487117134347931E-2</v>
      </c>
    </row>
    <row r="62" spans="1:25" x14ac:dyDescent="0.2">
      <c r="A62" s="809" t="s">
        <v>36</v>
      </c>
      <c r="B62" s="845">
        <v>50</v>
      </c>
      <c r="C62" s="846">
        <v>24</v>
      </c>
      <c r="D62" s="847">
        <f>SUM(B62:C62)</f>
        <v>74</v>
      </c>
      <c r="E62" s="947">
        <f>D62/D$158</f>
        <v>2.0482161144786738E-3</v>
      </c>
      <c r="F62" s="845">
        <v>15</v>
      </c>
      <c r="G62" s="846">
        <v>6</v>
      </c>
      <c r="H62" s="847">
        <f>SUM(F62:G62)</f>
        <v>21</v>
      </c>
      <c r="I62" s="948">
        <f>H62/H$158</f>
        <v>1.4522821576763486E-3</v>
      </c>
      <c r="J62" s="765">
        <v>42</v>
      </c>
      <c r="K62" s="846">
        <v>19</v>
      </c>
      <c r="L62" s="847">
        <f>SUM(J62:K62)</f>
        <v>61</v>
      </c>
      <c r="M62" s="948">
        <f>L62/L$158</f>
        <v>1.5453209707655673E-3</v>
      </c>
      <c r="N62" s="765">
        <v>57</v>
      </c>
      <c r="O62" s="846">
        <v>25</v>
      </c>
      <c r="P62" s="810">
        <f>SUM(N62:O62)</f>
        <v>82</v>
      </c>
      <c r="Q62" s="826">
        <f>P62/P$158</f>
        <v>1.5203767567768013E-3</v>
      </c>
      <c r="R62" s="837">
        <v>68</v>
      </c>
      <c r="S62" s="838">
        <v>38</v>
      </c>
      <c r="T62" s="805">
        <f>SUM(R62:S62)</f>
        <v>106</v>
      </c>
      <c r="U62" s="823">
        <f>T62/$T$158</f>
        <v>1.1406189471871906E-3</v>
      </c>
      <c r="V62" s="806">
        <f>SUM(R62,B62,F62,J62)</f>
        <v>175</v>
      </c>
      <c r="W62" s="807">
        <f>SUM(S62,C62,G62,K62)</f>
        <v>87</v>
      </c>
      <c r="X62" s="811">
        <f>SUM(V62:W62)</f>
        <v>262</v>
      </c>
      <c r="Y62" s="828">
        <f>X62/X$158</f>
        <v>1.4317331074619525E-3</v>
      </c>
    </row>
    <row r="63" spans="1:25" x14ac:dyDescent="0.2">
      <c r="A63" s="809" t="s">
        <v>37</v>
      </c>
      <c r="B63" s="845">
        <v>60</v>
      </c>
      <c r="C63" s="846">
        <v>174</v>
      </c>
      <c r="D63" s="847">
        <f>SUM(B63:C63)</f>
        <v>234</v>
      </c>
      <c r="E63" s="947">
        <f>D63/D$158</f>
        <v>6.4767914971352652E-3</v>
      </c>
      <c r="F63" s="845">
        <v>24</v>
      </c>
      <c r="G63" s="846">
        <v>57</v>
      </c>
      <c r="H63" s="847">
        <f>SUM(F63:G63)</f>
        <v>81</v>
      </c>
      <c r="I63" s="948">
        <f>H63/H$158</f>
        <v>5.6016597510373444E-3</v>
      </c>
      <c r="J63" s="765">
        <v>76</v>
      </c>
      <c r="K63" s="846">
        <v>178</v>
      </c>
      <c r="L63" s="847">
        <f>SUM(J63:K63)</f>
        <v>254</v>
      </c>
      <c r="M63" s="948">
        <f>L63/L$158</f>
        <v>6.4346151897451487E-3</v>
      </c>
      <c r="N63" s="765">
        <v>100</v>
      </c>
      <c r="O63" s="846">
        <v>235</v>
      </c>
      <c r="P63" s="810">
        <f>SUM(N63:O63)</f>
        <v>335</v>
      </c>
      <c r="Q63" s="826">
        <f>P63/P$158</f>
        <v>6.2112952868320541E-3</v>
      </c>
      <c r="R63" s="837">
        <v>194</v>
      </c>
      <c r="S63" s="838">
        <v>432</v>
      </c>
      <c r="T63" s="805">
        <f>SUM(R63:S63)</f>
        <v>626</v>
      </c>
      <c r="U63" s="823">
        <f>T63/$T$158</f>
        <v>6.7361081220677485E-3</v>
      </c>
      <c r="V63" s="806">
        <f>SUM(R63,B63,F63,J63)</f>
        <v>354</v>
      </c>
      <c r="W63" s="807">
        <f>SUM(S63,C63,G63,K63)</f>
        <v>841</v>
      </c>
      <c r="X63" s="811">
        <f>SUM(V63:W63)</f>
        <v>1195</v>
      </c>
      <c r="Y63" s="828">
        <f>X63/X$158</f>
        <v>6.5302330664772264E-3</v>
      </c>
    </row>
    <row r="64" spans="1:25" x14ac:dyDescent="0.2">
      <c r="A64" s="809" t="s">
        <v>38</v>
      </c>
      <c r="B64" s="845">
        <v>69</v>
      </c>
      <c r="C64" s="846">
        <v>129</v>
      </c>
      <c r="D64" s="847">
        <f>SUM(B64:C64)</f>
        <v>198</v>
      </c>
      <c r="E64" s="947">
        <f>D64/D$158</f>
        <v>5.4803620360375322E-3</v>
      </c>
      <c r="F64" s="845">
        <v>18</v>
      </c>
      <c r="G64" s="846">
        <v>44</v>
      </c>
      <c r="H64" s="847">
        <f>SUM(F64:G64)</f>
        <v>62</v>
      </c>
      <c r="I64" s="948">
        <f>H64/H$158</f>
        <v>4.2876901798063628E-3</v>
      </c>
      <c r="J64" s="765">
        <v>43</v>
      </c>
      <c r="K64" s="846">
        <v>100</v>
      </c>
      <c r="L64" s="847">
        <f>SUM(J64:K64)</f>
        <v>143</v>
      </c>
      <c r="M64" s="948">
        <f>L64/L$158</f>
        <v>3.622637685565182E-3</v>
      </c>
      <c r="N64" s="765">
        <v>61</v>
      </c>
      <c r="O64" s="846">
        <v>144</v>
      </c>
      <c r="P64" s="810">
        <f>SUM(N64:O64)</f>
        <v>205</v>
      </c>
      <c r="Q64" s="826">
        <f>P64/P$158</f>
        <v>3.8009418919420033E-3</v>
      </c>
      <c r="R64" s="837">
        <v>77</v>
      </c>
      <c r="S64" s="838">
        <v>146</v>
      </c>
      <c r="T64" s="805">
        <f>SUM(R64:S64)</f>
        <v>223</v>
      </c>
      <c r="U64" s="823">
        <f>T64/$T$158</f>
        <v>2.3996040115353162E-3</v>
      </c>
      <c r="V64" s="806">
        <f>SUM(R64,B64,F64,J64)</f>
        <v>207</v>
      </c>
      <c r="W64" s="807">
        <f>SUM(S64,C64,G64,K64)</f>
        <v>419</v>
      </c>
      <c r="X64" s="811">
        <f>SUM(V64:W64)</f>
        <v>626</v>
      </c>
      <c r="Y64" s="828">
        <f>X64/X$158</f>
        <v>3.4208584934014592E-3</v>
      </c>
    </row>
    <row r="65" spans="1:25" x14ac:dyDescent="0.2">
      <c r="A65" s="809" t="s">
        <v>39</v>
      </c>
      <c r="B65" s="845">
        <v>3</v>
      </c>
      <c r="C65" s="846">
        <v>74</v>
      </c>
      <c r="D65" s="847">
        <f>SUM(B65:C65)</f>
        <v>77</v>
      </c>
      <c r="E65" s="947">
        <f>D65/D$158</f>
        <v>2.1312519029034849E-3</v>
      </c>
      <c r="F65" s="845">
        <v>19</v>
      </c>
      <c r="G65" s="846">
        <v>28</v>
      </c>
      <c r="H65" s="847">
        <f>SUM(F65:G65)</f>
        <v>47</v>
      </c>
      <c r="I65" s="948">
        <f>H65/H$158</f>
        <v>3.2503457814661136E-3</v>
      </c>
      <c r="J65" s="765">
        <v>36</v>
      </c>
      <c r="K65" s="846">
        <v>63</v>
      </c>
      <c r="L65" s="847">
        <f>SUM(J65:K65)</f>
        <v>99</v>
      </c>
      <c r="M65" s="948">
        <f>L65/L$158</f>
        <v>2.5079799361605107E-3</v>
      </c>
      <c r="N65" s="765">
        <v>55</v>
      </c>
      <c r="O65" s="846">
        <v>91</v>
      </c>
      <c r="P65" s="810">
        <f>SUM(N65:O65)</f>
        <v>146</v>
      </c>
      <c r="Q65" s="826">
        <f>P65/P$158</f>
        <v>2.7070122742611342E-3</v>
      </c>
      <c r="R65" s="837">
        <v>39</v>
      </c>
      <c r="S65" s="838">
        <v>80</v>
      </c>
      <c r="T65" s="805">
        <f>SUM(R65:S65)</f>
        <v>119</v>
      </c>
      <c r="U65" s="823">
        <f>T65/$T$158</f>
        <v>1.2805061765592046E-3</v>
      </c>
      <c r="V65" s="806">
        <f>SUM(R65,B65,F65,J65)</f>
        <v>97</v>
      </c>
      <c r="W65" s="807">
        <f>SUM(S65,C65,G65,K65)</f>
        <v>245</v>
      </c>
      <c r="X65" s="811">
        <f>SUM(V65:W65)</f>
        <v>342</v>
      </c>
      <c r="Y65" s="828">
        <f>X65/X$158</f>
        <v>1.8689035219541517E-3</v>
      </c>
    </row>
    <row r="66" spans="1:25" x14ac:dyDescent="0.2">
      <c r="A66" s="809" t="s">
        <v>40</v>
      </c>
      <c r="B66" s="845">
        <v>6</v>
      </c>
      <c r="C66" s="846">
        <v>5</v>
      </c>
      <c r="D66" s="847">
        <f>SUM(B66:C66)</f>
        <v>11</v>
      </c>
      <c r="E66" s="947">
        <f>D66/D$158</f>
        <v>3.0446455755764069E-4</v>
      </c>
      <c r="F66" s="845">
        <v>1</v>
      </c>
      <c r="G66" s="846">
        <v>4</v>
      </c>
      <c r="H66" s="847">
        <f>SUM(F66:G66)</f>
        <v>5</v>
      </c>
      <c r="I66" s="948">
        <f>H66/H$158</f>
        <v>3.4578146611341634E-4</v>
      </c>
      <c r="J66" s="765">
        <v>4</v>
      </c>
      <c r="K66" s="846">
        <v>4</v>
      </c>
      <c r="L66" s="847">
        <f>SUM(J66:K66)</f>
        <v>8</v>
      </c>
      <c r="M66" s="948">
        <f>L66/L$158</f>
        <v>2.026650453463039E-4</v>
      </c>
      <c r="N66" s="765">
        <v>5</v>
      </c>
      <c r="O66" s="846">
        <v>8</v>
      </c>
      <c r="P66" s="810">
        <f>SUM(N66:O66)</f>
        <v>13</v>
      </c>
      <c r="Q66" s="826">
        <f>P66/P$158</f>
        <v>2.4103533948900509E-4</v>
      </c>
      <c r="R66" s="837">
        <v>6</v>
      </c>
      <c r="S66" s="838">
        <v>4</v>
      </c>
      <c r="T66" s="805">
        <f>SUM(R66:S66)</f>
        <v>10</v>
      </c>
      <c r="U66" s="823">
        <f>T66/$T$158</f>
        <v>1.0760556105539534E-4</v>
      </c>
      <c r="V66" s="806">
        <f>SUM(R66,B66,F66,J66)</f>
        <v>17</v>
      </c>
      <c r="W66" s="807">
        <f>SUM(S66,C66,G66,K66)</f>
        <v>17</v>
      </c>
      <c r="X66" s="811">
        <f>SUM(V66:W66)</f>
        <v>34</v>
      </c>
      <c r="Y66" s="828">
        <f>X66/X$158</f>
        <v>1.8579742615918468E-4</v>
      </c>
    </row>
    <row r="67" spans="1:25" x14ac:dyDescent="0.2">
      <c r="A67" s="809" t="s">
        <v>41</v>
      </c>
      <c r="B67" s="845">
        <v>221</v>
      </c>
      <c r="C67" s="846">
        <v>294</v>
      </c>
      <c r="D67" s="847">
        <f>SUM(B67:C67)</f>
        <v>515</v>
      </c>
      <c r="E67" s="947">
        <f>D67/D$158</f>
        <v>1.4254477012925905E-2</v>
      </c>
      <c r="F67" s="845">
        <v>65</v>
      </c>
      <c r="G67" s="846">
        <v>96</v>
      </c>
      <c r="H67" s="847">
        <f>SUM(F67:G67)</f>
        <v>161</v>
      </c>
      <c r="I67" s="948">
        <f>H67/H$158</f>
        <v>1.1134163208852006E-2</v>
      </c>
      <c r="J67" s="765">
        <v>140</v>
      </c>
      <c r="K67" s="846">
        <v>162</v>
      </c>
      <c r="L67" s="847">
        <f>SUM(J67:K67)</f>
        <v>302</v>
      </c>
      <c r="M67" s="948">
        <f>L67/L$158</f>
        <v>7.6506054618229718E-3</v>
      </c>
      <c r="N67" s="765">
        <v>205</v>
      </c>
      <c r="O67" s="846">
        <v>258</v>
      </c>
      <c r="P67" s="810">
        <f>SUM(N67:O67)</f>
        <v>463</v>
      </c>
      <c r="Q67" s="826">
        <f>P67/P$158</f>
        <v>8.5845663218007198E-3</v>
      </c>
      <c r="R67" s="837">
        <v>242</v>
      </c>
      <c r="S67" s="838">
        <v>320</v>
      </c>
      <c r="T67" s="805">
        <f>SUM(R67:S67)</f>
        <v>562</v>
      </c>
      <c r="U67" s="823">
        <f>T67/$T$158</f>
        <v>6.0474325313132184E-3</v>
      </c>
      <c r="V67" s="806">
        <f>SUM(R67,B67,F67,J67)</f>
        <v>668</v>
      </c>
      <c r="W67" s="807">
        <f>SUM(S67,C67,G67,K67)</f>
        <v>872</v>
      </c>
      <c r="X67" s="811">
        <f>SUM(V67:W67)</f>
        <v>1540</v>
      </c>
      <c r="Y67" s="828">
        <f>X67/X$158</f>
        <v>8.4155304789748347E-3</v>
      </c>
    </row>
    <row r="68" spans="1:25" x14ac:dyDescent="0.2">
      <c r="A68" s="809" t="s">
        <v>42</v>
      </c>
      <c r="B68" s="845">
        <v>8</v>
      </c>
      <c r="C68" s="846">
        <v>23</v>
      </c>
      <c r="D68" s="847">
        <f>SUM(B68:C68)</f>
        <v>31</v>
      </c>
      <c r="E68" s="947">
        <f>D68/D$158</f>
        <v>8.5803648038971462E-4</v>
      </c>
      <c r="F68" s="845" t="s">
        <v>121</v>
      </c>
      <c r="G68" s="846">
        <v>14</v>
      </c>
      <c r="H68" s="847">
        <f>SUM(F68:G68)</f>
        <v>14</v>
      </c>
      <c r="I68" s="948">
        <f>H68/H$158</f>
        <v>9.6818810511756573E-4</v>
      </c>
      <c r="J68" s="765">
        <v>12</v>
      </c>
      <c r="K68" s="846">
        <v>34</v>
      </c>
      <c r="L68" s="847">
        <f>SUM(J68:K68)</f>
        <v>46</v>
      </c>
      <c r="M68" s="948">
        <f>L68/L$158</f>
        <v>1.1653240107412474E-3</v>
      </c>
      <c r="N68" s="765">
        <v>12</v>
      </c>
      <c r="O68" s="846">
        <v>48</v>
      </c>
      <c r="P68" s="810">
        <f>SUM(N68:O68)</f>
        <v>60</v>
      </c>
      <c r="Q68" s="826">
        <f>P68/P$158</f>
        <v>1.1124707976415619E-3</v>
      </c>
      <c r="R68" s="837">
        <v>19</v>
      </c>
      <c r="S68" s="838">
        <v>58</v>
      </c>
      <c r="T68" s="805">
        <f>SUM(R68:S68)</f>
        <v>77</v>
      </c>
      <c r="U68" s="823">
        <f>T68/$T$158</f>
        <v>8.2856282012654418E-4</v>
      </c>
      <c r="V68" s="806">
        <f>SUM(R68,B68,F68,J68)</f>
        <v>39</v>
      </c>
      <c r="W68" s="807">
        <f>SUM(S68,C68,G68,K68)</f>
        <v>129</v>
      </c>
      <c r="X68" s="811">
        <f>SUM(V68:W68)</f>
        <v>168</v>
      </c>
      <c r="Y68" s="828">
        <f>X68/X$158</f>
        <v>9.1805787043361842E-4</v>
      </c>
    </row>
    <row r="69" spans="1:25" x14ac:dyDescent="0.2">
      <c r="A69" s="809" t="s">
        <v>43</v>
      </c>
      <c r="B69" s="845">
        <v>13</v>
      </c>
      <c r="C69" s="846">
        <v>56</v>
      </c>
      <c r="D69" s="847">
        <f>SUM(B69:C69)</f>
        <v>69</v>
      </c>
      <c r="E69" s="947">
        <f>D69/D$158</f>
        <v>1.9098231337706551E-3</v>
      </c>
      <c r="F69" s="845">
        <v>3</v>
      </c>
      <c r="G69" s="846">
        <v>21</v>
      </c>
      <c r="H69" s="847">
        <f>SUM(F69:G69)</f>
        <v>24</v>
      </c>
      <c r="I69" s="948">
        <f>H69/H$158</f>
        <v>1.6597510373443983E-3</v>
      </c>
      <c r="J69" s="765">
        <v>4</v>
      </c>
      <c r="K69" s="846">
        <v>44</v>
      </c>
      <c r="L69" s="847">
        <f>SUM(J69:K69)</f>
        <v>48</v>
      </c>
      <c r="M69" s="948">
        <f>L69/L$158</f>
        <v>1.2159902720778233E-3</v>
      </c>
      <c r="N69" s="765">
        <v>7</v>
      </c>
      <c r="O69" s="846">
        <v>65</v>
      </c>
      <c r="P69" s="810">
        <f>SUM(N69:O69)</f>
        <v>72</v>
      </c>
      <c r="Q69" s="826">
        <f>P69/P$158</f>
        <v>1.3349649571698743E-3</v>
      </c>
      <c r="R69" s="837">
        <v>18</v>
      </c>
      <c r="S69" s="838">
        <v>95</v>
      </c>
      <c r="T69" s="805">
        <f>SUM(R69:S69)</f>
        <v>113</v>
      </c>
      <c r="U69" s="823">
        <f>T69/$T$158</f>
        <v>1.2159428399259673E-3</v>
      </c>
      <c r="V69" s="806">
        <f>SUM(R69,B69,F69,J69)</f>
        <v>38</v>
      </c>
      <c r="W69" s="807">
        <f>SUM(S69,C69,G69,K69)</f>
        <v>216</v>
      </c>
      <c r="X69" s="811">
        <f>SUM(V69:W69)</f>
        <v>254</v>
      </c>
      <c r="Y69" s="828">
        <f>X69/X$158</f>
        <v>1.3880160660127326E-3</v>
      </c>
    </row>
    <row r="70" spans="1:25" x14ac:dyDescent="0.2">
      <c r="A70" s="809" t="s">
        <v>110</v>
      </c>
      <c r="B70" s="845">
        <v>3</v>
      </c>
      <c r="C70" s="846">
        <v>5</v>
      </c>
      <c r="D70" s="847">
        <f>SUM(B70:C70)</f>
        <v>8</v>
      </c>
      <c r="E70" s="947">
        <f>D70/D$158</f>
        <v>2.2142876913282958E-4</v>
      </c>
      <c r="F70" s="845">
        <v>2</v>
      </c>
      <c r="G70" s="846">
        <v>1</v>
      </c>
      <c r="H70" s="847">
        <f>SUM(F70:G70)</f>
        <v>3</v>
      </c>
      <c r="I70" s="948">
        <f>H70/H$158</f>
        <v>2.0746887966804979E-4</v>
      </c>
      <c r="J70" s="765">
        <v>4</v>
      </c>
      <c r="K70" s="846">
        <v>2</v>
      </c>
      <c r="L70" s="847">
        <f>SUM(J70:K70)</f>
        <v>6</v>
      </c>
      <c r="M70" s="948">
        <f>L70/L$158</f>
        <v>1.5199878400972791E-4</v>
      </c>
      <c r="N70" s="765">
        <v>6</v>
      </c>
      <c r="O70" s="846">
        <v>3</v>
      </c>
      <c r="P70" s="810">
        <f>SUM(N70:O70)</f>
        <v>9</v>
      </c>
      <c r="Q70" s="826">
        <f>P70/P$158</f>
        <v>1.6687061964623429E-4</v>
      </c>
      <c r="R70" s="837">
        <v>4</v>
      </c>
      <c r="S70" s="838">
        <v>4</v>
      </c>
      <c r="T70" s="805">
        <f>SUM(R70:S70)</f>
        <v>8</v>
      </c>
      <c r="U70" s="823">
        <f>T70/$T$158</f>
        <v>8.6084448844316272E-5</v>
      </c>
      <c r="V70" s="806">
        <f>SUM(R70,B70,F70,J70)</f>
        <v>13</v>
      </c>
      <c r="W70" s="807">
        <f>SUM(S70,C70,G70,K70)</f>
        <v>12</v>
      </c>
      <c r="X70" s="811">
        <f>SUM(V70:W70)</f>
        <v>25</v>
      </c>
      <c r="Y70" s="828">
        <f>X70/X$158</f>
        <v>1.3661575452881227E-4</v>
      </c>
    </row>
    <row r="71" spans="1:25" x14ac:dyDescent="0.2">
      <c r="A71" s="809" t="s">
        <v>44</v>
      </c>
      <c r="B71" s="845">
        <v>21</v>
      </c>
      <c r="C71" s="846">
        <v>84</v>
      </c>
      <c r="D71" s="847">
        <f>SUM(B71:C71)</f>
        <v>105</v>
      </c>
      <c r="E71" s="947">
        <f>D71/D$158</f>
        <v>2.9062525948683883E-3</v>
      </c>
      <c r="F71" s="845">
        <v>6</v>
      </c>
      <c r="G71" s="846">
        <v>32</v>
      </c>
      <c r="H71" s="847">
        <f>SUM(F71:G71)</f>
        <v>38</v>
      </c>
      <c r="I71" s="948">
        <f>H71/H$158</f>
        <v>2.6279391424619642E-3</v>
      </c>
      <c r="J71" s="765">
        <v>18</v>
      </c>
      <c r="K71" s="846">
        <v>54</v>
      </c>
      <c r="L71" s="847">
        <f>SUM(J71:K71)</f>
        <v>72</v>
      </c>
      <c r="M71" s="948">
        <f>L71/L$158</f>
        <v>1.823985408116735E-3</v>
      </c>
      <c r="N71" s="765">
        <v>24</v>
      </c>
      <c r="O71" s="846">
        <v>86</v>
      </c>
      <c r="P71" s="810">
        <f>SUM(N71:O71)</f>
        <v>110</v>
      </c>
      <c r="Q71" s="826">
        <f>P71/P$158</f>
        <v>2.0395297956761968E-3</v>
      </c>
      <c r="R71" s="837">
        <v>13</v>
      </c>
      <c r="S71" s="838">
        <v>72</v>
      </c>
      <c r="T71" s="805">
        <f>SUM(R71:S71)</f>
        <v>85</v>
      </c>
      <c r="U71" s="823">
        <f>T71/$T$158</f>
        <v>9.1464726897086044E-4</v>
      </c>
      <c r="V71" s="806">
        <f>SUM(R71,B71,F71,J71)</f>
        <v>58</v>
      </c>
      <c r="W71" s="807">
        <f>SUM(S71,C71,G71,K71)</f>
        <v>242</v>
      </c>
      <c r="X71" s="811">
        <f>SUM(V71:W71)</f>
        <v>300</v>
      </c>
      <c r="Y71" s="828">
        <f>X71/X$158</f>
        <v>1.6393890543457471E-3</v>
      </c>
    </row>
    <row r="72" spans="1:25" x14ac:dyDescent="0.2">
      <c r="A72" s="809" t="s">
        <v>45</v>
      </c>
      <c r="B72" s="845">
        <v>80</v>
      </c>
      <c r="C72" s="846">
        <v>148</v>
      </c>
      <c r="D72" s="847">
        <f>SUM(B72:C72)</f>
        <v>228</v>
      </c>
      <c r="E72" s="947">
        <f>D72/D$158</f>
        <v>6.3107199202856431E-3</v>
      </c>
      <c r="F72" s="845">
        <v>16</v>
      </c>
      <c r="G72" s="846">
        <v>41</v>
      </c>
      <c r="H72" s="847">
        <f>SUM(F72:G72)</f>
        <v>57</v>
      </c>
      <c r="I72" s="948">
        <f>H72/H$158</f>
        <v>3.9419087136929459E-3</v>
      </c>
      <c r="J72" s="765">
        <v>57</v>
      </c>
      <c r="K72" s="846">
        <v>106</v>
      </c>
      <c r="L72" s="847">
        <f>SUM(J72:K72)</f>
        <v>163</v>
      </c>
      <c r="M72" s="948">
        <f>L72/L$158</f>
        <v>4.1293002989309423E-3</v>
      </c>
      <c r="N72" s="765">
        <v>73</v>
      </c>
      <c r="O72" s="846">
        <v>147</v>
      </c>
      <c r="P72" s="810">
        <f>SUM(N72:O72)</f>
        <v>220</v>
      </c>
      <c r="Q72" s="826">
        <f>P72/P$158</f>
        <v>4.0790595913523936E-3</v>
      </c>
      <c r="R72" s="837">
        <v>110</v>
      </c>
      <c r="S72" s="838">
        <v>157</v>
      </c>
      <c r="T72" s="805">
        <f>SUM(R72:S72)</f>
        <v>267</v>
      </c>
      <c r="U72" s="823">
        <f>T72/$T$158</f>
        <v>2.8730684801790557E-3</v>
      </c>
      <c r="V72" s="806">
        <f>SUM(R72,B72,F72,J72)</f>
        <v>263</v>
      </c>
      <c r="W72" s="807">
        <f>SUM(S72,C72,G72,K72)</f>
        <v>452</v>
      </c>
      <c r="X72" s="811">
        <f>SUM(V72:W72)</f>
        <v>715</v>
      </c>
      <c r="Y72" s="828">
        <f>X72/X$158</f>
        <v>3.9072105795240307E-3</v>
      </c>
    </row>
    <row r="73" spans="1:25" x14ac:dyDescent="0.2">
      <c r="A73" s="809" t="s">
        <v>46</v>
      </c>
      <c r="B73" s="845" t="s">
        <v>121</v>
      </c>
      <c r="C73" s="846" t="s">
        <v>121</v>
      </c>
      <c r="D73" s="847">
        <v>0</v>
      </c>
      <c r="E73" s="947">
        <f>D73/D$158</f>
        <v>0</v>
      </c>
      <c r="F73" s="845" t="s">
        <v>121</v>
      </c>
      <c r="G73" s="846" t="s">
        <v>121</v>
      </c>
      <c r="H73" s="847">
        <v>0</v>
      </c>
      <c r="I73" s="948">
        <f>H73/H$158</f>
        <v>0</v>
      </c>
      <c r="J73" s="765" t="s">
        <v>121</v>
      </c>
      <c r="K73" s="846" t="s">
        <v>121</v>
      </c>
      <c r="L73" s="847">
        <v>0</v>
      </c>
      <c r="M73" s="948">
        <f>L73/L$158</f>
        <v>0</v>
      </c>
      <c r="N73" s="765" t="s">
        <v>121</v>
      </c>
      <c r="O73" s="846" t="s">
        <v>121</v>
      </c>
      <c r="P73" s="810">
        <v>0</v>
      </c>
      <c r="Q73" s="826">
        <f>P73/P$158</f>
        <v>0</v>
      </c>
      <c r="R73" s="837" t="s">
        <v>121</v>
      </c>
      <c r="S73" s="838">
        <v>11</v>
      </c>
      <c r="T73" s="805">
        <f>SUM(R73:S73)</f>
        <v>11</v>
      </c>
      <c r="U73" s="823">
        <f>T73/$T$158</f>
        <v>1.1836611716093488E-4</v>
      </c>
      <c r="V73" s="806">
        <f>SUM(R73,B73,F73,J73)</f>
        <v>0</v>
      </c>
      <c r="W73" s="807">
        <f>SUM(S73,C73,G73,K73)</f>
        <v>11</v>
      </c>
      <c r="X73" s="811">
        <f>SUM(V73:W73)</f>
        <v>11</v>
      </c>
      <c r="Y73" s="828">
        <f>X73/X$158</f>
        <v>6.0110931992677395E-5</v>
      </c>
    </row>
    <row r="74" spans="1:25" x14ac:dyDescent="0.2">
      <c r="A74" s="809" t="s">
        <v>47</v>
      </c>
      <c r="B74" s="845">
        <v>230</v>
      </c>
      <c r="C74" s="846">
        <v>117</v>
      </c>
      <c r="D74" s="847">
        <f>SUM(B74:C74)</f>
        <v>347</v>
      </c>
      <c r="E74" s="947">
        <f>D74/D$158</f>
        <v>9.6044728611364826E-3</v>
      </c>
      <c r="F74" s="845">
        <v>88</v>
      </c>
      <c r="G74" s="846">
        <v>90</v>
      </c>
      <c r="H74" s="847">
        <f>SUM(F74:G74)</f>
        <v>178</v>
      </c>
      <c r="I74" s="948">
        <f>H74/H$158</f>
        <v>1.2309820193637621E-2</v>
      </c>
      <c r="J74" s="765">
        <v>139</v>
      </c>
      <c r="K74" s="846">
        <v>81</v>
      </c>
      <c r="L74" s="847">
        <f>SUM(J74:K74)</f>
        <v>220</v>
      </c>
      <c r="M74" s="948">
        <f>L74/L$158</f>
        <v>5.5732887470233573E-3</v>
      </c>
      <c r="N74" s="765">
        <v>227</v>
      </c>
      <c r="O74" s="846">
        <v>171</v>
      </c>
      <c r="P74" s="810">
        <f>SUM(N74:O74)</f>
        <v>398</v>
      </c>
      <c r="Q74" s="826">
        <f>P74/P$158</f>
        <v>7.379389624355694E-3</v>
      </c>
      <c r="R74" s="837">
        <v>278</v>
      </c>
      <c r="S74" s="838">
        <v>229</v>
      </c>
      <c r="T74" s="805">
        <f>SUM(R74:S74)</f>
        <v>507</v>
      </c>
      <c r="U74" s="823">
        <f>T74/$T$158</f>
        <v>5.4556019455085439E-3</v>
      </c>
      <c r="V74" s="806">
        <f>SUM(R74,B74,F74,J74)</f>
        <v>735</v>
      </c>
      <c r="W74" s="807">
        <f>SUM(S74,C74,G74,K74)</f>
        <v>517</v>
      </c>
      <c r="X74" s="811">
        <f>SUM(V74:W74)</f>
        <v>1252</v>
      </c>
      <c r="Y74" s="828">
        <f>X74/X$158</f>
        <v>6.8417169868029183E-3</v>
      </c>
    </row>
    <row r="75" spans="1:25" x14ac:dyDescent="0.2">
      <c r="A75" s="809" t="s">
        <v>48</v>
      </c>
      <c r="B75" s="845">
        <v>41</v>
      </c>
      <c r="C75" s="846">
        <v>40</v>
      </c>
      <c r="D75" s="847">
        <f>SUM(B75:C75)</f>
        <v>81</v>
      </c>
      <c r="E75" s="947">
        <f>D75/D$158</f>
        <v>2.2419662874698996E-3</v>
      </c>
      <c r="F75" s="845">
        <v>18</v>
      </c>
      <c r="G75" s="846">
        <v>15</v>
      </c>
      <c r="H75" s="847">
        <f>SUM(F75:G75)</f>
        <v>33</v>
      </c>
      <c r="I75" s="948">
        <f>H75/H$158</f>
        <v>2.2821576763485478E-3</v>
      </c>
      <c r="J75" s="765">
        <v>27</v>
      </c>
      <c r="K75" s="846">
        <v>21</v>
      </c>
      <c r="L75" s="847">
        <f>SUM(J75:K75)</f>
        <v>48</v>
      </c>
      <c r="M75" s="948">
        <f>L75/L$158</f>
        <v>1.2159902720778233E-3</v>
      </c>
      <c r="N75" s="765">
        <v>45</v>
      </c>
      <c r="O75" s="846">
        <v>36</v>
      </c>
      <c r="P75" s="810">
        <f>SUM(N75:O75)</f>
        <v>81</v>
      </c>
      <c r="Q75" s="826">
        <f>P75/P$158</f>
        <v>1.5018355768161085E-3</v>
      </c>
      <c r="R75" s="837">
        <v>28</v>
      </c>
      <c r="S75" s="838">
        <v>41</v>
      </c>
      <c r="T75" s="805">
        <f>SUM(R75:S75)</f>
        <v>69</v>
      </c>
      <c r="U75" s="823">
        <f>T75/$T$158</f>
        <v>7.4247837128222792E-4</v>
      </c>
      <c r="V75" s="806">
        <f>SUM(R75,B75,F75,J75)</f>
        <v>114</v>
      </c>
      <c r="W75" s="807">
        <f>SUM(S75,C75,G75,K75)</f>
        <v>117</v>
      </c>
      <c r="X75" s="811">
        <f>SUM(V75:W75)</f>
        <v>231</v>
      </c>
      <c r="Y75" s="828">
        <f>X75/X$158</f>
        <v>1.2623295718462253E-3</v>
      </c>
    </row>
    <row r="76" spans="1:25" x14ac:dyDescent="0.2">
      <c r="A76" s="809" t="s">
        <v>49</v>
      </c>
      <c r="B76" s="845">
        <v>24</v>
      </c>
      <c r="C76" s="846">
        <v>17</v>
      </c>
      <c r="D76" s="847">
        <f>SUM(B76:C76)</f>
        <v>41</v>
      </c>
      <c r="E76" s="947">
        <f>D76/D$158</f>
        <v>1.1348224418057517E-3</v>
      </c>
      <c r="F76" s="845">
        <v>12</v>
      </c>
      <c r="G76" s="846">
        <v>11</v>
      </c>
      <c r="H76" s="847">
        <f>SUM(F76:G76)</f>
        <v>23</v>
      </c>
      <c r="I76" s="948">
        <f>H76/H$158</f>
        <v>1.5905947441217151E-3</v>
      </c>
      <c r="J76" s="765">
        <v>20</v>
      </c>
      <c r="K76" s="846">
        <v>20</v>
      </c>
      <c r="L76" s="847">
        <f>SUM(J76:K76)</f>
        <v>40</v>
      </c>
      <c r="M76" s="948">
        <f>L76/L$158</f>
        <v>1.0133252267315194E-3</v>
      </c>
      <c r="N76" s="765">
        <v>32</v>
      </c>
      <c r="O76" s="846">
        <v>31</v>
      </c>
      <c r="P76" s="810">
        <f>SUM(N76:O76)</f>
        <v>63</v>
      </c>
      <c r="Q76" s="826">
        <f>P76/P$158</f>
        <v>1.1680943375236401E-3</v>
      </c>
      <c r="R76" s="837">
        <v>35</v>
      </c>
      <c r="S76" s="838">
        <v>68</v>
      </c>
      <c r="T76" s="805">
        <f>SUM(R76:S76)</f>
        <v>103</v>
      </c>
      <c r="U76" s="823">
        <f>T76/$T$158</f>
        <v>1.1083372788705721E-3</v>
      </c>
      <c r="V76" s="806">
        <f>SUM(R76,B76,F76,J76)</f>
        <v>91</v>
      </c>
      <c r="W76" s="807">
        <f>SUM(S76,C76,G76,K76)</f>
        <v>116</v>
      </c>
      <c r="X76" s="811">
        <f>SUM(V76:W76)</f>
        <v>207</v>
      </c>
      <c r="Y76" s="828">
        <f>X76/X$158</f>
        <v>1.1311784474985656E-3</v>
      </c>
    </row>
    <row r="77" spans="1:25" x14ac:dyDescent="0.2">
      <c r="A77" s="809" t="s">
        <v>50</v>
      </c>
      <c r="B77" s="845">
        <v>1</v>
      </c>
      <c r="C77" s="846" t="s">
        <v>121</v>
      </c>
      <c r="D77" s="847">
        <f>SUM(B77:C77)</f>
        <v>1</v>
      </c>
      <c r="E77" s="947">
        <f>D77/D$158</f>
        <v>2.7678596141603697E-5</v>
      </c>
      <c r="F77" s="845" t="s">
        <v>121</v>
      </c>
      <c r="G77" s="846" t="s">
        <v>121</v>
      </c>
      <c r="H77" s="847">
        <f>SUM(F77:G77)</f>
        <v>0</v>
      </c>
      <c r="I77" s="948">
        <f>H77/H$158</f>
        <v>0</v>
      </c>
      <c r="J77" s="765" t="s">
        <v>121</v>
      </c>
      <c r="K77" s="846" t="s">
        <v>121</v>
      </c>
      <c r="L77" s="847">
        <f>SUM(J77:K77)</f>
        <v>0</v>
      </c>
      <c r="M77" s="948">
        <f>L77/L$158</f>
        <v>0</v>
      </c>
      <c r="N77" s="765" t="s">
        <v>121</v>
      </c>
      <c r="O77" s="846" t="s">
        <v>121</v>
      </c>
      <c r="P77" s="810">
        <f>SUM(N77:O77)</f>
        <v>0</v>
      </c>
      <c r="Q77" s="826">
        <f>P77/P$158</f>
        <v>0</v>
      </c>
      <c r="R77" s="837" t="s">
        <v>121</v>
      </c>
      <c r="S77" s="838" t="s">
        <v>121</v>
      </c>
      <c r="T77" s="805">
        <f>SUM(R77:S77)</f>
        <v>0</v>
      </c>
      <c r="U77" s="823">
        <f>T77/$T$158</f>
        <v>0</v>
      </c>
      <c r="V77" s="806">
        <f>SUM(R77,B77,F77,J77)</f>
        <v>1</v>
      </c>
      <c r="W77" s="807">
        <f>SUM(S77,C77,G77,K77)</f>
        <v>0</v>
      </c>
      <c r="X77" s="811">
        <f>SUM(V77:W77)</f>
        <v>1</v>
      </c>
      <c r="Y77" s="828">
        <f>X77/X$158</f>
        <v>5.4646301811524908E-6</v>
      </c>
    </row>
    <row r="78" spans="1:25" x14ac:dyDescent="0.2">
      <c r="A78" s="809" t="s">
        <v>51</v>
      </c>
      <c r="B78" s="845">
        <v>28</v>
      </c>
      <c r="C78" s="846">
        <v>36</v>
      </c>
      <c r="D78" s="847">
        <f>SUM(B78:C78)</f>
        <v>64</v>
      </c>
      <c r="E78" s="947">
        <f>D78/D$158</f>
        <v>1.7714301530626366E-3</v>
      </c>
      <c r="F78" s="845">
        <v>7</v>
      </c>
      <c r="G78" s="846">
        <v>19</v>
      </c>
      <c r="H78" s="847">
        <f>SUM(F78:G78)</f>
        <v>26</v>
      </c>
      <c r="I78" s="948">
        <f>H78/H$158</f>
        <v>1.7980636237897648E-3</v>
      </c>
      <c r="J78" s="765">
        <v>16</v>
      </c>
      <c r="K78" s="846">
        <v>28</v>
      </c>
      <c r="L78" s="847">
        <f>SUM(J78:K78)</f>
        <v>44</v>
      </c>
      <c r="M78" s="948">
        <f>L78/L$158</f>
        <v>1.1146577494046714E-3</v>
      </c>
      <c r="N78" s="765">
        <v>23</v>
      </c>
      <c r="O78" s="846">
        <v>47</v>
      </c>
      <c r="P78" s="810">
        <f>SUM(N78:O78)</f>
        <v>70</v>
      </c>
      <c r="Q78" s="826">
        <f>P78/P$158</f>
        <v>1.2978825972484889E-3</v>
      </c>
      <c r="R78" s="837">
        <v>35</v>
      </c>
      <c r="S78" s="838">
        <v>50</v>
      </c>
      <c r="T78" s="805">
        <f>SUM(R78:S78)</f>
        <v>85</v>
      </c>
      <c r="U78" s="823">
        <f>T78/$T$158</f>
        <v>9.1464726897086044E-4</v>
      </c>
      <c r="V78" s="806">
        <f>SUM(R78,B78,F78,J78)</f>
        <v>86</v>
      </c>
      <c r="W78" s="807">
        <f>SUM(S78,C78,G78,K78)</f>
        <v>133</v>
      </c>
      <c r="X78" s="811">
        <f>SUM(V78:W78)</f>
        <v>219</v>
      </c>
      <c r="Y78" s="828">
        <f>X78/X$158</f>
        <v>1.1967540096723954E-3</v>
      </c>
    </row>
    <row r="79" spans="1:25" x14ac:dyDescent="0.2">
      <c r="A79" s="809" t="s">
        <v>52</v>
      </c>
      <c r="B79" s="845" t="s">
        <v>121</v>
      </c>
      <c r="C79" s="846">
        <v>1</v>
      </c>
      <c r="D79" s="847">
        <f>SUM(B79:C79)</f>
        <v>1</v>
      </c>
      <c r="E79" s="947">
        <f>D79/D$158</f>
        <v>2.7678596141603697E-5</v>
      </c>
      <c r="F79" s="845">
        <v>1</v>
      </c>
      <c r="G79" s="846">
        <v>2</v>
      </c>
      <c r="H79" s="847">
        <f>SUM(F79:G79)</f>
        <v>3</v>
      </c>
      <c r="I79" s="948">
        <f>H79/H$158</f>
        <v>2.0746887966804979E-4</v>
      </c>
      <c r="J79" s="765" t="s">
        <v>121</v>
      </c>
      <c r="K79" s="846" t="s">
        <v>121</v>
      </c>
      <c r="L79" s="847">
        <f>SUM(J79:K79)</f>
        <v>0</v>
      </c>
      <c r="M79" s="948">
        <f>L79/L$158</f>
        <v>0</v>
      </c>
      <c r="N79" s="765">
        <v>1</v>
      </c>
      <c r="O79" s="846">
        <v>2</v>
      </c>
      <c r="P79" s="810">
        <f>SUM(N79:O79)</f>
        <v>3</v>
      </c>
      <c r="Q79" s="826">
        <f>P79/P$158</f>
        <v>5.5623539882078096E-5</v>
      </c>
      <c r="R79" s="837" t="s">
        <v>121</v>
      </c>
      <c r="S79" s="838">
        <v>2</v>
      </c>
      <c r="T79" s="805">
        <f>SUM(R79:S79)</f>
        <v>2</v>
      </c>
      <c r="U79" s="823">
        <f>T79/$T$158</f>
        <v>2.1521112211079068E-5</v>
      </c>
      <c r="V79" s="806">
        <f>SUM(R79,B79,F79,J79)</f>
        <v>1</v>
      </c>
      <c r="W79" s="807">
        <f>SUM(S79,C79,G79,K79)</f>
        <v>5</v>
      </c>
      <c r="X79" s="811">
        <f>SUM(V79:W79)</f>
        <v>6</v>
      </c>
      <c r="Y79" s="828">
        <f>X79/X$158</f>
        <v>3.2787781086914945E-5</v>
      </c>
    </row>
    <row r="80" spans="1:25" x14ac:dyDescent="0.2">
      <c r="A80" s="809" t="s">
        <v>53</v>
      </c>
      <c r="B80" s="845">
        <v>14</v>
      </c>
      <c r="C80" s="846">
        <v>34</v>
      </c>
      <c r="D80" s="847">
        <f>SUM(B80:C80)</f>
        <v>48</v>
      </c>
      <c r="E80" s="947">
        <f>D80/D$158</f>
        <v>1.3285726147969775E-3</v>
      </c>
      <c r="F80" s="845" t="s">
        <v>121</v>
      </c>
      <c r="G80" s="846">
        <v>8</v>
      </c>
      <c r="H80" s="847">
        <f>SUM(F80:G80)</f>
        <v>8</v>
      </c>
      <c r="I80" s="948">
        <f>H80/H$158</f>
        <v>5.532503457814661E-4</v>
      </c>
      <c r="J80" s="765">
        <v>16</v>
      </c>
      <c r="K80" s="846">
        <v>33</v>
      </c>
      <c r="L80" s="847">
        <f>SUM(J80:K80)</f>
        <v>49</v>
      </c>
      <c r="M80" s="948">
        <f>L80/L$158</f>
        <v>1.2413234027461113E-3</v>
      </c>
      <c r="N80" s="765">
        <v>16</v>
      </c>
      <c r="O80" s="846">
        <v>41</v>
      </c>
      <c r="P80" s="810">
        <f>SUM(N80:O80)</f>
        <v>57</v>
      </c>
      <c r="Q80" s="826">
        <f>P80/P$158</f>
        <v>1.0568472577594838E-3</v>
      </c>
      <c r="R80" s="837">
        <v>14</v>
      </c>
      <c r="S80" s="838">
        <v>42</v>
      </c>
      <c r="T80" s="805">
        <f>SUM(R80:S80)</f>
        <v>56</v>
      </c>
      <c r="U80" s="823">
        <f>T80/$T$158</f>
        <v>6.0259114191021392E-4</v>
      </c>
      <c r="V80" s="806">
        <f>SUM(R80,B80,F80,J80)</f>
        <v>44</v>
      </c>
      <c r="W80" s="807">
        <f>SUM(S80,C80,G80,K80)</f>
        <v>117</v>
      </c>
      <c r="X80" s="811">
        <f>SUM(V80:W80)</f>
        <v>161</v>
      </c>
      <c r="Y80" s="828">
        <f>X80/X$158</f>
        <v>8.7980545916555096E-4</v>
      </c>
    </row>
    <row r="81" spans="1:25" x14ac:dyDescent="0.2">
      <c r="A81" s="809" t="s">
        <v>54</v>
      </c>
      <c r="B81" s="845">
        <v>505</v>
      </c>
      <c r="C81" s="846">
        <v>622</v>
      </c>
      <c r="D81" s="847">
        <f>SUM(B81:C81)</f>
        <v>1127</v>
      </c>
      <c r="E81" s="947">
        <f>D81/D$158</f>
        <v>3.1193777851587369E-2</v>
      </c>
      <c r="F81" s="845">
        <v>184</v>
      </c>
      <c r="G81" s="846">
        <v>218</v>
      </c>
      <c r="H81" s="847">
        <f>SUM(F81:G81)</f>
        <v>402</v>
      </c>
      <c r="I81" s="948">
        <f>H81/H$158</f>
        <v>2.7800829875518671E-2</v>
      </c>
      <c r="J81" s="765">
        <v>283</v>
      </c>
      <c r="K81" s="846">
        <v>399</v>
      </c>
      <c r="L81" s="847">
        <f>SUM(J81:K81)</f>
        <v>682</v>
      </c>
      <c r="M81" s="948">
        <f>L81/L$158</f>
        <v>1.7277195115772408E-2</v>
      </c>
      <c r="N81" s="765">
        <v>467</v>
      </c>
      <c r="O81" s="846">
        <v>617</v>
      </c>
      <c r="P81" s="810">
        <f>SUM(N81:O81)</f>
        <v>1084</v>
      </c>
      <c r="Q81" s="826">
        <f>P81/P$158</f>
        <v>2.0098639077390887E-2</v>
      </c>
      <c r="R81" s="837">
        <v>508</v>
      </c>
      <c r="S81" s="838">
        <v>589</v>
      </c>
      <c r="T81" s="805">
        <f>SUM(R81:S81)</f>
        <v>1097</v>
      </c>
      <c r="U81" s="823">
        <f>T81/$T$158</f>
        <v>1.1804330047776869E-2</v>
      </c>
      <c r="V81" s="806">
        <f>SUM(R81,B81,F81,J81)</f>
        <v>1480</v>
      </c>
      <c r="W81" s="807">
        <f>SUM(S81,C81,G81,K81)</f>
        <v>1828</v>
      </c>
      <c r="X81" s="811">
        <f>SUM(V81:W81)</f>
        <v>3308</v>
      </c>
      <c r="Y81" s="828">
        <f>X81/X$158</f>
        <v>1.8076996639252437E-2</v>
      </c>
    </row>
    <row r="82" spans="1:25" x14ac:dyDescent="0.2">
      <c r="A82" s="809" t="s">
        <v>191</v>
      </c>
      <c r="B82" s="845">
        <v>80</v>
      </c>
      <c r="C82" s="846">
        <v>88</v>
      </c>
      <c r="D82" s="847">
        <f>SUM(B82:C82)</f>
        <v>168</v>
      </c>
      <c r="E82" s="947">
        <f>D82/D$158</f>
        <v>4.6500041517894214E-3</v>
      </c>
      <c r="F82" s="845">
        <v>53</v>
      </c>
      <c r="G82" s="846">
        <v>12</v>
      </c>
      <c r="H82" s="847">
        <f>SUM(F82:G82)</f>
        <v>65</v>
      </c>
      <c r="I82" s="948">
        <f>H82/H$158</f>
        <v>4.4951590594744118E-3</v>
      </c>
      <c r="J82" s="765">
        <v>51</v>
      </c>
      <c r="K82" s="846">
        <v>159</v>
      </c>
      <c r="L82" s="847">
        <f>SUM(J82:K82)</f>
        <v>210</v>
      </c>
      <c r="M82" s="948">
        <f>L82/L$158</f>
        <v>5.3199574403404769E-3</v>
      </c>
      <c r="N82" s="765">
        <v>104</v>
      </c>
      <c r="O82" s="846">
        <v>171</v>
      </c>
      <c r="P82" s="810">
        <f>SUM(N82:O82)</f>
        <v>275</v>
      </c>
      <c r="Q82" s="826">
        <f>P82/P$158</f>
        <v>5.098824489190492E-3</v>
      </c>
      <c r="R82" s="837">
        <v>35</v>
      </c>
      <c r="S82" s="838">
        <v>298</v>
      </c>
      <c r="T82" s="805">
        <f>SUM(R82:S82)</f>
        <v>333</v>
      </c>
      <c r="U82" s="823">
        <f>T82/$T$158</f>
        <v>3.5832651831446648E-3</v>
      </c>
      <c r="V82" s="806">
        <f>SUM(R82,B82,F82,J82)</f>
        <v>219</v>
      </c>
      <c r="W82" s="807">
        <f>SUM(S82,C82,G82,K82)</f>
        <v>557</v>
      </c>
      <c r="X82" s="811">
        <f>SUM(V82:W82)</f>
        <v>776</v>
      </c>
      <c r="Y82" s="828">
        <f>X82/X$158</f>
        <v>4.2405530205743324E-3</v>
      </c>
    </row>
    <row r="83" spans="1:25" x14ac:dyDescent="0.2">
      <c r="A83" s="809" t="s">
        <v>55</v>
      </c>
      <c r="B83" s="845">
        <v>2</v>
      </c>
      <c r="C83" s="846">
        <v>15</v>
      </c>
      <c r="D83" s="847">
        <f>SUM(B83:C83)</f>
        <v>17</v>
      </c>
      <c r="E83" s="947">
        <f>D83/D$158</f>
        <v>4.7053613440726285E-4</v>
      </c>
      <c r="F83" s="845">
        <v>1</v>
      </c>
      <c r="G83" s="846">
        <v>11</v>
      </c>
      <c r="H83" s="847">
        <f>SUM(F83:G83)</f>
        <v>12</v>
      </c>
      <c r="I83" s="948">
        <f>H83/H$158</f>
        <v>8.2987551867219915E-4</v>
      </c>
      <c r="J83" s="765">
        <v>4</v>
      </c>
      <c r="K83" s="846">
        <v>12</v>
      </c>
      <c r="L83" s="847">
        <f>SUM(J83:K83)</f>
        <v>16</v>
      </c>
      <c r="M83" s="948">
        <f>L83/L$158</f>
        <v>4.053300906926078E-4</v>
      </c>
      <c r="N83" s="765">
        <v>5</v>
      </c>
      <c r="O83" s="846">
        <v>23</v>
      </c>
      <c r="P83" s="810">
        <f>SUM(N83:O83)</f>
        <v>28</v>
      </c>
      <c r="Q83" s="826">
        <f>P83/P$158</f>
        <v>5.1915303889939559E-4</v>
      </c>
      <c r="R83" s="837" t="s">
        <v>121</v>
      </c>
      <c r="S83" s="838">
        <v>31</v>
      </c>
      <c r="T83" s="805">
        <f>SUM(R83:S83)</f>
        <v>31</v>
      </c>
      <c r="U83" s="823">
        <f>T83/$T$158</f>
        <v>3.3357723927172558E-4</v>
      </c>
      <c r="V83" s="806">
        <f>SUM(R83,B83,F83,J83)</f>
        <v>7</v>
      </c>
      <c r="W83" s="807">
        <f>SUM(S83,C83,G83,K83)</f>
        <v>69</v>
      </c>
      <c r="X83" s="811">
        <f>SUM(V83:W83)</f>
        <v>76</v>
      </c>
      <c r="Y83" s="828">
        <f>X83/X$158</f>
        <v>4.1531189376758926E-4</v>
      </c>
    </row>
    <row r="84" spans="1:25" x14ac:dyDescent="0.2">
      <c r="A84" s="809" t="s">
        <v>144</v>
      </c>
      <c r="B84" s="845">
        <v>3</v>
      </c>
      <c r="C84" s="846">
        <v>12</v>
      </c>
      <c r="D84" s="847">
        <f>SUM(B84:C84)</f>
        <v>15</v>
      </c>
      <c r="E84" s="947">
        <f>D84/D$158</f>
        <v>4.1517894212405546E-4</v>
      </c>
      <c r="F84" s="845">
        <v>1</v>
      </c>
      <c r="G84" s="846">
        <v>1</v>
      </c>
      <c r="H84" s="847">
        <f>SUM(F84:G84)</f>
        <v>2</v>
      </c>
      <c r="I84" s="948">
        <f>H84/H$158</f>
        <v>1.3831258644536652E-4</v>
      </c>
      <c r="J84" s="765">
        <v>4</v>
      </c>
      <c r="K84" s="846">
        <v>12</v>
      </c>
      <c r="L84" s="847">
        <f>SUM(J84:K84)</f>
        <v>16</v>
      </c>
      <c r="M84" s="948">
        <f>L84/L$158</f>
        <v>4.053300906926078E-4</v>
      </c>
      <c r="N84" s="765">
        <v>5</v>
      </c>
      <c r="O84" s="846">
        <v>13</v>
      </c>
      <c r="P84" s="810">
        <f>SUM(N84:O84)</f>
        <v>18</v>
      </c>
      <c r="Q84" s="826">
        <f>P84/P$158</f>
        <v>3.3374123929246857E-4</v>
      </c>
      <c r="R84" s="837">
        <v>5</v>
      </c>
      <c r="S84" s="838">
        <v>6</v>
      </c>
      <c r="T84" s="805">
        <f>SUM(R84:S84)</f>
        <v>11</v>
      </c>
      <c r="U84" s="823">
        <f>T84/$T$158</f>
        <v>1.1836611716093488E-4</v>
      </c>
      <c r="V84" s="806">
        <f>SUM(R84,B84,F84,J84)</f>
        <v>13</v>
      </c>
      <c r="W84" s="807">
        <f>SUM(S84,C84,G84,K84)</f>
        <v>31</v>
      </c>
      <c r="X84" s="811">
        <f>SUM(V84:W84)</f>
        <v>44</v>
      </c>
      <c r="Y84" s="828">
        <f>X84/X$158</f>
        <v>2.4044372797070958E-4</v>
      </c>
    </row>
    <row r="85" spans="1:25" x14ac:dyDescent="0.2">
      <c r="A85" s="809" t="s">
        <v>56</v>
      </c>
      <c r="B85" s="845">
        <v>25</v>
      </c>
      <c r="C85" s="846">
        <v>37</v>
      </c>
      <c r="D85" s="847">
        <f>SUM(B85:C85)</f>
        <v>62</v>
      </c>
      <c r="E85" s="947">
        <f>D85/D$158</f>
        <v>1.7160729607794292E-3</v>
      </c>
      <c r="F85" s="845">
        <v>4</v>
      </c>
      <c r="G85" s="846">
        <v>11</v>
      </c>
      <c r="H85" s="847">
        <f>SUM(F85:G85)</f>
        <v>15</v>
      </c>
      <c r="I85" s="948">
        <f>H85/H$158</f>
        <v>1.037344398340249E-3</v>
      </c>
      <c r="J85" s="765">
        <v>23</v>
      </c>
      <c r="K85" s="846">
        <v>15</v>
      </c>
      <c r="L85" s="847">
        <f>SUM(J85:K85)</f>
        <v>38</v>
      </c>
      <c r="M85" s="948">
        <f>L85/L$158</f>
        <v>9.6265896539494348E-4</v>
      </c>
      <c r="N85" s="765">
        <v>27</v>
      </c>
      <c r="O85" s="846">
        <v>26</v>
      </c>
      <c r="P85" s="810">
        <f>SUM(N85:O85)</f>
        <v>53</v>
      </c>
      <c r="Q85" s="826">
        <f>P85/P$158</f>
        <v>9.8268253791671304E-4</v>
      </c>
      <c r="R85" s="837">
        <v>23</v>
      </c>
      <c r="S85" s="838">
        <v>49</v>
      </c>
      <c r="T85" s="805">
        <f>SUM(R85:S85)</f>
        <v>72</v>
      </c>
      <c r="U85" s="823">
        <f>T85/$T$158</f>
        <v>7.7476003959884643E-4</v>
      </c>
      <c r="V85" s="806">
        <f>SUM(R85,B85,F85,J85)</f>
        <v>75</v>
      </c>
      <c r="W85" s="807">
        <f>SUM(S85,C85,G85,K85)</f>
        <v>112</v>
      </c>
      <c r="X85" s="811">
        <f>SUM(V85:W85)</f>
        <v>187</v>
      </c>
      <c r="Y85" s="828">
        <f>X85/X$158</f>
        <v>1.0218858438755156E-3</v>
      </c>
    </row>
    <row r="86" spans="1:25" x14ac:dyDescent="0.2">
      <c r="A86" s="809" t="s">
        <v>57</v>
      </c>
      <c r="B86" s="845" t="s">
        <v>121</v>
      </c>
      <c r="C86" s="846">
        <v>2</v>
      </c>
      <c r="D86" s="847">
        <f>SUM(B86:C86)</f>
        <v>2</v>
      </c>
      <c r="E86" s="947">
        <f>D86/D$158</f>
        <v>5.5357192283207394E-5</v>
      </c>
      <c r="F86" s="845" t="s">
        <v>121</v>
      </c>
      <c r="G86" s="846">
        <v>5</v>
      </c>
      <c r="H86" s="847">
        <f>SUM(F86:G86)</f>
        <v>5</v>
      </c>
      <c r="I86" s="948">
        <f>H86/H$158</f>
        <v>3.4578146611341634E-4</v>
      </c>
      <c r="J86" s="765" t="s">
        <v>121</v>
      </c>
      <c r="K86" s="846">
        <v>2</v>
      </c>
      <c r="L86" s="847">
        <f>SUM(J86:K86)</f>
        <v>2</v>
      </c>
      <c r="M86" s="948">
        <f>L86/L$158</f>
        <v>5.0666261336575975E-5</v>
      </c>
      <c r="N86" s="765" t="s">
        <v>121</v>
      </c>
      <c r="O86" s="846">
        <v>7</v>
      </c>
      <c r="P86" s="810">
        <f>SUM(N86:O86)</f>
        <v>7</v>
      </c>
      <c r="Q86" s="826">
        <f>P86/P$158</f>
        <v>1.297882597248489E-4</v>
      </c>
      <c r="R86" s="837" t="s">
        <v>121</v>
      </c>
      <c r="S86" s="838">
        <v>5</v>
      </c>
      <c r="T86" s="805">
        <f>SUM(R86:S86)</f>
        <v>5</v>
      </c>
      <c r="U86" s="823">
        <f>T86/$T$158</f>
        <v>5.3802780527697668E-5</v>
      </c>
      <c r="V86" s="806">
        <f>SUM(R86,B86,F86,J86)</f>
        <v>0</v>
      </c>
      <c r="W86" s="807">
        <f>SUM(S86,C86,G86,K86)</f>
        <v>14</v>
      </c>
      <c r="X86" s="811">
        <f>SUM(V86:W86)</f>
        <v>14</v>
      </c>
      <c r="Y86" s="828">
        <f>X86/X$158</f>
        <v>7.6504822536134864E-5</v>
      </c>
    </row>
    <row r="87" spans="1:25" x14ac:dyDescent="0.2">
      <c r="A87" s="809" t="s">
        <v>211</v>
      </c>
      <c r="B87" s="845" t="s">
        <v>121</v>
      </c>
      <c r="C87" s="846">
        <v>1</v>
      </c>
      <c r="D87" s="847">
        <f>SUM(B87:C87)</f>
        <v>1</v>
      </c>
      <c r="E87" s="947">
        <f>D87/D$158</f>
        <v>2.7678596141603697E-5</v>
      </c>
      <c r="F87" s="845">
        <v>1</v>
      </c>
      <c r="G87" s="846" t="s">
        <v>121</v>
      </c>
      <c r="H87" s="847">
        <f>SUM(F87:G87)</f>
        <v>1</v>
      </c>
      <c r="I87" s="948">
        <f>H87/H$158</f>
        <v>6.9156293222683262E-5</v>
      </c>
      <c r="J87" s="765" t="s">
        <v>121</v>
      </c>
      <c r="K87" s="846" t="s">
        <v>121</v>
      </c>
      <c r="L87" s="847">
        <f>SUM(J87:K87)</f>
        <v>0</v>
      </c>
      <c r="M87" s="948">
        <f>L87/L$158</f>
        <v>0</v>
      </c>
      <c r="N87" s="765">
        <v>1</v>
      </c>
      <c r="O87" s="846" t="s">
        <v>121</v>
      </c>
      <c r="P87" s="810">
        <f>SUM(N87:O87)</f>
        <v>1</v>
      </c>
      <c r="Q87" s="826">
        <f>P87/P$158</f>
        <v>1.8541179960692697E-5</v>
      </c>
      <c r="R87" s="837" t="s">
        <v>121</v>
      </c>
      <c r="S87" s="838">
        <v>2</v>
      </c>
      <c r="T87" s="805">
        <f>SUM(R87:S87)</f>
        <v>2</v>
      </c>
      <c r="U87" s="823">
        <f>T87/$T$158</f>
        <v>2.1521112211079068E-5</v>
      </c>
      <c r="V87" s="806">
        <f>SUM(R87,B87,F87,J87)</f>
        <v>1</v>
      </c>
      <c r="W87" s="807">
        <f>SUM(S87,C87,G87,K87)</f>
        <v>3</v>
      </c>
      <c r="X87" s="811">
        <f>SUM(V87:W87)</f>
        <v>4</v>
      </c>
      <c r="Y87" s="828">
        <f>X87/X$158</f>
        <v>2.1858520724609963E-5</v>
      </c>
    </row>
    <row r="88" spans="1:25" x14ac:dyDescent="0.2">
      <c r="A88" s="809" t="s">
        <v>58</v>
      </c>
      <c r="B88" s="845">
        <v>9</v>
      </c>
      <c r="C88" s="846">
        <v>75</v>
      </c>
      <c r="D88" s="847">
        <f>SUM(B88:C88)</f>
        <v>84</v>
      </c>
      <c r="E88" s="947">
        <f>D88/D$158</f>
        <v>2.3250020758947107E-3</v>
      </c>
      <c r="F88" s="845">
        <v>5</v>
      </c>
      <c r="G88" s="846">
        <v>14</v>
      </c>
      <c r="H88" s="847">
        <f>SUM(F88:G88)</f>
        <v>19</v>
      </c>
      <c r="I88" s="948">
        <f>H88/H$158</f>
        <v>1.3139695712309821E-3</v>
      </c>
      <c r="J88" s="765">
        <v>6</v>
      </c>
      <c r="K88" s="846">
        <v>64</v>
      </c>
      <c r="L88" s="847">
        <f>SUM(J88:K88)</f>
        <v>70</v>
      </c>
      <c r="M88" s="948">
        <f>L88/L$158</f>
        <v>1.7733191467801592E-3</v>
      </c>
      <c r="N88" s="765">
        <v>11</v>
      </c>
      <c r="O88" s="846">
        <v>78</v>
      </c>
      <c r="P88" s="810">
        <f>SUM(N88:O88)</f>
        <v>89</v>
      </c>
      <c r="Q88" s="826">
        <f>P88/P$158</f>
        <v>1.6501650165016502E-3</v>
      </c>
      <c r="R88" s="837">
        <v>16</v>
      </c>
      <c r="S88" s="838">
        <v>105</v>
      </c>
      <c r="T88" s="805">
        <f>SUM(R88:S88)</f>
        <v>121</v>
      </c>
      <c r="U88" s="823">
        <f>T88/$T$158</f>
        <v>1.3020272887702836E-3</v>
      </c>
      <c r="V88" s="806">
        <f>SUM(R88,B88,F88,J88)</f>
        <v>36</v>
      </c>
      <c r="W88" s="807">
        <f>SUM(S88,C88,G88,K88)</f>
        <v>258</v>
      </c>
      <c r="X88" s="811">
        <f>SUM(V88:W88)</f>
        <v>294</v>
      </c>
      <c r="Y88" s="828">
        <f>X88/X$158</f>
        <v>1.6066012732588323E-3</v>
      </c>
    </row>
    <row r="89" spans="1:25" x14ac:dyDescent="0.2">
      <c r="A89" s="809" t="s">
        <v>59</v>
      </c>
      <c r="B89" s="845" t="s">
        <v>121</v>
      </c>
      <c r="C89" s="846">
        <v>2</v>
      </c>
      <c r="D89" s="847">
        <f>SUM(B89:C89)</f>
        <v>2</v>
      </c>
      <c r="E89" s="947">
        <f>D89/D$158</f>
        <v>5.5357192283207394E-5</v>
      </c>
      <c r="F89" s="845" t="s">
        <v>121</v>
      </c>
      <c r="G89" s="846" t="s">
        <v>121</v>
      </c>
      <c r="H89" s="847">
        <f>SUM(F89:G89)</f>
        <v>0</v>
      </c>
      <c r="I89" s="948">
        <f>H89/H$158</f>
        <v>0</v>
      </c>
      <c r="J89" s="765" t="s">
        <v>121</v>
      </c>
      <c r="K89" s="846" t="s">
        <v>121</v>
      </c>
      <c r="L89" s="847">
        <f>SUM(J89:K89)</f>
        <v>0</v>
      </c>
      <c r="M89" s="948">
        <f>L89/L$158</f>
        <v>0</v>
      </c>
      <c r="N89" s="765" t="s">
        <v>121</v>
      </c>
      <c r="O89" s="846" t="s">
        <v>121</v>
      </c>
      <c r="P89" s="810">
        <f>SUM(N89:O89)</f>
        <v>0</v>
      </c>
      <c r="Q89" s="826">
        <f>P89/P$158</f>
        <v>0</v>
      </c>
      <c r="R89" s="837" t="s">
        <v>121</v>
      </c>
      <c r="S89" s="838">
        <v>2</v>
      </c>
      <c r="T89" s="805">
        <f>SUM(R89:S89)</f>
        <v>2</v>
      </c>
      <c r="U89" s="823">
        <f>T89/$T$158</f>
        <v>2.1521112211079068E-5</v>
      </c>
      <c r="V89" s="806">
        <f>SUM(R89,B89,F89,J89)</f>
        <v>0</v>
      </c>
      <c r="W89" s="807">
        <f>SUM(S89,C89,G89,K89)</f>
        <v>4</v>
      </c>
      <c r="X89" s="811">
        <f>SUM(V89:W89)</f>
        <v>4</v>
      </c>
      <c r="Y89" s="828">
        <f>X89/X$158</f>
        <v>2.1858520724609963E-5</v>
      </c>
    </row>
    <row r="90" spans="1:25" x14ac:dyDescent="0.2">
      <c r="A90" s="809" t="s">
        <v>60</v>
      </c>
      <c r="B90" s="845">
        <v>33</v>
      </c>
      <c r="C90" s="846">
        <v>81</v>
      </c>
      <c r="D90" s="847">
        <f>SUM(B90:C90)</f>
        <v>114</v>
      </c>
      <c r="E90" s="947">
        <f>D90/D$158</f>
        <v>3.1553599601428215E-3</v>
      </c>
      <c r="F90" s="845">
        <v>26</v>
      </c>
      <c r="G90" s="846">
        <v>52</v>
      </c>
      <c r="H90" s="847">
        <f>SUM(F90:G90)</f>
        <v>78</v>
      </c>
      <c r="I90" s="948">
        <f>H90/H$158</f>
        <v>5.3941908713692945E-3</v>
      </c>
      <c r="J90" s="765">
        <v>58</v>
      </c>
      <c r="K90" s="846">
        <v>194</v>
      </c>
      <c r="L90" s="847">
        <f>SUM(J90:K90)</f>
        <v>252</v>
      </c>
      <c r="M90" s="948">
        <f>L90/L$158</f>
        <v>6.3839489284085726E-3</v>
      </c>
      <c r="N90" s="765">
        <v>84</v>
      </c>
      <c r="O90" s="846">
        <v>246</v>
      </c>
      <c r="P90" s="810">
        <f>SUM(N90:O90)</f>
        <v>330</v>
      </c>
      <c r="Q90" s="826">
        <f>P90/P$158</f>
        <v>6.1185893870285904E-3</v>
      </c>
      <c r="R90" s="837">
        <v>83</v>
      </c>
      <c r="S90" s="838">
        <v>366</v>
      </c>
      <c r="T90" s="805">
        <f>SUM(R90:S90)</f>
        <v>449</v>
      </c>
      <c r="U90" s="823">
        <f>T90/$T$158</f>
        <v>4.8314896913872508E-3</v>
      </c>
      <c r="V90" s="806">
        <f>SUM(R90,B90,F90,J90)</f>
        <v>200</v>
      </c>
      <c r="W90" s="807">
        <f>SUM(S90,C90,G90,K90)</f>
        <v>693</v>
      </c>
      <c r="X90" s="811">
        <f>SUM(V90:W90)</f>
        <v>893</v>
      </c>
      <c r="Y90" s="828">
        <f>X90/X$158</f>
        <v>4.8799147517691738E-3</v>
      </c>
    </row>
    <row r="91" spans="1:25" x14ac:dyDescent="0.2">
      <c r="A91" s="809" t="s">
        <v>180</v>
      </c>
      <c r="B91" s="845" t="s">
        <v>121</v>
      </c>
      <c r="C91" s="846" t="s">
        <v>121</v>
      </c>
      <c r="D91" s="847">
        <v>0</v>
      </c>
      <c r="E91" s="947">
        <v>0</v>
      </c>
      <c r="F91" s="845" t="s">
        <v>121</v>
      </c>
      <c r="G91" s="846" t="s">
        <v>121</v>
      </c>
      <c r="H91" s="847">
        <v>0</v>
      </c>
      <c r="I91" s="948">
        <v>0</v>
      </c>
      <c r="J91" s="765" t="s">
        <v>121</v>
      </c>
      <c r="K91" s="846" t="s">
        <v>121</v>
      </c>
      <c r="L91" s="847">
        <v>0</v>
      </c>
      <c r="M91" s="948">
        <f>L91/L$158</f>
        <v>0</v>
      </c>
      <c r="N91" s="765" t="s">
        <v>121</v>
      </c>
      <c r="O91" s="846" t="s">
        <v>121</v>
      </c>
      <c r="P91" s="810">
        <v>0</v>
      </c>
      <c r="Q91" s="826">
        <v>0</v>
      </c>
      <c r="R91" s="837" t="s">
        <v>121</v>
      </c>
      <c r="S91" s="838">
        <v>2</v>
      </c>
      <c r="T91" s="805">
        <f>SUM(R91:S91)</f>
        <v>2</v>
      </c>
      <c r="U91" s="823">
        <f>T91/$T$158</f>
        <v>2.1521112211079068E-5</v>
      </c>
      <c r="V91" s="806">
        <f>SUM(R91,B91,F91,J91)</f>
        <v>0</v>
      </c>
      <c r="W91" s="807">
        <f>SUM(S91,C91,G91,K91)</f>
        <v>2</v>
      </c>
      <c r="X91" s="811">
        <f>SUM(V91:W91)</f>
        <v>2</v>
      </c>
      <c r="Y91" s="828">
        <f>X91/X$158</f>
        <v>1.0929260362304982E-5</v>
      </c>
    </row>
    <row r="92" spans="1:25" x14ac:dyDescent="0.2">
      <c r="A92" s="809" t="s">
        <v>63</v>
      </c>
      <c r="B92" s="845">
        <v>4</v>
      </c>
      <c r="C92" s="846">
        <v>1</v>
      </c>
      <c r="D92" s="847">
        <f>SUM(B92:C92)</f>
        <v>5</v>
      </c>
      <c r="E92" s="947">
        <f>D92/D$158</f>
        <v>1.383929807080185E-4</v>
      </c>
      <c r="F92" s="845">
        <v>1</v>
      </c>
      <c r="G92" s="846">
        <v>1</v>
      </c>
      <c r="H92" s="847">
        <f>SUM(F92:G92)</f>
        <v>2</v>
      </c>
      <c r="I92" s="948">
        <f>H92/H$158</f>
        <v>1.3831258644536652E-4</v>
      </c>
      <c r="J92" s="765">
        <v>1</v>
      </c>
      <c r="K92" s="846" t="s">
        <v>121</v>
      </c>
      <c r="L92" s="847">
        <f>SUM(J92:K92)</f>
        <v>1</v>
      </c>
      <c r="M92" s="948">
        <f>L92/L$158</f>
        <v>2.5333130668287987E-5</v>
      </c>
      <c r="N92" s="765">
        <v>2</v>
      </c>
      <c r="O92" s="846">
        <v>1</v>
      </c>
      <c r="P92" s="810">
        <f>SUM(N92:O92)</f>
        <v>3</v>
      </c>
      <c r="Q92" s="826">
        <f>P92/P$158</f>
        <v>5.5623539882078096E-5</v>
      </c>
      <c r="R92" s="837">
        <v>2</v>
      </c>
      <c r="S92" s="838">
        <v>4</v>
      </c>
      <c r="T92" s="805">
        <f>SUM(R92:S92)</f>
        <v>6</v>
      </c>
      <c r="U92" s="823">
        <f>T92/$T$158</f>
        <v>6.4563336633237207E-5</v>
      </c>
      <c r="V92" s="806">
        <f>SUM(R92,B92,F92,J92)</f>
        <v>8</v>
      </c>
      <c r="W92" s="807">
        <f>SUM(S92,C92,G92,K92)</f>
        <v>6</v>
      </c>
      <c r="X92" s="811">
        <f>SUM(V92:W92)</f>
        <v>14</v>
      </c>
      <c r="Y92" s="828">
        <f>X92/X$158</f>
        <v>7.6504822536134864E-5</v>
      </c>
    </row>
    <row r="93" spans="1:25" x14ac:dyDescent="0.2">
      <c r="A93" s="809" t="s">
        <v>212</v>
      </c>
      <c r="B93" s="845">
        <v>1</v>
      </c>
      <c r="C93" s="846">
        <v>3</v>
      </c>
      <c r="D93" s="847">
        <f>SUM(B93:C93)</f>
        <v>4</v>
      </c>
      <c r="E93" s="947">
        <f>D93/D$158</f>
        <v>1.1071438456641479E-4</v>
      </c>
      <c r="F93" s="845" t="s">
        <v>121</v>
      </c>
      <c r="G93" s="846">
        <v>1</v>
      </c>
      <c r="H93" s="847">
        <f>SUM(F93:G93)</f>
        <v>1</v>
      </c>
      <c r="I93" s="948">
        <f>H93/H$158</f>
        <v>6.9156293222683262E-5</v>
      </c>
      <c r="J93" s="765">
        <v>1</v>
      </c>
      <c r="K93" s="846" t="s">
        <v>121</v>
      </c>
      <c r="L93" s="847">
        <f>SUM(J93:K93)</f>
        <v>1</v>
      </c>
      <c r="M93" s="948">
        <f>L93/L$158</f>
        <v>2.5333130668287987E-5</v>
      </c>
      <c r="N93" s="765">
        <v>1</v>
      </c>
      <c r="O93" s="846">
        <v>1</v>
      </c>
      <c r="P93" s="810">
        <f>SUM(N93:O93)</f>
        <v>2</v>
      </c>
      <c r="Q93" s="826">
        <f>P93/P$158</f>
        <v>3.7082359921385395E-5</v>
      </c>
      <c r="R93" s="837">
        <v>1</v>
      </c>
      <c r="S93" s="838">
        <v>1</v>
      </c>
      <c r="T93" s="805">
        <f>SUM(R93:S93)</f>
        <v>2</v>
      </c>
      <c r="U93" s="823">
        <f>T93/$T$158</f>
        <v>2.1521112211079068E-5</v>
      </c>
      <c r="V93" s="806">
        <f>SUM(R93,B93,F93,J93)</f>
        <v>3</v>
      </c>
      <c r="W93" s="807">
        <f>SUM(S93,C93,G93,K93)</f>
        <v>5</v>
      </c>
      <c r="X93" s="811">
        <f>SUM(V93:W93)</f>
        <v>8</v>
      </c>
      <c r="Y93" s="828">
        <f>X93/X$158</f>
        <v>4.3717041449219926E-5</v>
      </c>
    </row>
    <row r="94" spans="1:25" x14ac:dyDescent="0.2">
      <c r="A94" s="809" t="s">
        <v>64</v>
      </c>
      <c r="B94" s="845">
        <v>134</v>
      </c>
      <c r="C94" s="846">
        <v>72</v>
      </c>
      <c r="D94" s="847">
        <f>SUM(B94:C94)</f>
        <v>206</v>
      </c>
      <c r="E94" s="947">
        <f>D94/D$158</f>
        <v>5.7017908051703618E-3</v>
      </c>
      <c r="F94" s="845">
        <v>96</v>
      </c>
      <c r="G94" s="846">
        <v>46</v>
      </c>
      <c r="H94" s="847">
        <f>SUM(F94:G94)</f>
        <v>142</v>
      </c>
      <c r="I94" s="948">
        <f>H94/H$158</f>
        <v>9.8201936376210233E-3</v>
      </c>
      <c r="J94" s="765">
        <v>33</v>
      </c>
      <c r="K94" s="846">
        <v>26</v>
      </c>
      <c r="L94" s="847">
        <f>SUM(J94:K94)</f>
        <v>59</v>
      </c>
      <c r="M94" s="948">
        <f>L94/L$158</f>
        <v>1.4946547094289912E-3</v>
      </c>
      <c r="N94" s="765">
        <v>129</v>
      </c>
      <c r="O94" s="846">
        <v>72</v>
      </c>
      <c r="P94" s="810">
        <f>SUM(N94:O94)</f>
        <v>201</v>
      </c>
      <c r="Q94" s="826">
        <f>P94/P$158</f>
        <v>3.7267771720992326E-3</v>
      </c>
      <c r="R94" s="837">
        <v>86</v>
      </c>
      <c r="S94" s="838">
        <v>56</v>
      </c>
      <c r="T94" s="805">
        <f>SUM(R94:S94)</f>
        <v>142</v>
      </c>
      <c r="U94" s="823">
        <f>T94/$T$158</f>
        <v>1.5279989669866139E-3</v>
      </c>
      <c r="V94" s="806">
        <f>SUM(R94,B94,F94,J94)</f>
        <v>349</v>
      </c>
      <c r="W94" s="807">
        <f>SUM(S94,C94,G94,K94)</f>
        <v>200</v>
      </c>
      <c r="X94" s="811">
        <f>SUM(V94:W94)</f>
        <v>549</v>
      </c>
      <c r="Y94" s="828">
        <f>X94/X$158</f>
        <v>3.0000819694527173E-3</v>
      </c>
    </row>
    <row r="95" spans="1:25" x14ac:dyDescent="0.2">
      <c r="A95" s="809" t="s">
        <v>65</v>
      </c>
      <c r="B95" s="845">
        <v>4</v>
      </c>
      <c r="C95" s="846">
        <v>4</v>
      </c>
      <c r="D95" s="847">
        <f>SUM(B95:C95)</f>
        <v>8</v>
      </c>
      <c r="E95" s="947">
        <f>D95/D$158</f>
        <v>2.2142876913282958E-4</v>
      </c>
      <c r="F95" s="845">
        <v>2</v>
      </c>
      <c r="G95" s="846">
        <v>1</v>
      </c>
      <c r="H95" s="847">
        <f>SUM(F95:G95)</f>
        <v>3</v>
      </c>
      <c r="I95" s="948">
        <f>H95/H$158</f>
        <v>2.0746887966804979E-4</v>
      </c>
      <c r="J95" s="765">
        <v>3</v>
      </c>
      <c r="K95" s="846">
        <v>7</v>
      </c>
      <c r="L95" s="847">
        <f>SUM(J95:K95)</f>
        <v>10</v>
      </c>
      <c r="M95" s="948">
        <f>L95/L$158</f>
        <v>2.5333130668287986E-4</v>
      </c>
      <c r="N95" s="765">
        <v>5</v>
      </c>
      <c r="O95" s="846">
        <v>8</v>
      </c>
      <c r="P95" s="810">
        <f>SUM(N95:O95)</f>
        <v>13</v>
      </c>
      <c r="Q95" s="826">
        <f>P95/P$158</f>
        <v>2.4103533948900509E-4</v>
      </c>
      <c r="R95" s="837">
        <v>2</v>
      </c>
      <c r="S95" s="838">
        <v>3</v>
      </c>
      <c r="T95" s="805">
        <f>SUM(R95:S95)</f>
        <v>5</v>
      </c>
      <c r="U95" s="823">
        <f>T95/$T$158</f>
        <v>5.3802780527697668E-5</v>
      </c>
      <c r="V95" s="806">
        <f>SUM(R95,B95,F95,J95)</f>
        <v>11</v>
      </c>
      <c r="W95" s="807">
        <f>SUM(S95,C95,G95,K95)</f>
        <v>15</v>
      </c>
      <c r="X95" s="811">
        <f>SUM(V95:W95)</f>
        <v>26</v>
      </c>
      <c r="Y95" s="828">
        <f>X95/X$158</f>
        <v>1.4208038470996475E-4</v>
      </c>
    </row>
    <row r="96" spans="1:25" x14ac:dyDescent="0.2">
      <c r="A96" s="809" t="s">
        <v>66</v>
      </c>
      <c r="B96" s="845">
        <v>14</v>
      </c>
      <c r="C96" s="846">
        <v>130</v>
      </c>
      <c r="D96" s="847">
        <f>SUM(B96:C96)</f>
        <v>144</v>
      </c>
      <c r="E96" s="947">
        <f>D96/D$158</f>
        <v>3.9857178443909328E-3</v>
      </c>
      <c r="F96" s="845">
        <v>10</v>
      </c>
      <c r="G96" s="846">
        <v>64</v>
      </c>
      <c r="H96" s="847">
        <f>SUM(F96:G96)</f>
        <v>74</v>
      </c>
      <c r="I96" s="948">
        <f>H96/H$158</f>
        <v>5.1175656984785616E-3</v>
      </c>
      <c r="J96" s="765">
        <v>19</v>
      </c>
      <c r="K96" s="846">
        <v>113</v>
      </c>
      <c r="L96" s="847">
        <f>SUM(J96:K96)</f>
        <v>132</v>
      </c>
      <c r="M96" s="948">
        <f>L96/L$158</f>
        <v>3.3439732482140141E-3</v>
      </c>
      <c r="N96" s="765">
        <v>29</v>
      </c>
      <c r="O96" s="846">
        <v>177</v>
      </c>
      <c r="P96" s="810">
        <f>SUM(N96:O96)</f>
        <v>206</v>
      </c>
      <c r="Q96" s="826">
        <f>P96/P$158</f>
        <v>3.8194830719026959E-3</v>
      </c>
      <c r="R96" s="837">
        <v>27</v>
      </c>
      <c r="S96" s="838">
        <v>198</v>
      </c>
      <c r="T96" s="805">
        <f>SUM(R96:S96)</f>
        <v>225</v>
      </c>
      <c r="U96" s="823">
        <f>T96/$T$158</f>
        <v>2.4211251237463952E-3</v>
      </c>
      <c r="V96" s="806">
        <f>SUM(R96,B96,F96,J96)</f>
        <v>70</v>
      </c>
      <c r="W96" s="807">
        <f>SUM(S96,C96,G96,K96)</f>
        <v>505</v>
      </c>
      <c r="X96" s="811">
        <f>SUM(V96:W96)</f>
        <v>575</v>
      </c>
      <c r="Y96" s="828">
        <f>X96/X$158</f>
        <v>3.1421623541626822E-3</v>
      </c>
    </row>
    <row r="97" spans="1:25" x14ac:dyDescent="0.2">
      <c r="A97" s="809" t="s">
        <v>112</v>
      </c>
      <c r="B97" s="845" t="s">
        <v>121</v>
      </c>
      <c r="C97" s="846" t="s">
        <v>121</v>
      </c>
      <c r="D97" s="847">
        <f>SUM(B97:C97)</f>
        <v>0</v>
      </c>
      <c r="E97" s="947">
        <f>D97/D$158</f>
        <v>0</v>
      </c>
      <c r="F97" s="845" t="s">
        <v>121</v>
      </c>
      <c r="G97" s="846" t="s">
        <v>121</v>
      </c>
      <c r="H97" s="847">
        <f>SUM(F97:G97)</f>
        <v>0</v>
      </c>
      <c r="I97" s="948">
        <f>H97/H$158</f>
        <v>0</v>
      </c>
      <c r="J97" s="765" t="s">
        <v>121</v>
      </c>
      <c r="K97" s="846">
        <v>1</v>
      </c>
      <c r="L97" s="847">
        <f>SUM(J97:K97)</f>
        <v>1</v>
      </c>
      <c r="M97" s="948">
        <f>L97/L$158</f>
        <v>2.5333130668287987E-5</v>
      </c>
      <c r="N97" s="765" t="s">
        <v>121</v>
      </c>
      <c r="O97" s="846">
        <v>1</v>
      </c>
      <c r="P97" s="810">
        <f>SUM(N97:O97)</f>
        <v>1</v>
      </c>
      <c r="Q97" s="826">
        <f>P97/P$158</f>
        <v>1.8541179960692697E-5</v>
      </c>
      <c r="R97" s="837">
        <v>1</v>
      </c>
      <c r="S97" s="838">
        <v>1</v>
      </c>
      <c r="T97" s="805">
        <f>SUM(R97:S97)</f>
        <v>2</v>
      </c>
      <c r="U97" s="823">
        <f>T97/$T$158</f>
        <v>2.1521112211079068E-5</v>
      </c>
      <c r="V97" s="806">
        <f>SUM(R97,B97,F97,J97)</f>
        <v>1</v>
      </c>
      <c r="W97" s="807">
        <f>SUM(S97,C97,G97,K97)</f>
        <v>2</v>
      </c>
      <c r="X97" s="811">
        <f>SUM(V97:W97)</f>
        <v>3</v>
      </c>
      <c r="Y97" s="828">
        <f>X97/X$158</f>
        <v>1.6393890543457472E-5</v>
      </c>
    </row>
    <row r="98" spans="1:25" x14ac:dyDescent="0.2">
      <c r="A98" s="809" t="s">
        <v>136</v>
      </c>
      <c r="B98" s="845">
        <v>7</v>
      </c>
      <c r="C98" s="846">
        <v>9</v>
      </c>
      <c r="D98" s="847">
        <f>SUM(B98:C98)</f>
        <v>16</v>
      </c>
      <c r="E98" s="947">
        <f>D98/D$158</f>
        <v>4.4285753826565916E-4</v>
      </c>
      <c r="F98" s="845">
        <v>2</v>
      </c>
      <c r="G98" s="846">
        <v>3</v>
      </c>
      <c r="H98" s="847">
        <f>SUM(F98:G98)</f>
        <v>5</v>
      </c>
      <c r="I98" s="948">
        <f>H98/H$158</f>
        <v>3.4578146611341634E-4</v>
      </c>
      <c r="J98" s="765">
        <v>2</v>
      </c>
      <c r="K98" s="846">
        <v>7</v>
      </c>
      <c r="L98" s="847">
        <f>SUM(J98:K98)</f>
        <v>9</v>
      </c>
      <c r="M98" s="948">
        <f>L98/L$158</f>
        <v>2.2799817601459188E-4</v>
      </c>
      <c r="N98" s="765">
        <v>4</v>
      </c>
      <c r="O98" s="846">
        <v>10</v>
      </c>
      <c r="P98" s="810">
        <f>SUM(N98:O98)</f>
        <v>14</v>
      </c>
      <c r="Q98" s="826">
        <f>P98/P$158</f>
        <v>2.595765194496978E-4</v>
      </c>
      <c r="R98" s="837">
        <v>7</v>
      </c>
      <c r="S98" s="838">
        <v>17</v>
      </c>
      <c r="T98" s="805">
        <f>SUM(R98:S98)</f>
        <v>24</v>
      </c>
      <c r="U98" s="823">
        <f>T98/$T$158</f>
        <v>2.5825334653294883E-4</v>
      </c>
      <c r="V98" s="806">
        <f>SUM(R98,B98,F98,J98)</f>
        <v>18</v>
      </c>
      <c r="W98" s="807">
        <f>SUM(S98,C98,G98,K98)</f>
        <v>36</v>
      </c>
      <c r="X98" s="811">
        <f>SUM(V98:W98)</f>
        <v>54</v>
      </c>
      <c r="Y98" s="828">
        <f>X98/X$158</f>
        <v>2.9509002978223448E-4</v>
      </c>
    </row>
    <row r="99" spans="1:25" x14ac:dyDescent="0.2">
      <c r="A99" s="809" t="s">
        <v>67</v>
      </c>
      <c r="B99" s="845">
        <v>43</v>
      </c>
      <c r="C99" s="846">
        <v>124</v>
      </c>
      <c r="D99" s="847">
        <f>SUM(B99:C99)</f>
        <v>167</v>
      </c>
      <c r="E99" s="947">
        <f>D99/D$158</f>
        <v>4.6223255556478177E-3</v>
      </c>
      <c r="F99" s="845">
        <v>10</v>
      </c>
      <c r="G99" s="846">
        <v>41</v>
      </c>
      <c r="H99" s="847">
        <f>SUM(F99:G99)</f>
        <v>51</v>
      </c>
      <c r="I99" s="948">
        <f>H99/H$158</f>
        <v>3.5269709543568465E-3</v>
      </c>
      <c r="J99" s="765">
        <v>35</v>
      </c>
      <c r="K99" s="846">
        <v>107</v>
      </c>
      <c r="L99" s="847">
        <f>SUM(J99:K99)</f>
        <v>142</v>
      </c>
      <c r="M99" s="948">
        <f>L99/L$158</f>
        <v>3.597304554896894E-3</v>
      </c>
      <c r="N99" s="765">
        <v>45</v>
      </c>
      <c r="O99" s="846">
        <v>148</v>
      </c>
      <c r="P99" s="810">
        <f>SUM(N99:O99)</f>
        <v>193</v>
      </c>
      <c r="Q99" s="826">
        <f>P99/P$158</f>
        <v>3.5784477324136907E-3</v>
      </c>
      <c r="R99" s="837">
        <v>53</v>
      </c>
      <c r="S99" s="838">
        <v>149</v>
      </c>
      <c r="T99" s="805">
        <f>SUM(R99:S99)</f>
        <v>202</v>
      </c>
      <c r="U99" s="823">
        <f>T99/$T$158</f>
        <v>2.1736323333189861E-3</v>
      </c>
      <c r="V99" s="806">
        <f>SUM(R99,B99,F99,J99)</f>
        <v>141</v>
      </c>
      <c r="W99" s="807">
        <f>SUM(S99,C99,G99,K99)</f>
        <v>421</v>
      </c>
      <c r="X99" s="811">
        <f>SUM(V99:W99)</f>
        <v>562</v>
      </c>
      <c r="Y99" s="828">
        <f>X99/X$158</f>
        <v>3.0711221618076995E-3</v>
      </c>
    </row>
    <row r="100" spans="1:25" x14ac:dyDescent="0.2">
      <c r="A100" s="809" t="s">
        <v>68</v>
      </c>
      <c r="B100" s="845">
        <v>189</v>
      </c>
      <c r="C100" s="846">
        <v>246</v>
      </c>
      <c r="D100" s="847">
        <f>SUM(B100:C100)</f>
        <v>435</v>
      </c>
      <c r="E100" s="947">
        <f>D100/D$158</f>
        <v>1.2040189321597609E-2</v>
      </c>
      <c r="F100" s="845">
        <v>89</v>
      </c>
      <c r="G100" s="846">
        <v>92</v>
      </c>
      <c r="H100" s="847">
        <f>SUM(F100:G100)</f>
        <v>181</v>
      </c>
      <c r="I100" s="948">
        <f>H100/H$158</f>
        <v>1.2517289073305671E-2</v>
      </c>
      <c r="J100" s="765">
        <v>116</v>
      </c>
      <c r="K100" s="846">
        <v>179</v>
      </c>
      <c r="L100" s="847">
        <f>SUM(J100:K100)</f>
        <v>295</v>
      </c>
      <c r="M100" s="948">
        <f>L100/L$158</f>
        <v>7.473273547144956E-3</v>
      </c>
      <c r="N100" s="765">
        <v>205</v>
      </c>
      <c r="O100" s="846">
        <v>271</v>
      </c>
      <c r="P100" s="810">
        <f>SUM(N100:O100)</f>
        <v>476</v>
      </c>
      <c r="Q100" s="826">
        <f>P100/P$158</f>
        <v>8.825601661289725E-3</v>
      </c>
      <c r="R100" s="837">
        <v>298</v>
      </c>
      <c r="S100" s="838">
        <v>445</v>
      </c>
      <c r="T100" s="805">
        <f>SUM(R100:S100)</f>
        <v>743</v>
      </c>
      <c r="U100" s="823">
        <f>T100/$T$158</f>
        <v>7.995093186415874E-3</v>
      </c>
      <c r="V100" s="806">
        <f>SUM(R100,B100,F100,J100)</f>
        <v>692</v>
      </c>
      <c r="W100" s="807">
        <f>SUM(S100,C100,G100,K100)</f>
        <v>962</v>
      </c>
      <c r="X100" s="811">
        <f>SUM(V100:W100)</f>
        <v>1654</v>
      </c>
      <c r="Y100" s="828">
        <f>X100/X$158</f>
        <v>9.0384983196262186E-3</v>
      </c>
    </row>
    <row r="101" spans="1:25" x14ac:dyDescent="0.2">
      <c r="A101" s="809" t="s">
        <v>69</v>
      </c>
      <c r="B101" s="845">
        <v>146</v>
      </c>
      <c r="C101" s="846">
        <v>113</v>
      </c>
      <c r="D101" s="847">
        <f>SUM(B101:C101)</f>
        <v>259</v>
      </c>
      <c r="E101" s="947">
        <f>D101/D$158</f>
        <v>7.1687564006753576E-3</v>
      </c>
      <c r="F101" s="845">
        <v>46</v>
      </c>
      <c r="G101" s="846">
        <v>44</v>
      </c>
      <c r="H101" s="847">
        <f>SUM(F101:G101)</f>
        <v>90</v>
      </c>
      <c r="I101" s="948">
        <f>H101/H$158</f>
        <v>6.2240663900414933E-3</v>
      </c>
      <c r="J101" s="765">
        <v>128</v>
      </c>
      <c r="K101" s="846">
        <v>108</v>
      </c>
      <c r="L101" s="847">
        <f>SUM(J101:K101)</f>
        <v>236</v>
      </c>
      <c r="M101" s="948">
        <f>L101/L$158</f>
        <v>5.978618837715965E-3</v>
      </c>
      <c r="N101" s="765">
        <v>174</v>
      </c>
      <c r="O101" s="846">
        <v>152</v>
      </c>
      <c r="P101" s="810">
        <f>SUM(N101:O101)</f>
        <v>326</v>
      </c>
      <c r="Q101" s="826">
        <f>P101/P$158</f>
        <v>6.0444246671858201E-3</v>
      </c>
      <c r="R101" s="837">
        <v>115</v>
      </c>
      <c r="S101" s="838">
        <v>107</v>
      </c>
      <c r="T101" s="805">
        <f>SUM(R101:S101)</f>
        <v>222</v>
      </c>
      <c r="U101" s="823">
        <f>T101/$T$158</f>
        <v>2.3888434554297767E-3</v>
      </c>
      <c r="V101" s="806">
        <f>SUM(R101,B101,F101,J101)</f>
        <v>435</v>
      </c>
      <c r="W101" s="807">
        <f>SUM(S101,C101,G101,K101)</f>
        <v>372</v>
      </c>
      <c r="X101" s="811">
        <f>SUM(V101:W101)</f>
        <v>807</v>
      </c>
      <c r="Y101" s="828">
        <f>X101/X$158</f>
        <v>4.4099565561900598E-3</v>
      </c>
    </row>
    <row r="102" spans="1:25" x14ac:dyDescent="0.2">
      <c r="A102" s="809" t="s">
        <v>70</v>
      </c>
      <c r="B102" s="845" t="s">
        <v>121</v>
      </c>
      <c r="C102" s="846" t="s">
        <v>121</v>
      </c>
      <c r="D102" s="847">
        <v>0</v>
      </c>
      <c r="E102" s="947">
        <f>D102/D$158</f>
        <v>0</v>
      </c>
      <c r="F102" s="845" t="s">
        <v>121</v>
      </c>
      <c r="G102" s="846" t="s">
        <v>121</v>
      </c>
      <c r="H102" s="847">
        <v>0</v>
      </c>
      <c r="I102" s="948">
        <f>H102/H$158</f>
        <v>0</v>
      </c>
      <c r="J102" s="765" t="s">
        <v>121</v>
      </c>
      <c r="K102" s="846" t="s">
        <v>121</v>
      </c>
      <c r="L102" s="847">
        <v>0</v>
      </c>
      <c r="M102" s="948">
        <f>L102/L$158</f>
        <v>0</v>
      </c>
      <c r="N102" s="765" t="s">
        <v>121</v>
      </c>
      <c r="O102" s="846" t="s">
        <v>121</v>
      </c>
      <c r="P102" s="810">
        <v>0</v>
      </c>
      <c r="Q102" s="826">
        <f>P102/P$158</f>
        <v>0</v>
      </c>
      <c r="R102" s="837">
        <v>1</v>
      </c>
      <c r="S102" s="838" t="s">
        <v>121</v>
      </c>
      <c r="T102" s="805">
        <f>SUM(R102:S102)</f>
        <v>1</v>
      </c>
      <c r="U102" s="823">
        <f>T102/$T$158</f>
        <v>1.0760556105539534E-5</v>
      </c>
      <c r="V102" s="806">
        <f>SUM(R102,B102,F102,J102)</f>
        <v>1</v>
      </c>
      <c r="W102" s="807">
        <f>SUM(S102,C102,G102,K102)</f>
        <v>0</v>
      </c>
      <c r="X102" s="811">
        <f>SUM(V102:W102)</f>
        <v>1</v>
      </c>
      <c r="Y102" s="828">
        <f>X102/X$158</f>
        <v>5.4646301811524908E-6</v>
      </c>
    </row>
    <row r="103" spans="1:25" x14ac:dyDescent="0.2">
      <c r="A103" s="809" t="s">
        <v>117</v>
      </c>
      <c r="B103" s="845" t="s">
        <v>121</v>
      </c>
      <c r="C103" s="846" t="s">
        <v>121</v>
      </c>
      <c r="D103" s="847">
        <f>SUM(B103:C103)</f>
        <v>0</v>
      </c>
      <c r="E103" s="947">
        <f>D103/D$158</f>
        <v>0</v>
      </c>
      <c r="F103" s="845" t="s">
        <v>121</v>
      </c>
      <c r="G103" s="846" t="s">
        <v>121</v>
      </c>
      <c r="H103" s="847">
        <f>SUM(F103:G103)</f>
        <v>0</v>
      </c>
      <c r="I103" s="948">
        <f>H103/H$158</f>
        <v>0</v>
      </c>
      <c r="J103" s="765" t="s">
        <v>121</v>
      </c>
      <c r="K103" s="846">
        <v>1</v>
      </c>
      <c r="L103" s="847">
        <f>SUM(J103:K103)</f>
        <v>1</v>
      </c>
      <c r="M103" s="948">
        <f>L103/L$158</f>
        <v>2.5333130668287987E-5</v>
      </c>
      <c r="N103" s="765" t="s">
        <v>121</v>
      </c>
      <c r="O103" s="846">
        <v>1</v>
      </c>
      <c r="P103" s="810">
        <f>SUM(N103:O103)</f>
        <v>1</v>
      </c>
      <c r="Q103" s="826">
        <f>P103/P$158</f>
        <v>1.8541179960692697E-5</v>
      </c>
      <c r="R103" s="837">
        <v>4</v>
      </c>
      <c r="S103" s="838" t="s">
        <v>121</v>
      </c>
      <c r="T103" s="805">
        <f>SUM(R103:S103)</f>
        <v>4</v>
      </c>
      <c r="U103" s="823">
        <f>T103/$T$158</f>
        <v>4.3042224422158136E-5</v>
      </c>
      <c r="V103" s="806">
        <f>SUM(R103,B103,F103,J103)</f>
        <v>4</v>
      </c>
      <c r="W103" s="807">
        <f>SUM(S103,C103,G103,K103)</f>
        <v>1</v>
      </c>
      <c r="X103" s="811">
        <f>SUM(V103:W103)</f>
        <v>5</v>
      </c>
      <c r="Y103" s="828">
        <f>X103/X$158</f>
        <v>2.7323150905762454E-5</v>
      </c>
    </row>
    <row r="104" spans="1:25" x14ac:dyDescent="0.2">
      <c r="A104" s="809" t="s">
        <v>71</v>
      </c>
      <c r="B104" s="845">
        <v>1</v>
      </c>
      <c r="C104" s="846" t="s">
        <v>121</v>
      </c>
      <c r="D104" s="847">
        <f>SUM(B104:C104)</f>
        <v>1</v>
      </c>
      <c r="E104" s="947">
        <f>D104/D$158</f>
        <v>2.7678596141603697E-5</v>
      </c>
      <c r="F104" s="845" t="s">
        <v>121</v>
      </c>
      <c r="G104" s="846" t="s">
        <v>121</v>
      </c>
      <c r="H104" s="847">
        <f>SUM(F104:G104)</f>
        <v>0</v>
      </c>
      <c r="I104" s="948">
        <f>H104/H$158</f>
        <v>0</v>
      </c>
      <c r="J104" s="765">
        <v>4</v>
      </c>
      <c r="K104" s="846" t="s">
        <v>121</v>
      </c>
      <c r="L104" s="847">
        <f>SUM(J104:K104)</f>
        <v>4</v>
      </c>
      <c r="M104" s="948">
        <f>L104/L$158</f>
        <v>1.0133252267315195E-4</v>
      </c>
      <c r="N104" s="765">
        <v>4</v>
      </c>
      <c r="O104" s="846" t="s">
        <v>121</v>
      </c>
      <c r="P104" s="810">
        <f>SUM(N104:O104)</f>
        <v>4</v>
      </c>
      <c r="Q104" s="826">
        <f>P104/P$158</f>
        <v>7.416471984277079E-5</v>
      </c>
      <c r="R104" s="837">
        <v>5</v>
      </c>
      <c r="S104" s="838">
        <v>1</v>
      </c>
      <c r="T104" s="805">
        <f>SUM(R104:S104)</f>
        <v>6</v>
      </c>
      <c r="U104" s="823">
        <f>T104/$T$158</f>
        <v>6.4563336633237207E-5</v>
      </c>
      <c r="V104" s="806">
        <f>SUM(R104,B104,F104,J104)</f>
        <v>10</v>
      </c>
      <c r="W104" s="807">
        <f>SUM(S104,C104,G104,K104)</f>
        <v>1</v>
      </c>
      <c r="X104" s="811">
        <f>SUM(V104:W104)</f>
        <v>11</v>
      </c>
      <c r="Y104" s="828">
        <f>X104/X$158</f>
        <v>6.0110931992677395E-5</v>
      </c>
    </row>
    <row r="105" spans="1:25" x14ac:dyDescent="0.2">
      <c r="A105" s="809" t="s">
        <v>72</v>
      </c>
      <c r="B105" s="845">
        <v>118</v>
      </c>
      <c r="C105" s="846">
        <v>359</v>
      </c>
      <c r="D105" s="847">
        <f>SUM(B105:C105)</f>
        <v>477</v>
      </c>
      <c r="E105" s="947">
        <f>D105/D$158</f>
        <v>1.3202690359544965E-2</v>
      </c>
      <c r="F105" s="845">
        <v>23</v>
      </c>
      <c r="G105" s="846">
        <v>94</v>
      </c>
      <c r="H105" s="847">
        <f>SUM(F105:G105)</f>
        <v>117</v>
      </c>
      <c r="I105" s="948">
        <f>H105/H$158</f>
        <v>8.0912863070539427E-3</v>
      </c>
      <c r="J105" s="765">
        <v>36</v>
      </c>
      <c r="K105" s="846">
        <v>203</v>
      </c>
      <c r="L105" s="847">
        <f>SUM(J105:K105)</f>
        <v>239</v>
      </c>
      <c r="M105" s="948">
        <f>L105/L$158</f>
        <v>6.0546182297208286E-3</v>
      </c>
      <c r="N105" s="765">
        <v>59</v>
      </c>
      <c r="O105" s="846">
        <v>297</v>
      </c>
      <c r="P105" s="810">
        <f>SUM(N105:O105)</f>
        <v>356</v>
      </c>
      <c r="Q105" s="826">
        <f>P105/P$158</f>
        <v>6.6006600660066007E-3</v>
      </c>
      <c r="R105" s="837">
        <v>99</v>
      </c>
      <c r="S105" s="838">
        <v>247</v>
      </c>
      <c r="T105" s="805">
        <f>SUM(R105:S105)</f>
        <v>346</v>
      </c>
      <c r="U105" s="823">
        <f>T105/$T$158</f>
        <v>3.7231524125166788E-3</v>
      </c>
      <c r="V105" s="806">
        <f>SUM(R105,B105,F105,J105)</f>
        <v>276</v>
      </c>
      <c r="W105" s="807">
        <f>SUM(S105,C105,G105,K105)</f>
        <v>903</v>
      </c>
      <c r="X105" s="811">
        <f>SUM(V105:W105)</f>
        <v>1179</v>
      </c>
      <c r="Y105" s="828">
        <f>X105/X$158</f>
        <v>6.4427989835787866E-3</v>
      </c>
    </row>
    <row r="106" spans="1:25" x14ac:dyDescent="0.2">
      <c r="A106" s="809" t="s">
        <v>149</v>
      </c>
      <c r="B106" s="845"/>
      <c r="C106" s="846"/>
      <c r="D106" s="847">
        <f>SUM(B106:C106)</f>
        <v>0</v>
      </c>
      <c r="E106" s="947">
        <f>D106/D$158</f>
        <v>0</v>
      </c>
      <c r="F106" s="845"/>
      <c r="G106" s="846"/>
      <c r="H106" s="847">
        <f>SUM(F106:G106)</f>
        <v>0</v>
      </c>
      <c r="I106" s="948">
        <f>H106/H$158</f>
        <v>0</v>
      </c>
      <c r="J106" s="765"/>
      <c r="K106" s="846"/>
      <c r="L106" s="847">
        <f>SUM(J106:K106)</f>
        <v>0</v>
      </c>
      <c r="M106" s="948">
        <f>L106/L$158</f>
        <v>0</v>
      </c>
      <c r="N106" s="765"/>
      <c r="O106" s="846"/>
      <c r="P106" s="810">
        <f>SUM(N106:O106)</f>
        <v>0</v>
      </c>
      <c r="Q106" s="826">
        <f>P106/P$158</f>
        <v>0</v>
      </c>
      <c r="R106" s="837" t="s">
        <v>121</v>
      </c>
      <c r="S106" s="838">
        <v>1</v>
      </c>
      <c r="T106" s="805">
        <f>SUM(R106:S106)</f>
        <v>1</v>
      </c>
      <c r="U106" s="823">
        <f>T106/$T$158</f>
        <v>1.0760556105539534E-5</v>
      </c>
      <c r="V106" s="806">
        <f>SUM(R106,B106,F106,J106)</f>
        <v>0</v>
      </c>
      <c r="W106" s="807">
        <f>SUM(S106,C106,G106,K106)</f>
        <v>1</v>
      </c>
      <c r="X106" s="811">
        <f>SUM(V106:W106)</f>
        <v>1</v>
      </c>
      <c r="Y106" s="828">
        <f>X106/X$158</f>
        <v>5.4646301811524908E-6</v>
      </c>
    </row>
    <row r="107" spans="1:25" x14ac:dyDescent="0.2">
      <c r="A107" s="809" t="s">
        <v>73</v>
      </c>
      <c r="B107" s="845" t="s">
        <v>121</v>
      </c>
      <c r="C107" s="846">
        <v>6</v>
      </c>
      <c r="D107" s="847">
        <f>SUM(B107:C107)</f>
        <v>6</v>
      </c>
      <c r="E107" s="947">
        <f>D107/D$158</f>
        <v>1.6607157684962219E-4</v>
      </c>
      <c r="F107" s="845">
        <v>1</v>
      </c>
      <c r="G107" s="846">
        <v>1</v>
      </c>
      <c r="H107" s="847">
        <f>SUM(F107:G107)</f>
        <v>2</v>
      </c>
      <c r="I107" s="948">
        <f>H107/H$158</f>
        <v>1.3831258644536652E-4</v>
      </c>
      <c r="J107" s="765">
        <v>1</v>
      </c>
      <c r="K107" s="846">
        <v>2</v>
      </c>
      <c r="L107" s="847">
        <f>SUM(J107:K107)</f>
        <v>3</v>
      </c>
      <c r="M107" s="948">
        <f>L107/L$158</f>
        <v>7.5999392004863956E-5</v>
      </c>
      <c r="N107" s="765">
        <v>2</v>
      </c>
      <c r="O107" s="846">
        <v>3</v>
      </c>
      <c r="P107" s="810">
        <f>SUM(N107:O107)</f>
        <v>5</v>
      </c>
      <c r="Q107" s="826">
        <f>P107/P$158</f>
        <v>9.2705899803463497E-5</v>
      </c>
      <c r="R107" s="837" t="s">
        <v>121</v>
      </c>
      <c r="S107" s="838">
        <v>1</v>
      </c>
      <c r="T107" s="805">
        <f>SUM(R107:S107)</f>
        <v>1</v>
      </c>
      <c r="U107" s="823">
        <f>T107/$T$158</f>
        <v>1.0760556105539534E-5</v>
      </c>
      <c r="V107" s="806">
        <f>SUM(R107,B107,F107,J107)</f>
        <v>2</v>
      </c>
      <c r="W107" s="807">
        <f>SUM(S107,C107,G107,K107)</f>
        <v>10</v>
      </c>
      <c r="X107" s="811">
        <f>SUM(V107:W107)</f>
        <v>12</v>
      </c>
      <c r="Y107" s="828">
        <f>X107/X$158</f>
        <v>6.5575562173829889E-5</v>
      </c>
    </row>
    <row r="108" spans="1:25" x14ac:dyDescent="0.2">
      <c r="A108" s="809" t="s">
        <v>74</v>
      </c>
      <c r="B108" s="845">
        <v>50</v>
      </c>
      <c r="C108" s="846">
        <v>334</v>
      </c>
      <c r="D108" s="847">
        <f>SUM(B108:C108)</f>
        <v>384</v>
      </c>
      <c r="E108" s="947">
        <f>D108/D$158</f>
        <v>1.062858091837582E-2</v>
      </c>
      <c r="F108" s="845">
        <v>14</v>
      </c>
      <c r="G108" s="846">
        <v>102</v>
      </c>
      <c r="H108" s="847">
        <f>SUM(F108:G108)</f>
        <v>116</v>
      </c>
      <c r="I108" s="948">
        <f>H108/H$158</f>
        <v>8.0221300138312579E-3</v>
      </c>
      <c r="J108" s="765">
        <v>36</v>
      </c>
      <c r="K108" s="846">
        <v>211</v>
      </c>
      <c r="L108" s="847">
        <f>SUM(J108:K108)</f>
        <v>247</v>
      </c>
      <c r="M108" s="948">
        <f>L108/L$158</f>
        <v>6.2572832750671329E-3</v>
      </c>
      <c r="N108" s="765">
        <v>50</v>
      </c>
      <c r="O108" s="846">
        <v>313</v>
      </c>
      <c r="P108" s="810">
        <f>SUM(N108:O108)</f>
        <v>363</v>
      </c>
      <c r="Q108" s="826">
        <f>P108/P$158</f>
        <v>6.7304483257314496E-3</v>
      </c>
      <c r="R108" s="837">
        <v>58</v>
      </c>
      <c r="S108" s="838">
        <v>301</v>
      </c>
      <c r="T108" s="805">
        <f>SUM(R108:S108)</f>
        <v>359</v>
      </c>
      <c r="U108" s="823">
        <f>T108/$T$158</f>
        <v>3.8630396418886928E-3</v>
      </c>
      <c r="V108" s="806">
        <f>SUM(R108,B108,F108,J108)</f>
        <v>158</v>
      </c>
      <c r="W108" s="807">
        <f>SUM(S108,C108,G108,K108)</f>
        <v>948</v>
      </c>
      <c r="X108" s="811">
        <f>SUM(V108:W108)</f>
        <v>1106</v>
      </c>
      <c r="Y108" s="828">
        <f>X108/X$158</f>
        <v>6.0438809803546548E-3</v>
      </c>
    </row>
    <row r="109" spans="1:25" x14ac:dyDescent="0.2">
      <c r="A109" s="809" t="s">
        <v>137</v>
      </c>
      <c r="B109" s="845" t="s">
        <v>121</v>
      </c>
      <c r="C109" s="846">
        <v>2</v>
      </c>
      <c r="D109" s="847">
        <f>SUM(B109:C109)</f>
        <v>2</v>
      </c>
      <c r="E109" s="947">
        <f>D109/D$158</f>
        <v>5.5357192283207394E-5</v>
      </c>
      <c r="F109" s="845" t="s">
        <v>121</v>
      </c>
      <c r="G109" s="846" t="s">
        <v>121</v>
      </c>
      <c r="H109" s="847">
        <f>SUM(F109:G109)</f>
        <v>0</v>
      </c>
      <c r="I109" s="948">
        <f>H109/H$158</f>
        <v>0</v>
      </c>
      <c r="J109" s="765" t="s">
        <v>121</v>
      </c>
      <c r="K109" s="846">
        <v>3</v>
      </c>
      <c r="L109" s="847">
        <f>SUM(J109:K109)</f>
        <v>3</v>
      </c>
      <c r="M109" s="948">
        <f>L109/L$158</f>
        <v>7.5999392004863956E-5</v>
      </c>
      <c r="N109" s="765" t="s">
        <v>121</v>
      </c>
      <c r="O109" s="846">
        <v>3</v>
      </c>
      <c r="P109" s="810">
        <f>SUM(N109:O109)</f>
        <v>3</v>
      </c>
      <c r="Q109" s="826">
        <f>P109/P$158</f>
        <v>5.5623539882078096E-5</v>
      </c>
      <c r="R109" s="837">
        <v>1</v>
      </c>
      <c r="S109" s="838">
        <v>5</v>
      </c>
      <c r="T109" s="805">
        <f>SUM(R109:S109)</f>
        <v>6</v>
      </c>
      <c r="U109" s="823">
        <f>T109/$T$158</f>
        <v>6.4563336633237207E-5</v>
      </c>
      <c r="V109" s="806">
        <f>SUM(R109,B109,F109,J109)</f>
        <v>1</v>
      </c>
      <c r="W109" s="807">
        <f>SUM(S109,C109,G109,K109)</f>
        <v>10</v>
      </c>
      <c r="X109" s="811">
        <f>SUM(V109:W109)</f>
        <v>11</v>
      </c>
      <c r="Y109" s="828">
        <f>X109/X$158</f>
        <v>6.0110931992677395E-5</v>
      </c>
    </row>
    <row r="110" spans="1:25" x14ac:dyDescent="0.2">
      <c r="A110" s="809" t="s">
        <v>75</v>
      </c>
      <c r="B110" s="845">
        <v>6</v>
      </c>
      <c r="C110" s="846">
        <v>31</v>
      </c>
      <c r="D110" s="847">
        <f>SUM(B110:C110)</f>
        <v>37</v>
      </c>
      <c r="E110" s="947">
        <f>D110/D$158</f>
        <v>1.0241080572393369E-3</v>
      </c>
      <c r="F110" s="845">
        <v>2</v>
      </c>
      <c r="G110" s="846">
        <v>6</v>
      </c>
      <c r="H110" s="847">
        <f>SUM(F110:G110)</f>
        <v>8</v>
      </c>
      <c r="I110" s="948">
        <f>H110/H$158</f>
        <v>5.532503457814661E-4</v>
      </c>
      <c r="J110" s="765">
        <v>3</v>
      </c>
      <c r="K110" s="846">
        <v>19</v>
      </c>
      <c r="L110" s="847">
        <f>SUM(J110:K110)</f>
        <v>22</v>
      </c>
      <c r="M110" s="948">
        <f>L110/L$158</f>
        <v>5.5732887470233568E-4</v>
      </c>
      <c r="N110" s="765">
        <v>5</v>
      </c>
      <c r="O110" s="846">
        <v>25</v>
      </c>
      <c r="P110" s="810">
        <f>SUM(N110:O110)</f>
        <v>30</v>
      </c>
      <c r="Q110" s="826">
        <f>P110/P$158</f>
        <v>5.5623539882078096E-4</v>
      </c>
      <c r="R110" s="837">
        <v>2</v>
      </c>
      <c r="S110" s="838">
        <v>15</v>
      </c>
      <c r="T110" s="805">
        <f>SUM(R110:S110)</f>
        <v>17</v>
      </c>
      <c r="U110" s="823">
        <f>T110/$T$158</f>
        <v>1.8292945379417208E-4</v>
      </c>
      <c r="V110" s="806">
        <f>SUM(R110,B110,F110,J110)</f>
        <v>13</v>
      </c>
      <c r="W110" s="807">
        <f>SUM(S110,C110,G110,K110)</f>
        <v>71</v>
      </c>
      <c r="X110" s="811">
        <f>SUM(V110:W110)</f>
        <v>84</v>
      </c>
      <c r="Y110" s="828">
        <f>X110/X$158</f>
        <v>4.5902893521680921E-4</v>
      </c>
    </row>
    <row r="111" spans="1:25" x14ac:dyDescent="0.2">
      <c r="A111" s="809" t="s">
        <v>356</v>
      </c>
      <c r="B111" s="845" t="s">
        <v>121</v>
      </c>
      <c r="C111" s="846" t="s">
        <v>121</v>
      </c>
      <c r="D111" s="847">
        <v>0</v>
      </c>
      <c r="E111" s="947">
        <f>D111/D$158</f>
        <v>0</v>
      </c>
      <c r="F111" s="845" t="s">
        <v>121</v>
      </c>
      <c r="G111" s="846" t="s">
        <v>121</v>
      </c>
      <c r="H111" s="847">
        <v>0</v>
      </c>
      <c r="I111" s="948">
        <f>H111/H$158</f>
        <v>0</v>
      </c>
      <c r="J111" s="765" t="s">
        <v>121</v>
      </c>
      <c r="K111" s="846" t="s">
        <v>121</v>
      </c>
      <c r="L111" s="847">
        <v>0</v>
      </c>
      <c r="M111" s="948">
        <f>L111/L$158</f>
        <v>0</v>
      </c>
      <c r="N111" s="765" t="s">
        <v>121</v>
      </c>
      <c r="O111" s="846" t="s">
        <v>121</v>
      </c>
      <c r="P111" s="810">
        <v>0</v>
      </c>
      <c r="Q111" s="826">
        <f>P111/P$158</f>
        <v>0</v>
      </c>
      <c r="R111" s="837">
        <v>10</v>
      </c>
      <c r="S111" s="838">
        <v>34</v>
      </c>
      <c r="T111" s="805">
        <f>SUM(R111:S111)</f>
        <v>44</v>
      </c>
      <c r="U111" s="823">
        <f>T111/$T$158</f>
        <v>4.7346446864373953E-4</v>
      </c>
      <c r="V111" s="806">
        <f>SUM(R111,B111,F111,J111)</f>
        <v>10</v>
      </c>
      <c r="W111" s="807">
        <f>SUM(S111,C111,G111,K111)</f>
        <v>34</v>
      </c>
      <c r="X111" s="811">
        <f>SUM(V111:W111)</f>
        <v>44</v>
      </c>
      <c r="Y111" s="828">
        <f>X111/X$158</f>
        <v>2.4044372797070958E-4</v>
      </c>
    </row>
    <row r="112" spans="1:25" x14ac:dyDescent="0.2">
      <c r="A112" s="809" t="s">
        <v>76</v>
      </c>
      <c r="B112" s="845">
        <v>38</v>
      </c>
      <c r="C112" s="846">
        <v>320</v>
      </c>
      <c r="D112" s="847">
        <f>SUM(B112:C112)</f>
        <v>358</v>
      </c>
      <c r="E112" s="947">
        <f>D112/D$158</f>
        <v>9.9089374186941241E-3</v>
      </c>
      <c r="F112" s="845">
        <v>16</v>
      </c>
      <c r="G112" s="846">
        <v>121</v>
      </c>
      <c r="H112" s="847">
        <f>SUM(F112:G112)</f>
        <v>137</v>
      </c>
      <c r="I112" s="948">
        <f>H112/H$158</f>
        <v>9.4744121715076065E-3</v>
      </c>
      <c r="J112" s="765">
        <v>34</v>
      </c>
      <c r="K112" s="846">
        <v>501</v>
      </c>
      <c r="L112" s="847">
        <f>SUM(J112:K112)</f>
        <v>535</v>
      </c>
      <c r="M112" s="948">
        <f>L112/L$158</f>
        <v>1.3553224907534073E-2</v>
      </c>
      <c r="N112" s="765">
        <v>50</v>
      </c>
      <c r="O112" s="846">
        <v>622</v>
      </c>
      <c r="P112" s="810">
        <f>SUM(N112:O112)</f>
        <v>672</v>
      </c>
      <c r="Q112" s="826">
        <f>P112/P$158</f>
        <v>1.2459672933585493E-2</v>
      </c>
      <c r="R112" s="837">
        <v>104</v>
      </c>
      <c r="S112" s="838">
        <v>822</v>
      </c>
      <c r="T112" s="805">
        <f>SUM(R112:S112)</f>
        <v>926</v>
      </c>
      <c r="U112" s="823">
        <f>T112/$T$158</f>
        <v>9.9642749537296096E-3</v>
      </c>
      <c r="V112" s="806">
        <f>SUM(R112,B112,F112,J112)</f>
        <v>192</v>
      </c>
      <c r="W112" s="807">
        <f>SUM(S112,C112,G112,K112)</f>
        <v>1764</v>
      </c>
      <c r="X112" s="811">
        <f>SUM(V112:W112)</f>
        <v>1956</v>
      </c>
      <c r="Y112" s="828">
        <f>X112/X$158</f>
        <v>1.0688816634334271E-2</v>
      </c>
    </row>
    <row r="113" spans="1:25" x14ac:dyDescent="0.2">
      <c r="A113" s="809" t="s">
        <v>77</v>
      </c>
      <c r="B113" s="845">
        <v>5</v>
      </c>
      <c r="C113" s="846">
        <v>62</v>
      </c>
      <c r="D113" s="847">
        <f>SUM(B113:C113)</f>
        <v>67</v>
      </c>
      <c r="E113" s="947">
        <f>D113/D$158</f>
        <v>1.8544659414874477E-3</v>
      </c>
      <c r="F113" s="845">
        <v>2</v>
      </c>
      <c r="G113" s="846">
        <v>18</v>
      </c>
      <c r="H113" s="847">
        <f>SUM(F113:G113)</f>
        <v>20</v>
      </c>
      <c r="I113" s="948">
        <f>H113/H$158</f>
        <v>1.3831258644536654E-3</v>
      </c>
      <c r="J113" s="765">
        <v>1</v>
      </c>
      <c r="K113" s="846">
        <v>44</v>
      </c>
      <c r="L113" s="847">
        <f>SUM(J113:K113)</f>
        <v>45</v>
      </c>
      <c r="M113" s="948">
        <f>L113/L$158</f>
        <v>1.1399908800729594E-3</v>
      </c>
      <c r="N113" s="765">
        <v>3</v>
      </c>
      <c r="O113" s="846">
        <v>62</v>
      </c>
      <c r="P113" s="810">
        <f>SUM(N113:O113)</f>
        <v>65</v>
      </c>
      <c r="Q113" s="826">
        <f>P113/P$158</f>
        <v>1.2051766974450254E-3</v>
      </c>
      <c r="R113" s="837">
        <v>11</v>
      </c>
      <c r="S113" s="838">
        <v>58</v>
      </c>
      <c r="T113" s="805">
        <f>SUM(R113:S113)</f>
        <v>69</v>
      </c>
      <c r="U113" s="823">
        <f>T113/$T$158</f>
        <v>7.4247837128222792E-4</v>
      </c>
      <c r="V113" s="806">
        <f>SUM(R113,B113,F113,J113)</f>
        <v>19</v>
      </c>
      <c r="W113" s="807">
        <f>SUM(S113,C113,G113,K113)</f>
        <v>182</v>
      </c>
      <c r="X113" s="811">
        <f>SUM(V113:W113)</f>
        <v>201</v>
      </c>
      <c r="Y113" s="828">
        <f>X113/X$158</f>
        <v>1.0983906664116506E-3</v>
      </c>
    </row>
    <row r="114" spans="1:25" x14ac:dyDescent="0.2">
      <c r="A114" s="809" t="s">
        <v>176</v>
      </c>
      <c r="B114" s="845" t="s">
        <v>121</v>
      </c>
      <c r="C114" s="846">
        <v>5</v>
      </c>
      <c r="D114" s="847">
        <f>SUM(B114:C114)</f>
        <v>5</v>
      </c>
      <c r="E114" s="947">
        <f>D114/D$158</f>
        <v>1.383929807080185E-4</v>
      </c>
      <c r="F114" s="845">
        <v>1</v>
      </c>
      <c r="G114" s="846" t="s">
        <v>121</v>
      </c>
      <c r="H114" s="847">
        <f>SUM(F114:G114)</f>
        <v>1</v>
      </c>
      <c r="I114" s="948">
        <f>H114/H$158</f>
        <v>6.9156293222683262E-5</v>
      </c>
      <c r="J114" s="765">
        <v>2</v>
      </c>
      <c r="K114" s="846">
        <v>2</v>
      </c>
      <c r="L114" s="847">
        <f>SUM(J114:K114)</f>
        <v>4</v>
      </c>
      <c r="M114" s="948">
        <f>L114/L$158</f>
        <v>1.0133252267315195E-4</v>
      </c>
      <c r="N114" s="765">
        <v>3</v>
      </c>
      <c r="O114" s="846">
        <v>2</v>
      </c>
      <c r="P114" s="810">
        <f>SUM(N114:O114)</f>
        <v>5</v>
      </c>
      <c r="Q114" s="826">
        <f>P114/P$158</f>
        <v>9.2705899803463497E-5</v>
      </c>
      <c r="R114" s="837">
        <v>4</v>
      </c>
      <c r="S114" s="838" t="s">
        <v>121</v>
      </c>
      <c r="T114" s="805">
        <f>SUM(R114:S114)</f>
        <v>4</v>
      </c>
      <c r="U114" s="823">
        <f>T114/$T$158</f>
        <v>4.3042224422158136E-5</v>
      </c>
      <c r="V114" s="806">
        <f>SUM(R114,B114,F114,J114)</f>
        <v>7</v>
      </c>
      <c r="W114" s="807">
        <f>SUM(S114,C114,G114,K114)</f>
        <v>7</v>
      </c>
      <c r="X114" s="811">
        <f>SUM(V114:W114)</f>
        <v>14</v>
      </c>
      <c r="Y114" s="828">
        <f>X114/X$158</f>
        <v>7.6504822536134864E-5</v>
      </c>
    </row>
    <row r="115" spans="1:25" x14ac:dyDescent="0.2">
      <c r="A115" s="809" t="s">
        <v>223</v>
      </c>
      <c r="B115" s="845" t="s">
        <v>121</v>
      </c>
      <c r="C115" s="846" t="s">
        <v>121</v>
      </c>
      <c r="D115" s="847">
        <f>SUM(B115:C115)</f>
        <v>0</v>
      </c>
      <c r="E115" s="947">
        <f>D115/D$158</f>
        <v>0</v>
      </c>
      <c r="F115" s="845" t="s">
        <v>121</v>
      </c>
      <c r="G115" s="846" t="s">
        <v>121</v>
      </c>
      <c r="H115" s="847">
        <f>SUM(F115:G115)</f>
        <v>0</v>
      </c>
      <c r="I115" s="948">
        <f>H115/H$158</f>
        <v>0</v>
      </c>
      <c r="J115" s="765">
        <v>1</v>
      </c>
      <c r="K115" s="846" t="s">
        <v>121</v>
      </c>
      <c r="L115" s="847">
        <f>SUM(J115:K115)</f>
        <v>1</v>
      </c>
      <c r="M115" s="948">
        <f>L115/L$158</f>
        <v>2.5333130668287987E-5</v>
      </c>
      <c r="N115" s="765">
        <v>1</v>
      </c>
      <c r="O115" s="846" t="s">
        <v>121</v>
      </c>
      <c r="P115" s="810">
        <f>SUM(N115:O115)</f>
        <v>1</v>
      </c>
      <c r="Q115" s="826">
        <f>P115/P$158</f>
        <v>1.8541179960692697E-5</v>
      </c>
      <c r="R115" s="837">
        <v>1</v>
      </c>
      <c r="S115" s="838" t="s">
        <v>121</v>
      </c>
      <c r="T115" s="805">
        <f>SUM(R115:S115)</f>
        <v>1</v>
      </c>
      <c r="U115" s="823">
        <f>T115/$T$158</f>
        <v>1.0760556105539534E-5</v>
      </c>
      <c r="V115" s="806">
        <f>SUM(R115,B115,F115,J115)</f>
        <v>2</v>
      </c>
      <c r="W115" s="807">
        <f>SUM(S115,C115,G115,K115)</f>
        <v>0</v>
      </c>
      <c r="X115" s="811">
        <f>SUM(V115:W115)</f>
        <v>2</v>
      </c>
      <c r="Y115" s="828">
        <f>X115/X$158</f>
        <v>1.0929260362304982E-5</v>
      </c>
    </row>
    <row r="116" spans="1:25" x14ac:dyDescent="0.2">
      <c r="A116" s="809" t="s">
        <v>214</v>
      </c>
      <c r="B116" s="845">
        <v>3</v>
      </c>
      <c r="C116" s="846">
        <v>2</v>
      </c>
      <c r="D116" s="847">
        <f>SUM(B116:C116)</f>
        <v>5</v>
      </c>
      <c r="E116" s="947">
        <f>D116/D$158</f>
        <v>1.383929807080185E-4</v>
      </c>
      <c r="F116" s="845" t="s">
        <v>121</v>
      </c>
      <c r="G116" s="846" t="s">
        <v>121</v>
      </c>
      <c r="H116" s="847">
        <f>SUM(F116:G116)</f>
        <v>0</v>
      </c>
      <c r="I116" s="948">
        <f>H116/H$158</f>
        <v>0</v>
      </c>
      <c r="J116" s="765">
        <v>4</v>
      </c>
      <c r="K116" s="846">
        <v>4</v>
      </c>
      <c r="L116" s="847">
        <f>SUM(J116:K116)</f>
        <v>8</v>
      </c>
      <c r="M116" s="948">
        <f>L116/L$158</f>
        <v>2.026650453463039E-4</v>
      </c>
      <c r="N116" s="765">
        <v>4</v>
      </c>
      <c r="O116" s="846">
        <v>4</v>
      </c>
      <c r="P116" s="810">
        <f>SUM(N116:O116)</f>
        <v>8</v>
      </c>
      <c r="Q116" s="826">
        <f>P116/P$158</f>
        <v>1.4832943968554158E-4</v>
      </c>
      <c r="R116" s="837">
        <v>3</v>
      </c>
      <c r="S116" s="838">
        <v>3</v>
      </c>
      <c r="T116" s="805">
        <f>SUM(R116:S116)</f>
        <v>6</v>
      </c>
      <c r="U116" s="823">
        <f>T116/$T$158</f>
        <v>6.4563336633237207E-5</v>
      </c>
      <c r="V116" s="806">
        <f>SUM(R116,B116,F116,J116)</f>
        <v>10</v>
      </c>
      <c r="W116" s="807">
        <f>SUM(S116,C116,G116,K116)</f>
        <v>9</v>
      </c>
      <c r="X116" s="811">
        <f>SUM(V116:W116)</f>
        <v>19</v>
      </c>
      <c r="Y116" s="828">
        <f>X116/X$158</f>
        <v>1.0382797344189731E-4</v>
      </c>
    </row>
    <row r="117" spans="1:25" x14ac:dyDescent="0.2">
      <c r="A117" s="809" t="s">
        <v>78</v>
      </c>
      <c r="B117" s="845">
        <v>12</v>
      </c>
      <c r="C117" s="846">
        <v>24</v>
      </c>
      <c r="D117" s="847">
        <f>SUM(B117:C117)</f>
        <v>36</v>
      </c>
      <c r="E117" s="947">
        <f>D117/D$158</f>
        <v>9.9642946109773319E-4</v>
      </c>
      <c r="F117" s="845">
        <v>6</v>
      </c>
      <c r="G117" s="846">
        <v>19</v>
      </c>
      <c r="H117" s="847">
        <f>SUM(F117:G117)</f>
        <v>25</v>
      </c>
      <c r="I117" s="948">
        <f>H117/H$158</f>
        <v>1.7289073305670815E-3</v>
      </c>
      <c r="J117" s="765">
        <v>14</v>
      </c>
      <c r="K117" s="846">
        <v>14</v>
      </c>
      <c r="L117" s="847">
        <f>SUM(J117:K117)</f>
        <v>28</v>
      </c>
      <c r="M117" s="948">
        <f>L117/L$158</f>
        <v>7.0932765871206368E-4</v>
      </c>
      <c r="N117" s="765">
        <v>20</v>
      </c>
      <c r="O117" s="846">
        <v>33</v>
      </c>
      <c r="P117" s="810">
        <f>SUM(N117:O117)</f>
        <v>53</v>
      </c>
      <c r="Q117" s="826">
        <f>P117/P$158</f>
        <v>9.8268253791671304E-4</v>
      </c>
      <c r="R117" s="837">
        <v>16</v>
      </c>
      <c r="S117" s="838">
        <v>21</v>
      </c>
      <c r="T117" s="805">
        <f>SUM(R117:S117)</f>
        <v>37</v>
      </c>
      <c r="U117" s="823">
        <f>T117/$T$158</f>
        <v>3.9814057590496278E-4</v>
      </c>
      <c r="V117" s="806">
        <f>SUM(R117,B117,F117,J117)</f>
        <v>48</v>
      </c>
      <c r="W117" s="807">
        <f>SUM(S117,C117,G117,K117)</f>
        <v>78</v>
      </c>
      <c r="X117" s="811">
        <f>SUM(V117:W117)</f>
        <v>126</v>
      </c>
      <c r="Y117" s="828">
        <f>X117/X$158</f>
        <v>6.8854340282521384E-4</v>
      </c>
    </row>
    <row r="118" spans="1:25" x14ac:dyDescent="0.2">
      <c r="A118" s="809" t="s">
        <v>79</v>
      </c>
      <c r="B118" s="845" t="s">
        <v>121</v>
      </c>
      <c r="C118" s="846" t="s">
        <v>121</v>
      </c>
      <c r="D118" s="847">
        <f>SUM(B118:C118)</f>
        <v>0</v>
      </c>
      <c r="E118" s="947">
        <f>D118/D$158</f>
        <v>0</v>
      </c>
      <c r="F118" s="845">
        <v>8</v>
      </c>
      <c r="G118" s="846">
        <v>8</v>
      </c>
      <c r="H118" s="847">
        <f>SUM(F118:G118)</f>
        <v>16</v>
      </c>
      <c r="I118" s="948">
        <f>H118/H$158</f>
        <v>1.1065006915629322E-3</v>
      </c>
      <c r="J118" s="765">
        <v>13</v>
      </c>
      <c r="K118" s="846">
        <v>39</v>
      </c>
      <c r="L118" s="847">
        <f>SUM(J118:K118)</f>
        <v>52</v>
      </c>
      <c r="M118" s="948">
        <f>L118/L$158</f>
        <v>1.3173227947509754E-3</v>
      </c>
      <c r="N118" s="765">
        <v>21</v>
      </c>
      <c r="O118" s="846">
        <v>47</v>
      </c>
      <c r="P118" s="810">
        <f>SUM(N118:O118)</f>
        <v>68</v>
      </c>
      <c r="Q118" s="826">
        <f>P118/P$158</f>
        <v>1.2608002373271036E-3</v>
      </c>
      <c r="R118" s="837">
        <v>25</v>
      </c>
      <c r="S118" s="838">
        <v>35</v>
      </c>
      <c r="T118" s="805">
        <f>SUM(R118:S118)</f>
        <v>60</v>
      </c>
      <c r="U118" s="823">
        <f>T118/$T$158</f>
        <v>6.4563336633237205E-4</v>
      </c>
      <c r="V118" s="806">
        <f>SUM(R118,B118,F118,J118)</f>
        <v>46</v>
      </c>
      <c r="W118" s="807">
        <f>SUM(S118,C118,G118,K118)</f>
        <v>82</v>
      </c>
      <c r="X118" s="811">
        <f>SUM(V118:W118)</f>
        <v>128</v>
      </c>
      <c r="Y118" s="828">
        <f>X118/X$158</f>
        <v>6.9947266318751882E-4</v>
      </c>
    </row>
    <row r="119" spans="1:25" x14ac:dyDescent="0.2">
      <c r="A119" s="809" t="s">
        <v>138</v>
      </c>
      <c r="B119" s="845" t="s">
        <v>121</v>
      </c>
      <c r="C119" s="846">
        <v>1</v>
      </c>
      <c r="D119" s="847">
        <f>SUM(B119:C119)</f>
        <v>1</v>
      </c>
      <c r="E119" s="947">
        <f>D119/D$158</f>
        <v>2.7678596141603697E-5</v>
      </c>
      <c r="F119" s="845" t="s">
        <v>121</v>
      </c>
      <c r="G119" s="846" t="s">
        <v>121</v>
      </c>
      <c r="H119" s="847">
        <f>SUM(F119:G119)</f>
        <v>0</v>
      </c>
      <c r="I119" s="948">
        <f>H119/H$158</f>
        <v>0</v>
      </c>
      <c r="J119" s="765" t="s">
        <v>121</v>
      </c>
      <c r="K119" s="846" t="s">
        <v>121</v>
      </c>
      <c r="L119" s="847">
        <f>SUM(J119:K119)</f>
        <v>0</v>
      </c>
      <c r="M119" s="948">
        <f>L119/L$158</f>
        <v>0</v>
      </c>
      <c r="N119" s="765" t="s">
        <v>121</v>
      </c>
      <c r="O119" s="846" t="s">
        <v>121</v>
      </c>
      <c r="P119" s="810">
        <f>SUM(N119:O119)</f>
        <v>0</v>
      </c>
      <c r="Q119" s="826">
        <f>P119/P$158</f>
        <v>0</v>
      </c>
      <c r="R119" s="837">
        <v>2</v>
      </c>
      <c r="S119" s="838" t="s">
        <v>121</v>
      </c>
      <c r="T119" s="805">
        <f>SUM(R119:S119)</f>
        <v>2</v>
      </c>
      <c r="U119" s="823">
        <f>T119/$T$158</f>
        <v>2.1521112211079068E-5</v>
      </c>
      <c r="V119" s="806">
        <f>SUM(R119,B119,F119,J119)</f>
        <v>2</v>
      </c>
      <c r="W119" s="807">
        <f>SUM(S119,C119,G119,K119)</f>
        <v>1</v>
      </c>
      <c r="X119" s="811">
        <f>SUM(V119:W119)</f>
        <v>3</v>
      </c>
      <c r="Y119" s="828">
        <f>X119/X$158</f>
        <v>1.6393890543457472E-5</v>
      </c>
    </row>
    <row r="120" spans="1:25" x14ac:dyDescent="0.2">
      <c r="A120" s="809" t="s">
        <v>80</v>
      </c>
      <c r="B120" s="845" t="s">
        <v>121</v>
      </c>
      <c r="C120" s="846" t="s">
        <v>121</v>
      </c>
      <c r="D120" s="847">
        <f>SUM(B120:C120)</f>
        <v>0</v>
      </c>
      <c r="E120" s="947">
        <f>D120/D$158</f>
        <v>0</v>
      </c>
      <c r="F120" s="845" t="s">
        <v>121</v>
      </c>
      <c r="G120" s="846">
        <v>1</v>
      </c>
      <c r="H120" s="847">
        <f>SUM(F120:G120)</f>
        <v>1</v>
      </c>
      <c r="I120" s="948">
        <f>H120/H$158</f>
        <v>6.9156293222683262E-5</v>
      </c>
      <c r="J120" s="765">
        <v>1</v>
      </c>
      <c r="K120" s="846" t="s">
        <v>121</v>
      </c>
      <c r="L120" s="847">
        <f>SUM(J120:K120)</f>
        <v>1</v>
      </c>
      <c r="M120" s="948">
        <f>L120/L$158</f>
        <v>2.5333130668287987E-5</v>
      </c>
      <c r="N120" s="765">
        <v>1</v>
      </c>
      <c r="O120" s="846">
        <v>1</v>
      </c>
      <c r="P120" s="810">
        <f>SUM(N120:O120)</f>
        <v>2</v>
      </c>
      <c r="Q120" s="826">
        <f>P120/P$158</f>
        <v>3.7082359921385395E-5</v>
      </c>
      <c r="R120" s="837">
        <v>2</v>
      </c>
      <c r="S120" s="838">
        <v>4</v>
      </c>
      <c r="T120" s="805">
        <f>SUM(R120:S120)</f>
        <v>6</v>
      </c>
      <c r="U120" s="823">
        <f>T120/$T$158</f>
        <v>6.4563336633237207E-5</v>
      </c>
      <c r="V120" s="806">
        <f>SUM(R120,B120,F120,J120)</f>
        <v>3</v>
      </c>
      <c r="W120" s="807">
        <f>SUM(S120,C120,G120,K120)</f>
        <v>5</v>
      </c>
      <c r="X120" s="811">
        <f>SUM(V120:W120)</f>
        <v>8</v>
      </c>
      <c r="Y120" s="828">
        <f>X120/X$158</f>
        <v>4.3717041449219926E-5</v>
      </c>
    </row>
    <row r="121" spans="1:25" x14ac:dyDescent="0.2">
      <c r="A121" s="809" t="s">
        <v>81</v>
      </c>
      <c r="B121" s="845">
        <v>1139</v>
      </c>
      <c r="C121" s="846">
        <v>660</v>
      </c>
      <c r="D121" s="847">
        <f>SUM(B121:C121)</f>
        <v>1799</v>
      </c>
      <c r="E121" s="947">
        <f>D121/D$158</f>
        <v>4.9793794458745051E-2</v>
      </c>
      <c r="F121" s="845">
        <v>375</v>
      </c>
      <c r="G121" s="846">
        <v>250</v>
      </c>
      <c r="H121" s="847">
        <f>SUM(F121:G121)</f>
        <v>625</v>
      </c>
      <c r="I121" s="948">
        <f>H121/H$158</f>
        <v>4.3222683264177039E-2</v>
      </c>
      <c r="J121" s="765">
        <v>978</v>
      </c>
      <c r="K121" s="846">
        <v>665</v>
      </c>
      <c r="L121" s="847">
        <f>SUM(J121:K121)</f>
        <v>1643</v>
      </c>
      <c r="M121" s="948">
        <f>L121/L$158</f>
        <v>4.1622333687997164E-2</v>
      </c>
      <c r="N121" s="765">
        <v>1353</v>
      </c>
      <c r="O121" s="846">
        <v>915</v>
      </c>
      <c r="P121" s="810">
        <f>SUM(N121:O121)</f>
        <v>2268</v>
      </c>
      <c r="Q121" s="826">
        <f>P121/P$158</f>
        <v>4.2051396150851038E-2</v>
      </c>
      <c r="R121" s="837">
        <v>1394</v>
      </c>
      <c r="S121" s="838">
        <v>1065</v>
      </c>
      <c r="T121" s="805">
        <f>SUM(R121:S121)</f>
        <v>2459</v>
      </c>
      <c r="U121" s="823">
        <f>T121/$T$158</f>
        <v>2.6460207463521714E-2</v>
      </c>
      <c r="V121" s="806">
        <f>SUM(R121,B121,F121,J121)</f>
        <v>3886</v>
      </c>
      <c r="W121" s="807">
        <f>SUM(S121,C121,G121,K121)</f>
        <v>2640</v>
      </c>
      <c r="X121" s="811">
        <f>SUM(V121:W121)</f>
        <v>6526</v>
      </c>
      <c r="Y121" s="828">
        <f>X121/X$158</f>
        <v>3.5662176562201151E-2</v>
      </c>
    </row>
    <row r="122" spans="1:25" x14ac:dyDescent="0.2">
      <c r="A122" s="809" t="s">
        <v>215</v>
      </c>
      <c r="B122" s="845">
        <v>2</v>
      </c>
      <c r="C122" s="846">
        <v>10</v>
      </c>
      <c r="D122" s="847">
        <f>SUM(B122:C122)</f>
        <v>12</v>
      </c>
      <c r="E122" s="947">
        <f>D122/D$158</f>
        <v>3.3214315369924438E-4</v>
      </c>
      <c r="F122" s="845">
        <v>5</v>
      </c>
      <c r="G122" s="846">
        <v>3</v>
      </c>
      <c r="H122" s="847">
        <f>SUM(F122:G122)</f>
        <v>8</v>
      </c>
      <c r="I122" s="948">
        <f>H122/H$158</f>
        <v>5.532503457814661E-4</v>
      </c>
      <c r="J122" s="765">
        <v>7</v>
      </c>
      <c r="K122" s="846">
        <v>9</v>
      </c>
      <c r="L122" s="847">
        <f>SUM(J122:K122)</f>
        <v>16</v>
      </c>
      <c r="M122" s="948">
        <f>L122/L$158</f>
        <v>4.053300906926078E-4</v>
      </c>
      <c r="N122" s="765">
        <v>12</v>
      </c>
      <c r="O122" s="846">
        <v>12</v>
      </c>
      <c r="P122" s="810">
        <f>SUM(N122:O122)</f>
        <v>24</v>
      </c>
      <c r="Q122" s="826">
        <f>P122/P$158</f>
        <v>4.4498831905662476E-4</v>
      </c>
      <c r="R122" s="837">
        <v>3</v>
      </c>
      <c r="S122" s="838">
        <v>7</v>
      </c>
      <c r="T122" s="805">
        <f>SUM(R122:S122)</f>
        <v>10</v>
      </c>
      <c r="U122" s="823">
        <f>T122/$T$158</f>
        <v>1.0760556105539534E-4</v>
      </c>
      <c r="V122" s="806">
        <f>SUM(R122,B122,F122,J122)</f>
        <v>17</v>
      </c>
      <c r="W122" s="807">
        <f>SUM(S122,C122,G122,K122)</f>
        <v>29</v>
      </c>
      <c r="X122" s="811">
        <f>SUM(V122:W122)</f>
        <v>46</v>
      </c>
      <c r="Y122" s="828">
        <f>X122/X$158</f>
        <v>2.5137298833301458E-4</v>
      </c>
    </row>
    <row r="123" spans="1:25" x14ac:dyDescent="0.2">
      <c r="A123" s="809" t="s">
        <v>224</v>
      </c>
      <c r="B123" s="845" t="s">
        <v>121</v>
      </c>
      <c r="C123" s="846" t="s">
        <v>121</v>
      </c>
      <c r="D123" s="847">
        <f>SUM(B123:C123)</f>
        <v>0</v>
      </c>
      <c r="E123" s="947">
        <f>D123/D$158</f>
        <v>0</v>
      </c>
      <c r="F123" s="845">
        <v>2</v>
      </c>
      <c r="G123" s="846">
        <v>1</v>
      </c>
      <c r="H123" s="847">
        <f>SUM(F123:G123)</f>
        <v>3</v>
      </c>
      <c r="I123" s="948">
        <f>H123/H$158</f>
        <v>2.0746887966804979E-4</v>
      </c>
      <c r="J123" s="765">
        <v>1</v>
      </c>
      <c r="K123" s="846">
        <v>3</v>
      </c>
      <c r="L123" s="847">
        <f>SUM(J123:K123)</f>
        <v>4</v>
      </c>
      <c r="M123" s="948">
        <f>L123/L$158</f>
        <v>1.0133252267315195E-4</v>
      </c>
      <c r="N123" s="765">
        <v>3</v>
      </c>
      <c r="O123" s="846">
        <v>4</v>
      </c>
      <c r="P123" s="810">
        <f>SUM(N123:O123)</f>
        <v>7</v>
      </c>
      <c r="Q123" s="826">
        <f>P123/P$158</f>
        <v>1.297882597248489E-4</v>
      </c>
      <c r="R123" s="837" t="s">
        <v>121</v>
      </c>
      <c r="S123" s="838" t="s">
        <v>121</v>
      </c>
      <c r="T123" s="805">
        <f>SUM(R123:S123)</f>
        <v>0</v>
      </c>
      <c r="U123" s="823">
        <f>T123/$T$158</f>
        <v>0</v>
      </c>
      <c r="V123" s="806">
        <f>SUM(R123,B123,F123,J123)</f>
        <v>3</v>
      </c>
      <c r="W123" s="807">
        <f>SUM(S123,C123,G123,K123)</f>
        <v>4</v>
      </c>
      <c r="X123" s="811">
        <f>SUM(V123:W123)</f>
        <v>7</v>
      </c>
      <c r="Y123" s="828">
        <f>X123/X$158</f>
        <v>3.8252411268067432E-5</v>
      </c>
    </row>
    <row r="124" spans="1:25" x14ac:dyDescent="0.2">
      <c r="A124" s="809" t="s">
        <v>357</v>
      </c>
      <c r="B124" s="845" t="s">
        <v>121</v>
      </c>
      <c r="C124" s="846" t="s">
        <v>121</v>
      </c>
      <c r="D124" s="847">
        <v>0</v>
      </c>
      <c r="E124" s="947">
        <f>D124/D$158</f>
        <v>0</v>
      </c>
      <c r="F124" s="845" t="s">
        <v>121</v>
      </c>
      <c r="G124" s="846" t="s">
        <v>121</v>
      </c>
      <c r="H124" s="847">
        <v>0</v>
      </c>
      <c r="I124" s="948">
        <f>H124/H$158</f>
        <v>0</v>
      </c>
      <c r="J124" s="765" t="s">
        <v>121</v>
      </c>
      <c r="K124" s="846" t="s">
        <v>121</v>
      </c>
      <c r="L124" s="847">
        <v>0</v>
      </c>
      <c r="M124" s="948">
        <f>L124/L$158</f>
        <v>0</v>
      </c>
      <c r="N124" s="765" t="s">
        <v>121</v>
      </c>
      <c r="O124" s="846" t="s">
        <v>121</v>
      </c>
      <c r="P124" s="810">
        <v>0</v>
      </c>
      <c r="Q124" s="826">
        <f>P124/P$158</f>
        <v>0</v>
      </c>
      <c r="R124" s="837">
        <v>1</v>
      </c>
      <c r="S124" s="838" t="s">
        <v>121</v>
      </c>
      <c r="T124" s="805">
        <f>SUM(R124:S124)</f>
        <v>1</v>
      </c>
      <c r="U124" s="823">
        <f>T124/$T$158</f>
        <v>1.0760556105539534E-5</v>
      </c>
      <c r="V124" s="806">
        <f>SUM(R124,B124,F124,J124)</f>
        <v>1</v>
      </c>
      <c r="W124" s="807">
        <f>SUM(S124,C124,G124,K124)</f>
        <v>0</v>
      </c>
      <c r="X124" s="811">
        <f>SUM(V124:W124)</f>
        <v>1</v>
      </c>
      <c r="Y124" s="828">
        <f>X124/X$158</f>
        <v>5.4646301811524908E-6</v>
      </c>
    </row>
    <row r="125" spans="1:25" x14ac:dyDescent="0.2">
      <c r="A125" s="809" t="s">
        <v>139</v>
      </c>
      <c r="B125" s="845">
        <v>4</v>
      </c>
      <c r="C125" s="846">
        <v>7</v>
      </c>
      <c r="D125" s="847">
        <f>SUM(B125:C125)</f>
        <v>11</v>
      </c>
      <c r="E125" s="947">
        <f>D125/D$158</f>
        <v>3.0446455755764069E-4</v>
      </c>
      <c r="F125" s="845" t="s">
        <v>121</v>
      </c>
      <c r="G125" s="846">
        <v>2</v>
      </c>
      <c r="H125" s="847">
        <f>SUM(F125:G125)</f>
        <v>2</v>
      </c>
      <c r="I125" s="948">
        <f>H125/H$158</f>
        <v>1.3831258644536652E-4</v>
      </c>
      <c r="J125" s="765" t="s">
        <v>121</v>
      </c>
      <c r="K125" s="846">
        <v>5</v>
      </c>
      <c r="L125" s="847">
        <f>SUM(J125:K125)</f>
        <v>5</v>
      </c>
      <c r="M125" s="948">
        <f>L125/L$158</f>
        <v>1.2666565334143993E-4</v>
      </c>
      <c r="N125" s="765" t="s">
        <v>121</v>
      </c>
      <c r="O125" s="846">
        <v>7</v>
      </c>
      <c r="P125" s="810">
        <f>SUM(N125:O125)</f>
        <v>7</v>
      </c>
      <c r="Q125" s="826">
        <f>P125/P$158</f>
        <v>1.297882597248489E-4</v>
      </c>
      <c r="R125" s="837">
        <v>6</v>
      </c>
      <c r="S125" s="838">
        <v>6</v>
      </c>
      <c r="T125" s="805">
        <f>SUM(R125:S125)</f>
        <v>12</v>
      </c>
      <c r="U125" s="823">
        <f>T125/$T$158</f>
        <v>1.2912667326647441E-4</v>
      </c>
      <c r="V125" s="806">
        <f>SUM(R125,B125,F125,J125)</f>
        <v>10</v>
      </c>
      <c r="W125" s="807">
        <f>SUM(S125,C125,G125,K125)</f>
        <v>20</v>
      </c>
      <c r="X125" s="811">
        <f>SUM(V125:W125)</f>
        <v>30</v>
      </c>
      <c r="Y125" s="828">
        <f>X125/X$158</f>
        <v>1.639389054345747E-4</v>
      </c>
    </row>
    <row r="126" spans="1:25" x14ac:dyDescent="0.2">
      <c r="A126" s="809" t="s">
        <v>113</v>
      </c>
      <c r="B126" s="845" t="s">
        <v>121</v>
      </c>
      <c r="C126" s="846">
        <v>2</v>
      </c>
      <c r="D126" s="847">
        <f>SUM(B126:C126)</f>
        <v>2</v>
      </c>
      <c r="E126" s="947">
        <f>D126/D$158</f>
        <v>5.5357192283207394E-5</v>
      </c>
      <c r="F126" s="845" t="s">
        <v>121</v>
      </c>
      <c r="G126" s="846" t="s">
        <v>121</v>
      </c>
      <c r="H126" s="847">
        <f>SUM(F126:G126)</f>
        <v>0</v>
      </c>
      <c r="I126" s="948">
        <f>H126/H$158</f>
        <v>0</v>
      </c>
      <c r="J126" s="765" t="s">
        <v>121</v>
      </c>
      <c r="K126" s="846" t="s">
        <v>121</v>
      </c>
      <c r="L126" s="847">
        <f>SUM(J126:K126)</f>
        <v>0</v>
      </c>
      <c r="M126" s="948">
        <f>L126/L$158</f>
        <v>0</v>
      </c>
      <c r="N126" s="765" t="s">
        <v>121</v>
      </c>
      <c r="O126" s="846" t="s">
        <v>121</v>
      </c>
      <c r="P126" s="810">
        <f>SUM(N126:O126)</f>
        <v>0</v>
      </c>
      <c r="Q126" s="826">
        <f>P126/P$158</f>
        <v>0</v>
      </c>
      <c r="R126" s="837" t="s">
        <v>121</v>
      </c>
      <c r="S126" s="838" t="s">
        <v>121</v>
      </c>
      <c r="T126" s="805">
        <f>SUM(R126:S126)</f>
        <v>0</v>
      </c>
      <c r="U126" s="823">
        <f>T126/$T$158</f>
        <v>0</v>
      </c>
      <c r="V126" s="806">
        <f>SUM(R126,B126,F126,J126)</f>
        <v>0</v>
      </c>
      <c r="W126" s="807">
        <f>SUM(S126,C126,G126,K126)</f>
        <v>2</v>
      </c>
      <c r="X126" s="811">
        <f>SUM(V126:W126)</f>
        <v>2</v>
      </c>
      <c r="Y126" s="828">
        <f>X126/X$158</f>
        <v>1.0929260362304982E-5</v>
      </c>
    </row>
    <row r="127" spans="1:25" x14ac:dyDescent="0.2">
      <c r="A127" s="809" t="s">
        <v>82</v>
      </c>
      <c r="B127" s="845">
        <v>5</v>
      </c>
      <c r="C127" s="846">
        <v>24</v>
      </c>
      <c r="D127" s="847">
        <f>SUM(B127:C127)</f>
        <v>29</v>
      </c>
      <c r="E127" s="947">
        <f>D127/D$158</f>
        <v>8.0267928810650723E-4</v>
      </c>
      <c r="F127" s="845">
        <v>1</v>
      </c>
      <c r="G127" s="846">
        <v>11</v>
      </c>
      <c r="H127" s="847">
        <f>SUM(F127:G127)</f>
        <v>12</v>
      </c>
      <c r="I127" s="948">
        <f>H127/H$158</f>
        <v>8.2987551867219915E-4</v>
      </c>
      <c r="J127" s="765">
        <v>2</v>
      </c>
      <c r="K127" s="846">
        <v>21</v>
      </c>
      <c r="L127" s="847">
        <f>SUM(J127:K127)</f>
        <v>23</v>
      </c>
      <c r="M127" s="948">
        <f>L127/L$158</f>
        <v>5.8266200537062372E-4</v>
      </c>
      <c r="N127" s="765">
        <v>3</v>
      </c>
      <c r="O127" s="846">
        <v>32</v>
      </c>
      <c r="P127" s="810">
        <f>SUM(N127:O127)</f>
        <v>35</v>
      </c>
      <c r="Q127" s="826">
        <f>P127/P$158</f>
        <v>6.4894129862424447E-4</v>
      </c>
      <c r="R127" s="837">
        <v>7</v>
      </c>
      <c r="S127" s="838">
        <v>14</v>
      </c>
      <c r="T127" s="805">
        <f>SUM(R127:S127)</f>
        <v>21</v>
      </c>
      <c r="U127" s="823">
        <f>T127/$T$158</f>
        <v>2.2597167821633023E-4</v>
      </c>
      <c r="V127" s="806">
        <f>SUM(R127,B127,F127,J127)</f>
        <v>15</v>
      </c>
      <c r="W127" s="807">
        <f>SUM(S127,C127,G127,K127)</f>
        <v>70</v>
      </c>
      <c r="X127" s="811">
        <f>SUM(V127:W127)</f>
        <v>85</v>
      </c>
      <c r="Y127" s="828">
        <f>X127/X$158</f>
        <v>4.644935653979617E-4</v>
      </c>
    </row>
    <row r="128" spans="1:25" x14ac:dyDescent="0.2">
      <c r="A128" s="809" t="s">
        <v>83</v>
      </c>
      <c r="B128" s="845">
        <v>27</v>
      </c>
      <c r="C128" s="846">
        <v>88</v>
      </c>
      <c r="D128" s="847">
        <f>SUM(B128:C128)</f>
        <v>115</v>
      </c>
      <c r="E128" s="947">
        <f>D128/D$158</f>
        <v>3.1830385562844252E-3</v>
      </c>
      <c r="F128" s="845">
        <v>11</v>
      </c>
      <c r="G128" s="846">
        <v>27</v>
      </c>
      <c r="H128" s="847">
        <f>SUM(F128:G128)</f>
        <v>38</v>
      </c>
      <c r="I128" s="948">
        <f>H128/H$158</f>
        <v>2.6279391424619642E-3</v>
      </c>
      <c r="J128" s="765">
        <v>67</v>
      </c>
      <c r="K128" s="846">
        <v>119</v>
      </c>
      <c r="L128" s="847">
        <f>SUM(J128:K128)</f>
        <v>186</v>
      </c>
      <c r="M128" s="948">
        <f>L128/L$158</f>
        <v>4.7119623043015658E-3</v>
      </c>
      <c r="N128" s="765">
        <v>78</v>
      </c>
      <c r="O128" s="846">
        <v>146</v>
      </c>
      <c r="P128" s="810">
        <f>SUM(N128:O128)</f>
        <v>224</v>
      </c>
      <c r="Q128" s="826">
        <f>P128/P$158</f>
        <v>4.1532243111951648E-3</v>
      </c>
      <c r="R128" s="837">
        <v>58</v>
      </c>
      <c r="S128" s="838">
        <v>293</v>
      </c>
      <c r="T128" s="805">
        <f>SUM(R128:S128)</f>
        <v>351</v>
      </c>
      <c r="U128" s="823">
        <f>T128/$T$158</f>
        <v>3.7769551930443767E-3</v>
      </c>
      <c r="V128" s="806">
        <f>SUM(R128,B128,F128,J128)</f>
        <v>163</v>
      </c>
      <c r="W128" s="807">
        <f>SUM(S128,C128,G128,K128)</f>
        <v>527</v>
      </c>
      <c r="X128" s="811">
        <f>SUM(V128:W128)</f>
        <v>690</v>
      </c>
      <c r="Y128" s="828">
        <f>X128/X$158</f>
        <v>3.7705948249952183E-3</v>
      </c>
    </row>
    <row r="129" spans="1:25" x14ac:dyDescent="0.2">
      <c r="A129" s="809" t="s">
        <v>216</v>
      </c>
      <c r="B129" s="845" t="s">
        <v>121</v>
      </c>
      <c r="C129" s="846">
        <v>1</v>
      </c>
      <c r="D129" s="847">
        <f>SUM(B129:C129)</f>
        <v>1</v>
      </c>
      <c r="E129" s="947">
        <f>D129/D$158</f>
        <v>2.7678596141603697E-5</v>
      </c>
      <c r="F129" s="845" t="s">
        <v>121</v>
      </c>
      <c r="G129" s="846" t="s">
        <v>121</v>
      </c>
      <c r="H129" s="847">
        <f>SUM(F129:G129)</f>
        <v>0</v>
      </c>
      <c r="I129" s="948">
        <f>H129/H$158</f>
        <v>0</v>
      </c>
      <c r="J129" s="765" t="s">
        <v>121</v>
      </c>
      <c r="K129" s="846" t="s">
        <v>121</v>
      </c>
      <c r="L129" s="847">
        <f>SUM(J129:K129)</f>
        <v>0</v>
      </c>
      <c r="M129" s="948">
        <f>L129/L$158</f>
        <v>0</v>
      </c>
      <c r="N129" s="765" t="s">
        <v>121</v>
      </c>
      <c r="O129" s="846" t="s">
        <v>121</v>
      </c>
      <c r="P129" s="810">
        <f>SUM(N129:O129)</f>
        <v>0</v>
      </c>
      <c r="Q129" s="826">
        <f>P129/P$158</f>
        <v>0</v>
      </c>
      <c r="R129" s="837">
        <v>3</v>
      </c>
      <c r="S129" s="838">
        <v>2</v>
      </c>
      <c r="T129" s="805">
        <f>SUM(R129:S129)</f>
        <v>5</v>
      </c>
      <c r="U129" s="823">
        <f>T129/$T$158</f>
        <v>5.3802780527697668E-5</v>
      </c>
      <c r="V129" s="806">
        <f>SUM(R129,B129,F129,J129)</f>
        <v>3</v>
      </c>
      <c r="W129" s="807">
        <f>SUM(S129,C129,G129,K129)</f>
        <v>3</v>
      </c>
      <c r="X129" s="811">
        <f>SUM(V129:W129)</f>
        <v>6</v>
      </c>
      <c r="Y129" s="828">
        <f>X129/X$158</f>
        <v>3.2787781086914945E-5</v>
      </c>
    </row>
    <row r="130" spans="1:25" x14ac:dyDescent="0.2">
      <c r="A130" s="809" t="s">
        <v>84</v>
      </c>
      <c r="B130" s="845" t="s">
        <v>121</v>
      </c>
      <c r="C130" s="846">
        <v>3</v>
      </c>
      <c r="D130" s="847">
        <f>SUM(B130:C130)</f>
        <v>3</v>
      </c>
      <c r="E130" s="947">
        <f>D130/D$158</f>
        <v>8.3035788424811095E-5</v>
      </c>
      <c r="F130" s="845">
        <v>1</v>
      </c>
      <c r="G130" s="846">
        <v>1</v>
      </c>
      <c r="H130" s="847">
        <f>SUM(F130:G130)</f>
        <v>2</v>
      </c>
      <c r="I130" s="948">
        <f>H130/H$158</f>
        <v>1.3831258644536652E-4</v>
      </c>
      <c r="J130" s="765">
        <v>1</v>
      </c>
      <c r="K130" s="846">
        <v>2</v>
      </c>
      <c r="L130" s="847">
        <f>SUM(J130:K130)</f>
        <v>3</v>
      </c>
      <c r="M130" s="948">
        <f>L130/L$158</f>
        <v>7.5999392004863956E-5</v>
      </c>
      <c r="N130" s="765">
        <v>2</v>
      </c>
      <c r="O130" s="846">
        <v>3</v>
      </c>
      <c r="P130" s="810">
        <f>SUM(N130:O130)</f>
        <v>5</v>
      </c>
      <c r="Q130" s="826">
        <f>P130/P$158</f>
        <v>9.2705899803463497E-5</v>
      </c>
      <c r="R130" s="837" t="s">
        <v>121</v>
      </c>
      <c r="S130" s="838">
        <v>2</v>
      </c>
      <c r="T130" s="805">
        <f>SUM(R130:S130)</f>
        <v>2</v>
      </c>
      <c r="U130" s="823">
        <f>T130/$T$158</f>
        <v>2.1521112211079068E-5</v>
      </c>
      <c r="V130" s="806">
        <f>SUM(R130,B130,F130,J130)</f>
        <v>2</v>
      </c>
      <c r="W130" s="807">
        <f>SUM(S130,C130,G130,K130)</f>
        <v>8</v>
      </c>
      <c r="X130" s="811">
        <f>SUM(V130:W130)</f>
        <v>10</v>
      </c>
      <c r="Y130" s="828">
        <f>X130/X$158</f>
        <v>5.4646301811524908E-5</v>
      </c>
    </row>
    <row r="131" spans="1:25" x14ac:dyDescent="0.2">
      <c r="A131" s="809" t="s">
        <v>85</v>
      </c>
      <c r="B131" s="845">
        <v>21</v>
      </c>
      <c r="C131" s="846">
        <v>7</v>
      </c>
      <c r="D131" s="847">
        <f>SUM(B131:C131)</f>
        <v>28</v>
      </c>
      <c r="E131" s="947">
        <f>D131/D$158</f>
        <v>7.7500069196490353E-4</v>
      </c>
      <c r="F131" s="845">
        <v>4</v>
      </c>
      <c r="G131" s="846">
        <v>3</v>
      </c>
      <c r="H131" s="847">
        <f>SUM(F131:G131)</f>
        <v>7</v>
      </c>
      <c r="I131" s="948">
        <f>H131/H$158</f>
        <v>4.8409405255878286E-4</v>
      </c>
      <c r="J131" s="765">
        <v>12</v>
      </c>
      <c r="K131" s="846">
        <v>13</v>
      </c>
      <c r="L131" s="847">
        <f>SUM(J131:K131)</f>
        <v>25</v>
      </c>
      <c r="M131" s="948">
        <f>L131/L$158</f>
        <v>6.3332826670719968E-4</v>
      </c>
      <c r="N131" s="765">
        <v>16</v>
      </c>
      <c r="O131" s="846">
        <v>16</v>
      </c>
      <c r="P131" s="810">
        <f>SUM(N131:O131)</f>
        <v>32</v>
      </c>
      <c r="Q131" s="826">
        <f>P131/P$158</f>
        <v>5.9331775874216632E-4</v>
      </c>
      <c r="R131" s="837">
        <v>4</v>
      </c>
      <c r="S131" s="838">
        <v>7</v>
      </c>
      <c r="T131" s="805">
        <f>SUM(R131:S131)</f>
        <v>11</v>
      </c>
      <c r="U131" s="823">
        <f>T131/$T$158</f>
        <v>1.1836611716093488E-4</v>
      </c>
      <c r="V131" s="806">
        <f>SUM(R131,B131,F131,J131)</f>
        <v>41</v>
      </c>
      <c r="W131" s="807">
        <f>SUM(S131,C131,G131,K131)</f>
        <v>30</v>
      </c>
      <c r="X131" s="811">
        <f>SUM(V131:W131)</f>
        <v>71</v>
      </c>
      <c r="Y131" s="828">
        <f>X131/X$158</f>
        <v>3.8798874286182682E-4</v>
      </c>
    </row>
    <row r="132" spans="1:25" x14ac:dyDescent="0.2">
      <c r="A132" s="809" t="s">
        <v>140</v>
      </c>
      <c r="B132" s="845">
        <v>5</v>
      </c>
      <c r="C132" s="846">
        <v>2</v>
      </c>
      <c r="D132" s="847">
        <f>SUM(B132:C132)</f>
        <v>7</v>
      </c>
      <c r="E132" s="947">
        <f>D132/D$158</f>
        <v>1.9375017299122588E-4</v>
      </c>
      <c r="F132" s="845">
        <v>1</v>
      </c>
      <c r="G132" s="846" t="s">
        <v>121</v>
      </c>
      <c r="H132" s="847">
        <f>SUM(F132:G132)</f>
        <v>1</v>
      </c>
      <c r="I132" s="948">
        <f>H132/H$158</f>
        <v>6.9156293222683262E-5</v>
      </c>
      <c r="J132" s="765">
        <v>3</v>
      </c>
      <c r="K132" s="846" t="s">
        <v>121</v>
      </c>
      <c r="L132" s="847">
        <f>SUM(J132:K132)</f>
        <v>3</v>
      </c>
      <c r="M132" s="948">
        <f>L132/L$158</f>
        <v>7.5999392004863956E-5</v>
      </c>
      <c r="N132" s="765">
        <v>4</v>
      </c>
      <c r="O132" s="846" t="s">
        <v>121</v>
      </c>
      <c r="P132" s="810">
        <f>SUM(N132:O132)</f>
        <v>4</v>
      </c>
      <c r="Q132" s="826">
        <f>P132/P$158</f>
        <v>7.416471984277079E-5</v>
      </c>
      <c r="R132" s="837">
        <v>11</v>
      </c>
      <c r="S132" s="838">
        <v>7</v>
      </c>
      <c r="T132" s="805">
        <f>SUM(R132:S132)</f>
        <v>18</v>
      </c>
      <c r="U132" s="823">
        <f>T132/$T$158</f>
        <v>1.9369000989971161E-4</v>
      </c>
      <c r="V132" s="806">
        <f>SUM(R132,B132,F132,J132)</f>
        <v>20</v>
      </c>
      <c r="W132" s="807">
        <f>SUM(S132,C132,G132,K132)</f>
        <v>9</v>
      </c>
      <c r="X132" s="811">
        <f>SUM(V132:W132)</f>
        <v>29</v>
      </c>
      <c r="Y132" s="828">
        <f>X132/X$158</f>
        <v>1.5847427525342222E-4</v>
      </c>
    </row>
    <row r="133" spans="1:25" x14ac:dyDescent="0.2">
      <c r="A133" s="809" t="s">
        <v>86</v>
      </c>
      <c r="B133" s="845">
        <v>6</v>
      </c>
      <c r="C133" s="846">
        <v>23</v>
      </c>
      <c r="D133" s="847">
        <f>SUM(B133:C133)</f>
        <v>29</v>
      </c>
      <c r="E133" s="947">
        <f>D133/D$158</f>
        <v>8.0267928810650723E-4</v>
      </c>
      <c r="F133" s="845">
        <v>1</v>
      </c>
      <c r="G133" s="846">
        <v>9</v>
      </c>
      <c r="H133" s="847">
        <f>SUM(F133:G133)</f>
        <v>10</v>
      </c>
      <c r="I133" s="948">
        <f>H133/H$158</f>
        <v>6.9156293222683268E-4</v>
      </c>
      <c r="J133" s="765">
        <v>16</v>
      </c>
      <c r="K133" s="846">
        <v>23</v>
      </c>
      <c r="L133" s="847">
        <f>SUM(J133:K133)</f>
        <v>39</v>
      </c>
      <c r="M133" s="948">
        <f>L133/L$158</f>
        <v>9.8799209606323141E-4</v>
      </c>
      <c r="N133" s="765">
        <v>17</v>
      </c>
      <c r="O133" s="846">
        <v>32</v>
      </c>
      <c r="P133" s="810">
        <f>SUM(N133:O133)</f>
        <v>49</v>
      </c>
      <c r="Q133" s="826">
        <f>P133/P$158</f>
        <v>9.0851781807394221E-4</v>
      </c>
      <c r="R133" s="837">
        <v>21</v>
      </c>
      <c r="S133" s="838">
        <v>21</v>
      </c>
      <c r="T133" s="805">
        <f>SUM(R133:S133)</f>
        <v>42</v>
      </c>
      <c r="U133" s="823">
        <f>T133/$T$158</f>
        <v>4.5194335643266047E-4</v>
      </c>
      <c r="V133" s="806">
        <f>SUM(R133,B133,F133,J133)</f>
        <v>44</v>
      </c>
      <c r="W133" s="807">
        <f>SUM(S133,C133,G133,K133)</f>
        <v>76</v>
      </c>
      <c r="X133" s="811">
        <f>SUM(V133:W133)</f>
        <v>120</v>
      </c>
      <c r="Y133" s="828">
        <f>X133/X$158</f>
        <v>6.5575562173829881E-4</v>
      </c>
    </row>
    <row r="134" spans="1:25" x14ac:dyDescent="0.2">
      <c r="A134" s="809" t="s">
        <v>87</v>
      </c>
      <c r="B134" s="845">
        <v>436</v>
      </c>
      <c r="C134" s="846">
        <v>735</v>
      </c>
      <c r="D134" s="847">
        <f>SUM(B134:C134)</f>
        <v>1171</v>
      </c>
      <c r="E134" s="947">
        <f>D134/D$158</f>
        <v>3.2411636081817928E-2</v>
      </c>
      <c r="F134" s="845">
        <v>127</v>
      </c>
      <c r="G134" s="846">
        <v>224</v>
      </c>
      <c r="H134" s="847">
        <f>SUM(F134:G134)</f>
        <v>351</v>
      </c>
      <c r="I134" s="948">
        <f>H134/H$158</f>
        <v>2.4273858921161826E-2</v>
      </c>
      <c r="J134" s="765">
        <v>264</v>
      </c>
      <c r="K134" s="846">
        <v>522</v>
      </c>
      <c r="L134" s="847">
        <f>SUM(J134:K134)</f>
        <v>786</v>
      </c>
      <c r="M134" s="948">
        <f>L134/L$158</f>
        <v>1.9911840705274356E-2</v>
      </c>
      <c r="N134" s="765">
        <v>391</v>
      </c>
      <c r="O134" s="846">
        <v>746</v>
      </c>
      <c r="P134" s="810">
        <f>SUM(N134:O134)</f>
        <v>1137</v>
      </c>
      <c r="Q134" s="826">
        <f>P134/P$158</f>
        <v>2.1081321615307597E-2</v>
      </c>
      <c r="R134" s="837">
        <v>422</v>
      </c>
      <c r="S134" s="838">
        <v>741</v>
      </c>
      <c r="T134" s="805">
        <f>SUM(R134:S134)</f>
        <v>1163</v>
      </c>
      <c r="U134" s="823">
        <f>T134/$T$158</f>
        <v>1.2514526750742478E-2</v>
      </c>
      <c r="V134" s="806">
        <f>SUM(R134,B134,F134,J134)</f>
        <v>1249</v>
      </c>
      <c r="W134" s="807">
        <f>SUM(S134,C134,G134,K134)</f>
        <v>2222</v>
      </c>
      <c r="X134" s="811">
        <f>SUM(V134:W134)</f>
        <v>3471</v>
      </c>
      <c r="Y134" s="828">
        <f>X134/X$158</f>
        <v>1.8967731358780295E-2</v>
      </c>
    </row>
    <row r="135" spans="1:25" x14ac:dyDescent="0.2">
      <c r="A135" s="809" t="s">
        <v>358</v>
      </c>
      <c r="B135" s="846" t="s">
        <v>121</v>
      </c>
      <c r="C135" s="846" t="s">
        <v>121</v>
      </c>
      <c r="D135" s="847">
        <v>0</v>
      </c>
      <c r="E135" s="947">
        <f>D135/D$158</f>
        <v>0</v>
      </c>
      <c r="F135" s="846" t="s">
        <v>121</v>
      </c>
      <c r="G135" s="846" t="s">
        <v>121</v>
      </c>
      <c r="H135" s="847">
        <v>0</v>
      </c>
      <c r="I135" s="948">
        <f>H135/H$158</f>
        <v>0</v>
      </c>
      <c r="J135" s="846" t="s">
        <v>121</v>
      </c>
      <c r="K135" s="846" t="s">
        <v>121</v>
      </c>
      <c r="L135" s="847">
        <v>0</v>
      </c>
      <c r="M135" s="948">
        <f>L135/L$158</f>
        <v>0</v>
      </c>
      <c r="N135" s="846" t="s">
        <v>121</v>
      </c>
      <c r="O135" s="846" t="s">
        <v>121</v>
      </c>
      <c r="P135" s="810">
        <v>0</v>
      </c>
      <c r="Q135" s="826">
        <f>P135/P$158</f>
        <v>0</v>
      </c>
      <c r="R135" s="837">
        <v>1</v>
      </c>
      <c r="S135" s="838" t="s">
        <v>121</v>
      </c>
      <c r="T135" s="805">
        <f>SUM(R135:S135)</f>
        <v>1</v>
      </c>
      <c r="U135" s="823">
        <f>T135/$T$158</f>
        <v>1.0760556105539534E-5</v>
      </c>
      <c r="V135" s="806">
        <f>SUM(R135,B135,F135,J135)</f>
        <v>1</v>
      </c>
      <c r="W135" s="807">
        <f>SUM(S135,C135,G135,K135)</f>
        <v>0</v>
      </c>
      <c r="X135" s="811">
        <f>SUM(V135:W135)</f>
        <v>1</v>
      </c>
      <c r="Y135" s="828">
        <f>X135/X$158</f>
        <v>5.4646301811524908E-6</v>
      </c>
    </row>
    <row r="136" spans="1:25" x14ac:dyDescent="0.2">
      <c r="A136" s="809" t="s">
        <v>88</v>
      </c>
      <c r="B136" s="845">
        <v>1</v>
      </c>
      <c r="C136" s="846">
        <v>13</v>
      </c>
      <c r="D136" s="847">
        <f>SUM(B136:C136)</f>
        <v>14</v>
      </c>
      <c r="E136" s="947">
        <f>D136/D$158</f>
        <v>3.8750034598245177E-4</v>
      </c>
      <c r="F136" s="845">
        <v>2</v>
      </c>
      <c r="G136" s="846">
        <v>3</v>
      </c>
      <c r="H136" s="847">
        <f>SUM(F136:G136)</f>
        <v>5</v>
      </c>
      <c r="I136" s="948">
        <f>H136/H$158</f>
        <v>3.4578146611341634E-4</v>
      </c>
      <c r="J136" s="765">
        <v>4</v>
      </c>
      <c r="K136" s="846">
        <v>8</v>
      </c>
      <c r="L136" s="847">
        <f>SUM(J136:K136)</f>
        <v>12</v>
      </c>
      <c r="M136" s="948">
        <f>L136/L$158</f>
        <v>3.0399756801945582E-4</v>
      </c>
      <c r="N136" s="765">
        <v>6</v>
      </c>
      <c r="O136" s="846">
        <v>11</v>
      </c>
      <c r="P136" s="810">
        <f>SUM(N136:O136)</f>
        <v>17</v>
      </c>
      <c r="Q136" s="826">
        <f>P136/P$158</f>
        <v>3.1520005933177589E-4</v>
      </c>
      <c r="R136" s="837">
        <v>6</v>
      </c>
      <c r="S136" s="838">
        <v>16</v>
      </c>
      <c r="T136" s="805">
        <f>SUM(R136:S136)</f>
        <v>22</v>
      </c>
      <c r="U136" s="823">
        <f>T136/$T$158</f>
        <v>2.3673223432186976E-4</v>
      </c>
      <c r="V136" s="806">
        <f>SUM(R136,B136,F136,J136)</f>
        <v>13</v>
      </c>
      <c r="W136" s="807">
        <f>SUM(S136,C136,G136,K136)</f>
        <v>40</v>
      </c>
      <c r="X136" s="811">
        <f>SUM(V136:W136)</f>
        <v>53</v>
      </c>
      <c r="Y136" s="828">
        <f>X136/X$158</f>
        <v>2.8962539960108199E-4</v>
      </c>
    </row>
    <row r="137" spans="1:25" x14ac:dyDescent="0.2">
      <c r="A137" s="809" t="s">
        <v>217</v>
      </c>
      <c r="B137" s="845" t="s">
        <v>121</v>
      </c>
      <c r="C137" s="846" t="s">
        <v>121</v>
      </c>
      <c r="D137" s="847">
        <f>SUM(B137:C137)</f>
        <v>0</v>
      </c>
      <c r="E137" s="947">
        <f>D137/D$158</f>
        <v>0</v>
      </c>
      <c r="F137" s="845" t="s">
        <v>121</v>
      </c>
      <c r="G137" s="846">
        <v>1</v>
      </c>
      <c r="H137" s="847">
        <f>SUM(F137:G137)</f>
        <v>1</v>
      </c>
      <c r="I137" s="948">
        <f>H137/H$158</f>
        <v>6.9156293222683262E-5</v>
      </c>
      <c r="J137" s="765">
        <v>2</v>
      </c>
      <c r="K137" s="846">
        <v>1</v>
      </c>
      <c r="L137" s="847">
        <f>SUM(J137:K137)</f>
        <v>3</v>
      </c>
      <c r="M137" s="948">
        <f>L137/L$158</f>
        <v>7.5999392004863956E-5</v>
      </c>
      <c r="N137" s="765">
        <v>2</v>
      </c>
      <c r="O137" s="846">
        <v>2</v>
      </c>
      <c r="P137" s="810">
        <f>SUM(N137:O137)</f>
        <v>4</v>
      </c>
      <c r="Q137" s="826">
        <f>P137/P$158</f>
        <v>7.416471984277079E-5</v>
      </c>
      <c r="R137" s="837" t="s">
        <v>121</v>
      </c>
      <c r="S137" s="838">
        <v>2</v>
      </c>
      <c r="T137" s="805">
        <f>SUM(R137:S137)</f>
        <v>2</v>
      </c>
      <c r="U137" s="823">
        <f>T137/$T$158</f>
        <v>2.1521112211079068E-5</v>
      </c>
      <c r="V137" s="806">
        <f>SUM(R137,B137,F137,J137)</f>
        <v>2</v>
      </c>
      <c r="W137" s="807">
        <f>SUM(S137,C137,G137,K137)</f>
        <v>4</v>
      </c>
      <c r="X137" s="811">
        <f>SUM(V137:W137)</f>
        <v>6</v>
      </c>
      <c r="Y137" s="828">
        <f>X137/X$158</f>
        <v>3.2787781086914945E-5</v>
      </c>
    </row>
    <row r="138" spans="1:25" x14ac:dyDescent="0.2">
      <c r="A138" s="809" t="s">
        <v>89</v>
      </c>
      <c r="B138" s="845">
        <v>85</v>
      </c>
      <c r="C138" s="846">
        <v>203</v>
      </c>
      <c r="D138" s="847">
        <f>SUM(B138:C138)</f>
        <v>288</v>
      </c>
      <c r="E138" s="947">
        <f>D138/D$158</f>
        <v>7.9714356887818656E-3</v>
      </c>
      <c r="F138" s="845">
        <v>20</v>
      </c>
      <c r="G138" s="846">
        <v>48</v>
      </c>
      <c r="H138" s="847">
        <f>SUM(F138:G138)</f>
        <v>68</v>
      </c>
      <c r="I138" s="948">
        <f>H138/H$158</f>
        <v>4.7026279391424617E-3</v>
      </c>
      <c r="J138" s="765">
        <v>49</v>
      </c>
      <c r="K138" s="846">
        <v>117</v>
      </c>
      <c r="L138" s="847">
        <f>SUM(J138:K138)</f>
        <v>166</v>
      </c>
      <c r="M138" s="948">
        <f>L138/L$158</f>
        <v>4.205299690935806E-3</v>
      </c>
      <c r="N138" s="765">
        <v>69</v>
      </c>
      <c r="O138" s="846">
        <v>165</v>
      </c>
      <c r="P138" s="810">
        <f>SUM(N138:O138)</f>
        <v>234</v>
      </c>
      <c r="Q138" s="826">
        <f>P138/P$158</f>
        <v>4.3386361108020913E-3</v>
      </c>
      <c r="R138" s="837">
        <v>117</v>
      </c>
      <c r="S138" s="838">
        <v>211</v>
      </c>
      <c r="T138" s="805">
        <f>SUM(R138:S138)</f>
        <v>328</v>
      </c>
      <c r="U138" s="823">
        <f>T138/$T$158</f>
        <v>3.5294624026169672E-3</v>
      </c>
      <c r="V138" s="806">
        <f>SUM(R138,B138,F138,J138)</f>
        <v>271</v>
      </c>
      <c r="W138" s="807">
        <f>SUM(S138,C138,G138,K138)</f>
        <v>579</v>
      </c>
      <c r="X138" s="811">
        <f>SUM(V138:W138)</f>
        <v>850</v>
      </c>
      <c r="Y138" s="828">
        <f>X138/X$158</f>
        <v>4.6449356539796172E-3</v>
      </c>
    </row>
    <row r="139" spans="1:25" x14ac:dyDescent="0.2">
      <c r="A139" s="809" t="s">
        <v>90</v>
      </c>
      <c r="B139" s="845">
        <v>4</v>
      </c>
      <c r="C139" s="846">
        <v>24</v>
      </c>
      <c r="D139" s="847">
        <f>SUM(B139:C139)</f>
        <v>28</v>
      </c>
      <c r="E139" s="947">
        <f>D139/D$158</f>
        <v>7.7500069196490353E-4</v>
      </c>
      <c r="F139" s="845">
        <v>4</v>
      </c>
      <c r="G139" s="846">
        <v>20</v>
      </c>
      <c r="H139" s="847">
        <f>SUM(F139:G139)</f>
        <v>24</v>
      </c>
      <c r="I139" s="948">
        <f>H139/H$158</f>
        <v>1.6597510373443983E-3</v>
      </c>
      <c r="J139" s="765">
        <v>8</v>
      </c>
      <c r="K139" s="846">
        <v>22</v>
      </c>
      <c r="L139" s="847">
        <f>SUM(J139:K139)</f>
        <v>30</v>
      </c>
      <c r="M139" s="948">
        <f>L139/L$158</f>
        <v>7.5999392004863964E-4</v>
      </c>
      <c r="N139" s="765">
        <v>12</v>
      </c>
      <c r="O139" s="846">
        <v>42</v>
      </c>
      <c r="P139" s="810">
        <f>SUM(N139:O139)</f>
        <v>54</v>
      </c>
      <c r="Q139" s="826">
        <f>P139/P$158</f>
        <v>1.0012237178774056E-3</v>
      </c>
      <c r="R139" s="837">
        <v>26</v>
      </c>
      <c r="S139" s="838">
        <v>90</v>
      </c>
      <c r="T139" s="805">
        <f>SUM(R139:S139)</f>
        <v>116</v>
      </c>
      <c r="U139" s="823">
        <f>T139/$T$158</f>
        <v>1.2482245082425861E-3</v>
      </c>
      <c r="V139" s="806">
        <f>SUM(R139,B139,F139,J139)</f>
        <v>42</v>
      </c>
      <c r="W139" s="807">
        <f>SUM(S139,C139,G139,K139)</f>
        <v>156</v>
      </c>
      <c r="X139" s="811">
        <f>SUM(V139:W139)</f>
        <v>198</v>
      </c>
      <c r="Y139" s="828">
        <f>X139/X$158</f>
        <v>1.081996775868193E-3</v>
      </c>
    </row>
    <row r="140" spans="1:25" x14ac:dyDescent="0.2">
      <c r="A140" s="809" t="s">
        <v>91</v>
      </c>
      <c r="B140" s="845">
        <v>121</v>
      </c>
      <c r="C140" s="846">
        <v>51</v>
      </c>
      <c r="D140" s="847">
        <f>SUM(B140:C140)</f>
        <v>172</v>
      </c>
      <c r="E140" s="947">
        <f>D140/D$158</f>
        <v>4.7607185363558362E-3</v>
      </c>
      <c r="F140" s="845">
        <v>47</v>
      </c>
      <c r="G140" s="846">
        <v>14</v>
      </c>
      <c r="H140" s="847">
        <f>SUM(F140:G140)</f>
        <v>61</v>
      </c>
      <c r="I140" s="948">
        <f>H140/H$158</f>
        <v>4.2185338865836789E-3</v>
      </c>
      <c r="J140" s="765">
        <v>85</v>
      </c>
      <c r="K140" s="846">
        <v>52</v>
      </c>
      <c r="L140" s="847">
        <f>SUM(J140:K140)</f>
        <v>137</v>
      </c>
      <c r="M140" s="948">
        <f>L140/L$158</f>
        <v>3.4706389015554543E-3</v>
      </c>
      <c r="N140" s="765">
        <v>132</v>
      </c>
      <c r="O140" s="846">
        <v>66</v>
      </c>
      <c r="P140" s="810">
        <f>SUM(N140:O140)</f>
        <v>198</v>
      </c>
      <c r="Q140" s="826">
        <f>P140/P$158</f>
        <v>3.6711536322171544E-3</v>
      </c>
      <c r="R140" s="837">
        <v>173</v>
      </c>
      <c r="S140" s="838">
        <v>64</v>
      </c>
      <c r="T140" s="805">
        <f>SUM(R140:S140)</f>
        <v>237</v>
      </c>
      <c r="U140" s="823">
        <f>T140/$T$158</f>
        <v>2.5502517970128697E-3</v>
      </c>
      <c r="V140" s="806">
        <f>SUM(R140,B140,F140,J140)</f>
        <v>426</v>
      </c>
      <c r="W140" s="807">
        <f>SUM(S140,C140,G140,K140)</f>
        <v>181</v>
      </c>
      <c r="X140" s="811">
        <f>SUM(V140:W140)</f>
        <v>607</v>
      </c>
      <c r="Y140" s="828">
        <f>X140/X$158</f>
        <v>3.3170305199595618E-3</v>
      </c>
    </row>
    <row r="141" spans="1:25" x14ac:dyDescent="0.2">
      <c r="A141" s="809" t="s">
        <v>92</v>
      </c>
      <c r="B141" s="845">
        <v>78</v>
      </c>
      <c r="C141" s="846">
        <v>106</v>
      </c>
      <c r="D141" s="847">
        <f>SUM(B141:C141)</f>
        <v>184</v>
      </c>
      <c r="E141" s="947">
        <f>D141/D$158</f>
        <v>5.0928616900550805E-3</v>
      </c>
      <c r="F141" s="845">
        <v>18</v>
      </c>
      <c r="G141" s="846">
        <v>32</v>
      </c>
      <c r="H141" s="847">
        <f>SUM(F141:G141)</f>
        <v>50</v>
      </c>
      <c r="I141" s="948">
        <f>H141/H$158</f>
        <v>3.4578146611341631E-3</v>
      </c>
      <c r="J141" s="765">
        <v>38</v>
      </c>
      <c r="K141" s="846">
        <v>65</v>
      </c>
      <c r="L141" s="847">
        <f>SUM(J141:K141)</f>
        <v>103</v>
      </c>
      <c r="M141" s="948">
        <f>L141/L$158</f>
        <v>2.6093124588336628E-3</v>
      </c>
      <c r="N141" s="765">
        <v>56</v>
      </c>
      <c r="O141" s="846">
        <v>97</v>
      </c>
      <c r="P141" s="810">
        <f>SUM(N141:O141)</f>
        <v>153</v>
      </c>
      <c r="Q141" s="826">
        <f>P141/P$158</f>
        <v>2.836800533985983E-3</v>
      </c>
      <c r="R141" s="837">
        <v>91</v>
      </c>
      <c r="S141" s="838">
        <v>99</v>
      </c>
      <c r="T141" s="805">
        <f>SUM(R141:S141)</f>
        <v>190</v>
      </c>
      <c r="U141" s="823">
        <f>T141/$T$158</f>
        <v>2.0445056600525116E-3</v>
      </c>
      <c r="V141" s="806">
        <f>SUM(R141,B141,F141,J141)</f>
        <v>225</v>
      </c>
      <c r="W141" s="807">
        <f>SUM(S141,C141,G141,K141)</f>
        <v>302</v>
      </c>
      <c r="X141" s="811">
        <f>SUM(V141:W141)</f>
        <v>527</v>
      </c>
      <c r="Y141" s="828">
        <f>X141/X$158</f>
        <v>2.8798601054673624E-3</v>
      </c>
    </row>
    <row r="142" spans="1:25" x14ac:dyDescent="0.2">
      <c r="A142" s="809" t="s">
        <v>93</v>
      </c>
      <c r="B142" s="845">
        <v>4</v>
      </c>
      <c r="C142" s="846">
        <v>25</v>
      </c>
      <c r="D142" s="847">
        <f>SUM(B142:C142)</f>
        <v>29</v>
      </c>
      <c r="E142" s="947">
        <f>D142/D$158</f>
        <v>8.0267928810650723E-4</v>
      </c>
      <c r="F142" s="845">
        <v>2</v>
      </c>
      <c r="G142" s="846">
        <v>10</v>
      </c>
      <c r="H142" s="847">
        <f>SUM(F142:G142)</f>
        <v>12</v>
      </c>
      <c r="I142" s="948">
        <f>H142/H$158</f>
        <v>8.2987551867219915E-4</v>
      </c>
      <c r="J142" s="765">
        <v>3</v>
      </c>
      <c r="K142" s="846">
        <v>12</v>
      </c>
      <c r="L142" s="847">
        <f>SUM(J142:K142)</f>
        <v>15</v>
      </c>
      <c r="M142" s="948">
        <f>L142/L$158</f>
        <v>3.7999696002431982E-4</v>
      </c>
      <c r="N142" s="765">
        <v>5</v>
      </c>
      <c r="O142" s="846">
        <v>22</v>
      </c>
      <c r="P142" s="810">
        <f>SUM(N142:O142)</f>
        <v>27</v>
      </c>
      <c r="Q142" s="826">
        <f>P142/P$158</f>
        <v>5.0061185893870281E-4</v>
      </c>
      <c r="R142" s="837">
        <v>6</v>
      </c>
      <c r="S142" s="838">
        <v>17</v>
      </c>
      <c r="T142" s="805">
        <f>SUM(R142:S142)</f>
        <v>23</v>
      </c>
      <c r="U142" s="823">
        <f>T142/$T$158</f>
        <v>2.4749279042740927E-4</v>
      </c>
      <c r="V142" s="806">
        <f>SUM(R142,B142,F142,J142)</f>
        <v>15</v>
      </c>
      <c r="W142" s="807">
        <f>SUM(S142,C142,G142,K142)</f>
        <v>64</v>
      </c>
      <c r="X142" s="811">
        <f>SUM(V142:W142)</f>
        <v>79</v>
      </c>
      <c r="Y142" s="828">
        <f>X142/X$158</f>
        <v>4.3170578431104677E-4</v>
      </c>
    </row>
    <row r="143" spans="1:25" x14ac:dyDescent="0.2">
      <c r="A143" s="809" t="s">
        <v>94</v>
      </c>
      <c r="B143" s="845">
        <v>1</v>
      </c>
      <c r="C143" s="846">
        <v>6</v>
      </c>
      <c r="D143" s="847">
        <f>SUM(B143:C143)</f>
        <v>7</v>
      </c>
      <c r="E143" s="947">
        <f>D143/D$158</f>
        <v>1.9375017299122588E-4</v>
      </c>
      <c r="F143" s="845" t="s">
        <v>121</v>
      </c>
      <c r="G143" s="846">
        <v>1</v>
      </c>
      <c r="H143" s="847">
        <f>SUM(F143:G143)</f>
        <v>1</v>
      </c>
      <c r="I143" s="948">
        <f>H143/H$158</f>
        <v>6.9156293222683262E-5</v>
      </c>
      <c r="J143" s="765" t="s">
        <v>121</v>
      </c>
      <c r="K143" s="846">
        <v>5</v>
      </c>
      <c r="L143" s="847">
        <f>SUM(J143:K143)</f>
        <v>5</v>
      </c>
      <c r="M143" s="948">
        <f>L143/L$158</f>
        <v>1.2666565334143993E-4</v>
      </c>
      <c r="N143" s="765" t="s">
        <v>121</v>
      </c>
      <c r="O143" s="846">
        <v>6</v>
      </c>
      <c r="P143" s="810">
        <f>SUM(N143:O143)</f>
        <v>6</v>
      </c>
      <c r="Q143" s="826">
        <f>P143/P$158</f>
        <v>1.1124707976415619E-4</v>
      </c>
      <c r="R143" s="837">
        <v>1</v>
      </c>
      <c r="S143" s="838">
        <v>4</v>
      </c>
      <c r="T143" s="805">
        <f>SUM(R143:S143)</f>
        <v>5</v>
      </c>
      <c r="U143" s="823">
        <f>T143/$T$158</f>
        <v>5.3802780527697668E-5</v>
      </c>
      <c r="V143" s="806">
        <f>SUM(R143,B143,F143,J143)</f>
        <v>2</v>
      </c>
      <c r="W143" s="807">
        <f>SUM(S143,C143,G143,K143)</f>
        <v>16</v>
      </c>
      <c r="X143" s="811">
        <f>SUM(V143:W143)</f>
        <v>18</v>
      </c>
      <c r="Y143" s="828">
        <f>X143/X$158</f>
        <v>9.8363343260744827E-5</v>
      </c>
    </row>
    <row r="144" spans="1:25" x14ac:dyDescent="0.2">
      <c r="A144" s="809" t="s">
        <v>95</v>
      </c>
      <c r="B144" s="845">
        <v>3</v>
      </c>
      <c r="C144" s="846" t="s">
        <v>121</v>
      </c>
      <c r="D144" s="847">
        <f>SUM(B144:C144)</f>
        <v>3</v>
      </c>
      <c r="E144" s="947">
        <f>D144/D$158</f>
        <v>8.3035788424811095E-5</v>
      </c>
      <c r="F144" s="845" t="s">
        <v>121</v>
      </c>
      <c r="G144" s="846" t="s">
        <v>121</v>
      </c>
      <c r="H144" s="847">
        <f>SUM(F144:G144)</f>
        <v>0</v>
      </c>
      <c r="I144" s="948">
        <f>H144/H$158</f>
        <v>0</v>
      </c>
      <c r="J144" s="765">
        <v>1</v>
      </c>
      <c r="K144" s="846">
        <v>3</v>
      </c>
      <c r="L144" s="847">
        <f>SUM(J144:K144)</f>
        <v>4</v>
      </c>
      <c r="M144" s="948">
        <f>L144/L$158</f>
        <v>1.0133252267315195E-4</v>
      </c>
      <c r="N144" s="765">
        <v>1</v>
      </c>
      <c r="O144" s="846">
        <v>3</v>
      </c>
      <c r="P144" s="810">
        <f>SUM(N144:O144)</f>
        <v>4</v>
      </c>
      <c r="Q144" s="826">
        <f>P144/P$158</f>
        <v>7.416471984277079E-5</v>
      </c>
      <c r="R144" s="837">
        <v>1</v>
      </c>
      <c r="S144" s="838">
        <v>4</v>
      </c>
      <c r="T144" s="805">
        <f>SUM(R144:S144)</f>
        <v>5</v>
      </c>
      <c r="U144" s="823">
        <f>T144/$T$158</f>
        <v>5.3802780527697668E-5</v>
      </c>
      <c r="V144" s="806">
        <f>SUM(R144,B144,F144,J144)</f>
        <v>5</v>
      </c>
      <c r="W144" s="807">
        <f>SUM(S144,C144,G144,K144)</f>
        <v>7</v>
      </c>
      <c r="X144" s="811">
        <f>SUM(V144:W144)</f>
        <v>12</v>
      </c>
      <c r="Y144" s="828">
        <f>X144/X$158</f>
        <v>6.5575562173829889E-5</v>
      </c>
    </row>
    <row r="145" spans="1:25" x14ac:dyDescent="0.2">
      <c r="A145" s="809" t="s">
        <v>96</v>
      </c>
      <c r="B145" s="845">
        <v>22</v>
      </c>
      <c r="C145" s="846">
        <v>311</v>
      </c>
      <c r="D145" s="847">
        <f>SUM(B145:C145)</f>
        <v>333</v>
      </c>
      <c r="E145" s="947">
        <f>D145/D$158</f>
        <v>9.2169725151540309E-3</v>
      </c>
      <c r="F145" s="845">
        <v>10</v>
      </c>
      <c r="G145" s="846">
        <v>124</v>
      </c>
      <c r="H145" s="847">
        <f>SUM(F145:G145)</f>
        <v>134</v>
      </c>
      <c r="I145" s="948">
        <f>H145/H$158</f>
        <v>9.2669432918395574E-3</v>
      </c>
      <c r="J145" s="765">
        <v>9</v>
      </c>
      <c r="K145" s="846">
        <v>225</v>
      </c>
      <c r="L145" s="847">
        <f>SUM(J145:K145)</f>
        <v>234</v>
      </c>
      <c r="M145" s="948">
        <f>L145/L$158</f>
        <v>5.9279525763793889E-3</v>
      </c>
      <c r="N145" s="765">
        <v>19</v>
      </c>
      <c r="O145" s="846">
        <v>349</v>
      </c>
      <c r="P145" s="810">
        <f>SUM(N145:O145)</f>
        <v>368</v>
      </c>
      <c r="Q145" s="826">
        <f>P145/P$158</f>
        <v>6.8231542255349133E-3</v>
      </c>
      <c r="R145" s="837">
        <v>30</v>
      </c>
      <c r="S145" s="838">
        <v>330</v>
      </c>
      <c r="T145" s="805">
        <f>SUM(R145:S145)</f>
        <v>360</v>
      </c>
      <c r="U145" s="823">
        <f>T145/$T$158</f>
        <v>3.8738001979942323E-3</v>
      </c>
      <c r="V145" s="806">
        <f>SUM(R145,B145,F145,J145)</f>
        <v>71</v>
      </c>
      <c r="W145" s="807">
        <f>SUM(S145,C145,G145,K145)</f>
        <v>990</v>
      </c>
      <c r="X145" s="811">
        <f>SUM(V145:W145)</f>
        <v>1061</v>
      </c>
      <c r="Y145" s="828">
        <f>X145/X$158</f>
        <v>5.7979726222027921E-3</v>
      </c>
    </row>
    <row r="146" spans="1:25" x14ac:dyDescent="0.2">
      <c r="A146" s="809" t="s">
        <v>97</v>
      </c>
      <c r="B146" s="845">
        <v>260</v>
      </c>
      <c r="C146" s="846">
        <v>1238</v>
      </c>
      <c r="D146" s="847">
        <f>SUM(B146:C146)</f>
        <v>1498</v>
      </c>
      <c r="E146" s="947">
        <f>D146/D$158</f>
        <v>4.1462537020122342E-2</v>
      </c>
      <c r="F146" s="845">
        <v>106</v>
      </c>
      <c r="G146" s="846">
        <v>429</v>
      </c>
      <c r="H146" s="847">
        <f>SUM(F146:G146)</f>
        <v>535</v>
      </c>
      <c r="I146" s="948">
        <f>H146/H$158</f>
        <v>3.6998616874135547E-2</v>
      </c>
      <c r="J146" s="765">
        <v>212</v>
      </c>
      <c r="K146" s="846">
        <v>958</v>
      </c>
      <c r="L146" s="847">
        <f>SUM(J146:K146)</f>
        <v>1170</v>
      </c>
      <c r="M146" s="948">
        <f>L146/L$158</f>
        <v>2.9639762881896944E-2</v>
      </c>
      <c r="N146" s="765">
        <v>318</v>
      </c>
      <c r="O146" s="846">
        <v>1387</v>
      </c>
      <c r="P146" s="810">
        <f>SUM(N146:O146)</f>
        <v>1705</v>
      </c>
      <c r="Q146" s="826">
        <f>P146/P$158</f>
        <v>3.1612711832981054E-2</v>
      </c>
      <c r="R146" s="837">
        <v>333</v>
      </c>
      <c r="S146" s="838">
        <v>1605</v>
      </c>
      <c r="T146" s="805">
        <f>SUM(R146:S146)</f>
        <v>1938</v>
      </c>
      <c r="U146" s="823">
        <f>T146/$T$158</f>
        <v>2.0853957732535618E-2</v>
      </c>
      <c r="V146" s="806">
        <f>SUM(R146,B146,F146,J146)</f>
        <v>911</v>
      </c>
      <c r="W146" s="807">
        <f>SUM(S146,C146,G146,K146)</f>
        <v>4230</v>
      </c>
      <c r="X146" s="811">
        <f>SUM(V146:W146)</f>
        <v>5141</v>
      </c>
      <c r="Y146" s="828">
        <f>X146/X$158</f>
        <v>2.8093663761304954E-2</v>
      </c>
    </row>
    <row r="147" spans="1:25" x14ac:dyDescent="0.2">
      <c r="A147" s="809" t="s">
        <v>98</v>
      </c>
      <c r="B147" s="845">
        <v>28</v>
      </c>
      <c r="C147" s="846">
        <v>26</v>
      </c>
      <c r="D147" s="847">
        <f>SUM(B147:C147)</f>
        <v>54</v>
      </c>
      <c r="E147" s="947">
        <f>D147/D$158</f>
        <v>1.4946441916465997E-3</v>
      </c>
      <c r="F147" s="845">
        <v>7</v>
      </c>
      <c r="G147" s="846">
        <v>4</v>
      </c>
      <c r="H147" s="847">
        <f>SUM(F147:G147)</f>
        <v>11</v>
      </c>
      <c r="I147" s="948">
        <f>H147/H$158</f>
        <v>7.6071922544951591E-4</v>
      </c>
      <c r="J147" s="765">
        <v>20</v>
      </c>
      <c r="K147" s="846">
        <v>17</v>
      </c>
      <c r="L147" s="847">
        <f>SUM(J147:K147)</f>
        <v>37</v>
      </c>
      <c r="M147" s="948">
        <f>L147/L$158</f>
        <v>9.3732583472665556E-4</v>
      </c>
      <c r="N147" s="765">
        <v>27</v>
      </c>
      <c r="O147" s="846">
        <v>21</v>
      </c>
      <c r="P147" s="810">
        <f>SUM(N147:O147)</f>
        <v>48</v>
      </c>
      <c r="Q147" s="826">
        <f>P147/P$158</f>
        <v>8.8997663811324953E-4</v>
      </c>
      <c r="R147" s="837">
        <v>18</v>
      </c>
      <c r="S147" s="838">
        <v>22</v>
      </c>
      <c r="T147" s="805">
        <f>SUM(R147:S147)</f>
        <v>40</v>
      </c>
      <c r="U147" s="823">
        <f>T147/$T$158</f>
        <v>4.3042224422158135E-4</v>
      </c>
      <c r="V147" s="806">
        <f>SUM(R147,B147,F147,J147)</f>
        <v>73</v>
      </c>
      <c r="W147" s="807">
        <f>SUM(S147,C147,G147,K147)</f>
        <v>69</v>
      </c>
      <c r="X147" s="811">
        <f>SUM(V147:W147)</f>
        <v>142</v>
      </c>
      <c r="Y147" s="828">
        <f>X147/X$158</f>
        <v>7.7597748572365364E-4</v>
      </c>
    </row>
    <row r="148" spans="1:25" x14ac:dyDescent="0.2">
      <c r="A148" s="809" t="s">
        <v>99</v>
      </c>
      <c r="B148" s="845">
        <v>9</v>
      </c>
      <c r="C148" s="846">
        <v>9</v>
      </c>
      <c r="D148" s="847">
        <f>SUM(B148:C148)</f>
        <v>18</v>
      </c>
      <c r="E148" s="947">
        <f>D148/D$158</f>
        <v>4.982147305488666E-4</v>
      </c>
      <c r="F148" s="845">
        <v>1</v>
      </c>
      <c r="G148" s="846">
        <v>1</v>
      </c>
      <c r="H148" s="847">
        <f>SUM(F148:G148)</f>
        <v>2</v>
      </c>
      <c r="I148" s="948">
        <f>H148/H$158</f>
        <v>1.3831258644536652E-4</v>
      </c>
      <c r="J148" s="765">
        <v>1</v>
      </c>
      <c r="K148" s="846">
        <v>5</v>
      </c>
      <c r="L148" s="847">
        <f>SUM(J148:K148)</f>
        <v>6</v>
      </c>
      <c r="M148" s="948">
        <f>L148/L$158</f>
        <v>1.5199878400972791E-4</v>
      </c>
      <c r="N148" s="765">
        <v>2</v>
      </c>
      <c r="O148" s="846">
        <v>6</v>
      </c>
      <c r="P148" s="810">
        <f>SUM(N148:O148)</f>
        <v>8</v>
      </c>
      <c r="Q148" s="826">
        <f>P148/P$158</f>
        <v>1.4832943968554158E-4</v>
      </c>
      <c r="R148" s="837">
        <v>5</v>
      </c>
      <c r="S148" s="838">
        <v>10</v>
      </c>
      <c r="T148" s="805">
        <f>SUM(R148:S148)</f>
        <v>15</v>
      </c>
      <c r="U148" s="823">
        <f>T148/$T$158</f>
        <v>1.6140834158309301E-4</v>
      </c>
      <c r="V148" s="806">
        <f>SUM(R148,B148,F148,J148)</f>
        <v>16</v>
      </c>
      <c r="W148" s="807">
        <f>SUM(S148,C148,G148,K148)</f>
        <v>25</v>
      </c>
      <c r="X148" s="811">
        <f>SUM(V148:W148)</f>
        <v>41</v>
      </c>
      <c r="Y148" s="828">
        <f>X148/X$158</f>
        <v>2.2404983742725212E-4</v>
      </c>
    </row>
    <row r="149" spans="1:25" x14ac:dyDescent="0.2">
      <c r="A149" s="809" t="s">
        <v>100</v>
      </c>
      <c r="B149" s="845">
        <v>6479</v>
      </c>
      <c r="C149" s="846">
        <v>4632</v>
      </c>
      <c r="D149" s="847">
        <f>SUM(B149:C149)</f>
        <v>11111</v>
      </c>
      <c r="E149" s="947">
        <f>D149/D$158</f>
        <v>0.30753688172935867</v>
      </c>
      <c r="F149" s="845">
        <v>2741</v>
      </c>
      <c r="G149" s="846">
        <v>2012</v>
      </c>
      <c r="H149" s="847">
        <f>SUM(F149:G149)</f>
        <v>4753</v>
      </c>
      <c r="I149" s="948">
        <f>H149/H$158</f>
        <v>0.32869986168741355</v>
      </c>
      <c r="J149" s="765">
        <v>8912</v>
      </c>
      <c r="K149" s="846">
        <v>9721</v>
      </c>
      <c r="L149" s="847">
        <f>SUM(J149:K149)</f>
        <v>18633</v>
      </c>
      <c r="M149" s="948">
        <f>L149/L$158</f>
        <v>0.47203222374221004</v>
      </c>
      <c r="N149" s="765">
        <v>11653</v>
      </c>
      <c r="O149" s="846">
        <v>11733</v>
      </c>
      <c r="P149" s="810">
        <f>SUM(N149:O149)</f>
        <v>23386</v>
      </c>
      <c r="Q149" s="826">
        <f>P149/P$158</f>
        <v>0.43360403456075947</v>
      </c>
      <c r="R149" s="837">
        <v>21928</v>
      </c>
      <c r="S149" s="838">
        <v>36802</v>
      </c>
      <c r="T149" s="805">
        <f>SUM(R149:S149)</f>
        <v>58730</v>
      </c>
      <c r="U149" s="823">
        <f>T149/$T$158</f>
        <v>0.63196746007833682</v>
      </c>
      <c r="V149" s="806">
        <f>SUM(R149,B149,F149,J149)</f>
        <v>40060</v>
      </c>
      <c r="W149" s="807">
        <f>SUM(S149,C149,G149,K149)</f>
        <v>53167</v>
      </c>
      <c r="X149" s="811">
        <f>SUM(V149:W149)</f>
        <v>93227</v>
      </c>
      <c r="Y149" s="828">
        <f>X149/X$158</f>
        <v>0.50945107789830324</v>
      </c>
    </row>
    <row r="150" spans="1:25" x14ac:dyDescent="0.2">
      <c r="A150" s="809" t="s">
        <v>150</v>
      </c>
      <c r="B150" s="845">
        <v>1</v>
      </c>
      <c r="C150" s="846">
        <v>5</v>
      </c>
      <c r="D150" s="847">
        <f>SUM(B150:C150)</f>
        <v>6</v>
      </c>
      <c r="E150" s="947">
        <f>D150/D$158</f>
        <v>1.6607157684962219E-4</v>
      </c>
      <c r="F150" s="845" t="s">
        <v>121</v>
      </c>
      <c r="G150" s="846" t="s">
        <v>121</v>
      </c>
      <c r="H150" s="847">
        <f>SUM(F150:G150)</f>
        <v>0</v>
      </c>
      <c r="I150" s="948">
        <f>H150/H$158</f>
        <v>0</v>
      </c>
      <c r="J150" s="765">
        <v>5</v>
      </c>
      <c r="K150" s="846">
        <v>3</v>
      </c>
      <c r="L150" s="847">
        <f>SUM(J150:K150)</f>
        <v>8</v>
      </c>
      <c r="M150" s="948">
        <f>L150/L$158</f>
        <v>2.026650453463039E-4</v>
      </c>
      <c r="N150" s="765">
        <v>5</v>
      </c>
      <c r="O150" s="846">
        <v>3</v>
      </c>
      <c r="P150" s="810">
        <f>SUM(N150:O150)</f>
        <v>8</v>
      </c>
      <c r="Q150" s="826">
        <f>P150/P$158</f>
        <v>1.4832943968554158E-4</v>
      </c>
      <c r="R150" s="837">
        <v>6</v>
      </c>
      <c r="S150" s="838">
        <v>6</v>
      </c>
      <c r="T150" s="805">
        <f>SUM(R150:S150)</f>
        <v>12</v>
      </c>
      <c r="U150" s="823">
        <f>T150/$T$158</f>
        <v>1.2912667326647441E-4</v>
      </c>
      <c r="V150" s="806">
        <f>SUM(R150,B150,F150,J150)</f>
        <v>12</v>
      </c>
      <c r="W150" s="807">
        <f>SUM(S150,C150,G150,K150)</f>
        <v>14</v>
      </c>
      <c r="X150" s="811">
        <f>SUM(V150:W150)</f>
        <v>26</v>
      </c>
      <c r="Y150" s="828">
        <f>X150/X$158</f>
        <v>1.4208038470996475E-4</v>
      </c>
    </row>
    <row r="151" spans="1:25" x14ac:dyDescent="0.2">
      <c r="A151" s="809" t="s">
        <v>101</v>
      </c>
      <c r="B151" s="845">
        <v>47</v>
      </c>
      <c r="C151" s="846">
        <v>173</v>
      </c>
      <c r="D151" s="847">
        <f>SUM(B151:C151)</f>
        <v>220</v>
      </c>
      <c r="E151" s="947">
        <f>D151/D$158</f>
        <v>6.0892911511528135E-3</v>
      </c>
      <c r="F151" s="845">
        <v>25</v>
      </c>
      <c r="G151" s="846">
        <v>108</v>
      </c>
      <c r="H151" s="847">
        <f>SUM(F151:G151)</f>
        <v>133</v>
      </c>
      <c r="I151" s="948">
        <f>H151/H$158</f>
        <v>9.1977869986168744E-3</v>
      </c>
      <c r="J151" s="765">
        <v>63</v>
      </c>
      <c r="K151" s="846">
        <v>193</v>
      </c>
      <c r="L151" s="847">
        <f>SUM(J151:K151)</f>
        <v>256</v>
      </c>
      <c r="M151" s="948">
        <f>L151/L$158</f>
        <v>6.4852814510817248E-3</v>
      </c>
      <c r="N151" s="765">
        <v>88</v>
      </c>
      <c r="O151" s="846">
        <v>301</v>
      </c>
      <c r="P151" s="810">
        <f>SUM(N151:O151)</f>
        <v>389</v>
      </c>
      <c r="Q151" s="826">
        <f>P151/P$158</f>
        <v>7.21251900470946E-3</v>
      </c>
      <c r="R151" s="837">
        <v>132</v>
      </c>
      <c r="S151" s="838">
        <v>579</v>
      </c>
      <c r="T151" s="805">
        <f>SUM(R151:S151)</f>
        <v>711</v>
      </c>
      <c r="U151" s="823">
        <f>T151/$T$158</f>
        <v>7.650755391038609E-3</v>
      </c>
      <c r="V151" s="806">
        <f>SUM(R151,B151,F151,J151)</f>
        <v>267</v>
      </c>
      <c r="W151" s="807">
        <f>SUM(S151,C151,G151,K151)</f>
        <v>1053</v>
      </c>
      <c r="X151" s="811">
        <f>SUM(V151:W151)</f>
        <v>1320</v>
      </c>
      <c r="Y151" s="828">
        <f>X151/X$158</f>
        <v>7.2133118391212872E-3</v>
      </c>
    </row>
    <row r="152" spans="1:25" x14ac:dyDescent="0.2">
      <c r="A152" s="809" t="s">
        <v>102</v>
      </c>
      <c r="B152" s="845">
        <v>10</v>
      </c>
      <c r="C152" s="846">
        <v>31</v>
      </c>
      <c r="D152" s="847">
        <f>SUM(B152:C152)</f>
        <v>41</v>
      </c>
      <c r="E152" s="947">
        <f>D152/D$158</f>
        <v>1.1348224418057517E-3</v>
      </c>
      <c r="F152" s="845">
        <v>3</v>
      </c>
      <c r="G152" s="846">
        <v>4</v>
      </c>
      <c r="H152" s="847">
        <f>SUM(F152:G152)</f>
        <v>7</v>
      </c>
      <c r="I152" s="948">
        <f>H152/H$158</f>
        <v>4.8409405255878286E-4</v>
      </c>
      <c r="J152" s="765">
        <v>14</v>
      </c>
      <c r="K152" s="846">
        <v>21</v>
      </c>
      <c r="L152" s="847">
        <f>SUM(J152:K152)</f>
        <v>35</v>
      </c>
      <c r="M152" s="948">
        <f>L152/L$158</f>
        <v>8.8665957339007959E-4</v>
      </c>
      <c r="N152" s="765">
        <v>17</v>
      </c>
      <c r="O152" s="846">
        <v>25</v>
      </c>
      <c r="P152" s="810">
        <f>SUM(N152:O152)</f>
        <v>42</v>
      </c>
      <c r="Q152" s="826">
        <f>P152/P$158</f>
        <v>7.7872955834909334E-4</v>
      </c>
      <c r="R152" s="837">
        <v>13</v>
      </c>
      <c r="S152" s="838">
        <v>41</v>
      </c>
      <c r="T152" s="805">
        <f>SUM(R152:S152)</f>
        <v>54</v>
      </c>
      <c r="U152" s="823">
        <f>T152/$T$158</f>
        <v>5.810700296991348E-4</v>
      </c>
      <c r="V152" s="806">
        <f>SUM(R152,B152,F152,J152)</f>
        <v>40</v>
      </c>
      <c r="W152" s="807">
        <f>SUM(S152,C152,G152,K152)</f>
        <v>97</v>
      </c>
      <c r="X152" s="811">
        <f>SUM(V152:W152)</f>
        <v>137</v>
      </c>
      <c r="Y152" s="828">
        <f>X152/X$158</f>
        <v>7.4865433481789115E-4</v>
      </c>
    </row>
    <row r="153" spans="1:25" x14ac:dyDescent="0.2">
      <c r="A153" s="809" t="s">
        <v>103</v>
      </c>
      <c r="B153" s="845">
        <v>1032</v>
      </c>
      <c r="C153" s="846">
        <v>1276</v>
      </c>
      <c r="D153" s="847">
        <f>SUM(B153:C153)</f>
        <v>2308</v>
      </c>
      <c r="E153" s="947">
        <f>D153/D$158</f>
        <v>6.3882199894821329E-2</v>
      </c>
      <c r="F153" s="845">
        <v>550</v>
      </c>
      <c r="G153" s="846">
        <v>788</v>
      </c>
      <c r="H153" s="847">
        <f>SUM(F153:G153)</f>
        <v>1338</v>
      </c>
      <c r="I153" s="948">
        <f>H153/H$158</f>
        <v>9.2531120331950212E-2</v>
      </c>
      <c r="J153" s="765">
        <v>1163</v>
      </c>
      <c r="K153" s="846">
        <v>1679</v>
      </c>
      <c r="L153" s="847">
        <f>SUM(J153:K153)</f>
        <v>2842</v>
      </c>
      <c r="M153" s="948">
        <f>L153/L$158</f>
        <v>7.1996757359274466E-2</v>
      </c>
      <c r="N153" s="765">
        <v>1713</v>
      </c>
      <c r="O153" s="846">
        <v>2467</v>
      </c>
      <c r="P153" s="810">
        <f>SUM(N153:O153)</f>
        <v>4180</v>
      </c>
      <c r="Q153" s="826">
        <f>P153/P$158</f>
        <v>7.7502132235695478E-2</v>
      </c>
      <c r="R153" s="837">
        <v>1440</v>
      </c>
      <c r="S153" s="838">
        <v>1726</v>
      </c>
      <c r="T153" s="805">
        <f>SUM(R153:S153)</f>
        <v>3166</v>
      </c>
      <c r="U153" s="823">
        <f>T153/$T$158</f>
        <v>3.4067920630138165E-2</v>
      </c>
      <c r="V153" s="806">
        <f>SUM(R153,B153,F153,J153)</f>
        <v>4185</v>
      </c>
      <c r="W153" s="807">
        <f>SUM(S153,C153,G153,K153)</f>
        <v>5469</v>
      </c>
      <c r="X153" s="811">
        <f>SUM(V153:W153)</f>
        <v>9654</v>
      </c>
      <c r="Y153" s="828">
        <f>X153/X$158</f>
        <v>5.2755539768846144E-2</v>
      </c>
    </row>
    <row r="154" spans="1:25" x14ac:dyDescent="0.2">
      <c r="A154" s="809" t="s">
        <v>114</v>
      </c>
      <c r="B154" s="845">
        <v>4</v>
      </c>
      <c r="C154" s="846">
        <v>6</v>
      </c>
      <c r="D154" s="847">
        <f>SUM(B154:C154)</f>
        <v>10</v>
      </c>
      <c r="E154" s="947">
        <f>D154/D$158</f>
        <v>2.7678596141603699E-4</v>
      </c>
      <c r="F154" s="845" t="s">
        <v>121</v>
      </c>
      <c r="G154" s="846">
        <v>3</v>
      </c>
      <c r="H154" s="847">
        <f>SUM(F154:G154)</f>
        <v>3</v>
      </c>
      <c r="I154" s="948">
        <f>H154/H$158</f>
        <v>2.0746887966804979E-4</v>
      </c>
      <c r="J154" s="765">
        <v>3</v>
      </c>
      <c r="K154" s="846">
        <v>6</v>
      </c>
      <c r="L154" s="847">
        <f>SUM(J154:K154)</f>
        <v>9</v>
      </c>
      <c r="M154" s="948">
        <f>L154/L$158</f>
        <v>2.2799817601459188E-4</v>
      </c>
      <c r="N154" s="765">
        <v>3</v>
      </c>
      <c r="O154" s="846">
        <v>9</v>
      </c>
      <c r="P154" s="810">
        <f>SUM(N154:O154)</f>
        <v>12</v>
      </c>
      <c r="Q154" s="826">
        <f>P154/P$158</f>
        <v>2.2249415952831238E-4</v>
      </c>
      <c r="R154" s="837">
        <v>6</v>
      </c>
      <c r="S154" s="838">
        <v>8</v>
      </c>
      <c r="T154" s="805">
        <f>SUM(R154:S154)</f>
        <v>14</v>
      </c>
      <c r="U154" s="823">
        <f>T154/$T$158</f>
        <v>1.5064778547755348E-4</v>
      </c>
      <c r="V154" s="806">
        <f>SUM(R154,B154,F154,J154)</f>
        <v>13</v>
      </c>
      <c r="W154" s="807">
        <f>SUM(S154,C154,G154,K154)</f>
        <v>23</v>
      </c>
      <c r="X154" s="811">
        <f>SUM(V154:W154)</f>
        <v>36</v>
      </c>
      <c r="Y154" s="828">
        <f>X154/X$158</f>
        <v>1.9672668652148965E-4</v>
      </c>
    </row>
    <row r="155" spans="1:25" x14ac:dyDescent="0.2">
      <c r="A155" s="809" t="s">
        <v>104</v>
      </c>
      <c r="B155" s="845">
        <v>5</v>
      </c>
      <c r="C155" s="846">
        <v>2</v>
      </c>
      <c r="D155" s="847">
        <f>SUM(B155:C155)</f>
        <v>7</v>
      </c>
      <c r="E155" s="947">
        <f>D155/D$158</f>
        <v>1.9375017299122588E-4</v>
      </c>
      <c r="F155" s="845">
        <v>2</v>
      </c>
      <c r="G155" s="846" t="s">
        <v>121</v>
      </c>
      <c r="H155" s="847">
        <f>SUM(F155:G155)</f>
        <v>2</v>
      </c>
      <c r="I155" s="948">
        <f>H155/H$158</f>
        <v>1.3831258644536652E-4</v>
      </c>
      <c r="J155" s="765">
        <v>1</v>
      </c>
      <c r="K155" s="846">
        <v>1</v>
      </c>
      <c r="L155" s="847">
        <f>SUM(J155:K155)</f>
        <v>2</v>
      </c>
      <c r="M155" s="948">
        <f>L155/L$158</f>
        <v>5.0666261336575975E-5</v>
      </c>
      <c r="N155" s="765">
        <v>3</v>
      </c>
      <c r="O155" s="846">
        <v>1</v>
      </c>
      <c r="P155" s="810">
        <f>SUM(N155:O155)</f>
        <v>4</v>
      </c>
      <c r="Q155" s="826">
        <f>P155/P$158</f>
        <v>7.416471984277079E-5</v>
      </c>
      <c r="R155" s="837">
        <v>7</v>
      </c>
      <c r="S155" s="838">
        <v>1</v>
      </c>
      <c r="T155" s="805">
        <f>SUM(R155:S155)</f>
        <v>8</v>
      </c>
      <c r="U155" s="823">
        <f>T155/$T$158</f>
        <v>8.6084448844316272E-5</v>
      </c>
      <c r="V155" s="806">
        <f>SUM(R155,B155,F155,J155)</f>
        <v>15</v>
      </c>
      <c r="W155" s="807">
        <f>SUM(S155,C155,G155,K155)</f>
        <v>4</v>
      </c>
      <c r="X155" s="811">
        <f>SUM(V155:W155)</f>
        <v>19</v>
      </c>
      <c r="Y155" s="828">
        <f>X155/X$158</f>
        <v>1.0382797344189731E-4</v>
      </c>
    </row>
    <row r="156" spans="1:25" x14ac:dyDescent="0.2">
      <c r="A156" s="809" t="s">
        <v>105</v>
      </c>
      <c r="B156" s="845">
        <v>13</v>
      </c>
      <c r="C156" s="846">
        <v>13</v>
      </c>
      <c r="D156" s="847">
        <f>SUM(B156:C156)</f>
        <v>26</v>
      </c>
      <c r="E156" s="947">
        <f>D156/D$158</f>
        <v>7.1964349968169615E-4</v>
      </c>
      <c r="F156" s="845">
        <v>1</v>
      </c>
      <c r="G156" s="846">
        <v>3</v>
      </c>
      <c r="H156" s="847">
        <f>SUM(F156:G156)</f>
        <v>4</v>
      </c>
      <c r="I156" s="948">
        <f>H156/H$158</f>
        <v>2.7662517289073305E-4</v>
      </c>
      <c r="J156" s="765">
        <v>6</v>
      </c>
      <c r="K156" s="846">
        <v>10</v>
      </c>
      <c r="L156" s="847">
        <f>SUM(J156:K156)</f>
        <v>16</v>
      </c>
      <c r="M156" s="948">
        <f>L156/L$158</f>
        <v>4.053300906926078E-4</v>
      </c>
      <c r="N156" s="765">
        <v>7</v>
      </c>
      <c r="O156" s="846">
        <v>13</v>
      </c>
      <c r="P156" s="810">
        <f>SUM(N156:O156)</f>
        <v>20</v>
      </c>
      <c r="Q156" s="826">
        <f>P156/P$158</f>
        <v>3.7082359921385399E-4</v>
      </c>
      <c r="R156" s="837">
        <v>14</v>
      </c>
      <c r="S156" s="838">
        <v>12</v>
      </c>
      <c r="T156" s="805">
        <f>SUM(R156:S156)</f>
        <v>26</v>
      </c>
      <c r="U156" s="823">
        <f>T156/$T$158</f>
        <v>2.7977445874402789E-4</v>
      </c>
      <c r="V156" s="806">
        <f>SUM(R156,B156,F156,J156)</f>
        <v>34</v>
      </c>
      <c r="W156" s="807">
        <f>SUM(S156,C156,G156,K156)</f>
        <v>38</v>
      </c>
      <c r="X156" s="811">
        <f>SUM(V156:W156)</f>
        <v>72</v>
      </c>
      <c r="Y156" s="828">
        <f>X156/X$158</f>
        <v>3.9345337304297931E-4</v>
      </c>
    </row>
    <row r="157" spans="1:25" ht="12.75" thickBot="1" x14ac:dyDescent="0.25">
      <c r="A157" s="812" t="s">
        <v>106</v>
      </c>
      <c r="B157" s="848" t="s">
        <v>121</v>
      </c>
      <c r="C157" s="849" t="s">
        <v>121</v>
      </c>
      <c r="D157" s="847">
        <f>SUM(B157:C157)</f>
        <v>0</v>
      </c>
      <c r="E157" s="947">
        <f>D157/D$158</f>
        <v>0</v>
      </c>
      <c r="F157" s="848" t="s">
        <v>121</v>
      </c>
      <c r="G157" s="849" t="s">
        <v>121</v>
      </c>
      <c r="H157" s="847">
        <f>SUM(F157:G157)</f>
        <v>0</v>
      </c>
      <c r="I157" s="948">
        <f>H157/H$158</f>
        <v>0</v>
      </c>
      <c r="J157" s="949" t="s">
        <v>121</v>
      </c>
      <c r="K157" s="849">
        <v>1</v>
      </c>
      <c r="L157" s="847">
        <f>SUM(J157:K157)</f>
        <v>1</v>
      </c>
      <c r="M157" s="948">
        <f>L157/L$158</f>
        <v>2.5333130668287987E-5</v>
      </c>
      <c r="N157" s="949" t="s">
        <v>121</v>
      </c>
      <c r="O157" s="849">
        <v>1</v>
      </c>
      <c r="P157" s="810">
        <f>SUM(N157:O157)</f>
        <v>1</v>
      </c>
      <c r="Q157" s="826">
        <f>P157/P$158</f>
        <v>1.8541179960692697E-5</v>
      </c>
      <c r="R157" s="837">
        <v>1</v>
      </c>
      <c r="S157" s="838" t="s">
        <v>121</v>
      </c>
      <c r="T157" s="805">
        <f>SUM(R157:S157)</f>
        <v>1</v>
      </c>
      <c r="U157" s="823">
        <f>T157/$T$158</f>
        <v>1.0760556105539534E-5</v>
      </c>
      <c r="V157" s="806">
        <f>SUM(R157,B157,F157,J157)</f>
        <v>1</v>
      </c>
      <c r="W157" s="807">
        <f>SUM(S157,C157,G157,K157)</f>
        <v>1</v>
      </c>
      <c r="X157" s="813">
        <f>SUM(V157:W157)</f>
        <v>2</v>
      </c>
      <c r="Y157" s="829">
        <f>X157/X$158</f>
        <v>1.0929260362304982E-5</v>
      </c>
    </row>
    <row r="158" spans="1:25" ht="12.75" thickBot="1" x14ac:dyDescent="0.25">
      <c r="A158" s="830" t="s">
        <v>125</v>
      </c>
      <c r="B158" s="816">
        <f>SUM(B6:B157)</f>
        <v>16241</v>
      </c>
      <c r="C158" s="815">
        <f>SUM(C6:C157)</f>
        <v>19888</v>
      </c>
      <c r="D158" s="814">
        <f t="shared" ref="D158" si="0">SUM(B158:C158)</f>
        <v>36129</v>
      </c>
      <c r="E158" s="824">
        <f t="shared" ref="E158" si="1">D158/D$158</f>
        <v>1</v>
      </c>
      <c r="F158" s="816">
        <f>SUM(F6:F157)</f>
        <v>6617</v>
      </c>
      <c r="G158" s="815">
        <f>SUM(G6:G157)</f>
        <v>7843</v>
      </c>
      <c r="H158" s="814">
        <f t="shared" ref="H158" si="2">SUM(F158:G158)</f>
        <v>14460</v>
      </c>
      <c r="I158" s="824">
        <f t="shared" ref="I158" si="3">H158/H$158</f>
        <v>1</v>
      </c>
      <c r="J158" s="817">
        <f>SUM(J6:J157)</f>
        <v>16658</v>
      </c>
      <c r="K158" s="815">
        <f>SUM(K6:K157)</f>
        <v>22816</v>
      </c>
      <c r="L158" s="814">
        <f t="shared" ref="L158" si="4">SUM(J158:K158)</f>
        <v>39474</v>
      </c>
      <c r="M158" s="824">
        <f t="shared" ref="M158" si="5">L158/L$158</f>
        <v>1</v>
      </c>
      <c r="N158" s="817">
        <f>SUM(N6:N157)</f>
        <v>23275</v>
      </c>
      <c r="O158" s="815">
        <f>SUM(O6:O157)</f>
        <v>30659</v>
      </c>
      <c r="P158" s="814">
        <f t="shared" ref="P158" si="6">SUM(N158:O158)</f>
        <v>53934</v>
      </c>
      <c r="Q158" s="824">
        <f t="shared" ref="Q158" si="7">P158/P$158</f>
        <v>1</v>
      </c>
      <c r="R158" s="816">
        <f>SUM(R6:R157)</f>
        <v>34460</v>
      </c>
      <c r="S158" s="816">
        <f>SUM(S6:S157)</f>
        <v>58472</v>
      </c>
      <c r="T158" s="814">
        <f t="shared" ref="T158" si="8">SUM(R158:S158)</f>
        <v>92932</v>
      </c>
      <c r="U158" s="824">
        <f>SUM(U7:U157)</f>
        <v>0.99910687384324004</v>
      </c>
      <c r="V158" s="818">
        <f>SUM(V6:V157)</f>
        <v>73976</v>
      </c>
      <c r="W158" s="819">
        <f>SUM(W6:W157)</f>
        <v>109019</v>
      </c>
      <c r="X158" s="820">
        <f t="shared" ref="X158" si="9">SUM(V158:W158)</f>
        <v>182995</v>
      </c>
      <c r="Y158" s="824">
        <f t="shared" ref="Y158" si="10">X158/X$158</f>
        <v>1</v>
      </c>
    </row>
    <row r="159" spans="1:25" x14ac:dyDescent="0.2">
      <c r="R159" s="1075"/>
      <c r="S159" s="1075"/>
      <c r="T159" s="1075"/>
    </row>
    <row r="164" spans="1:30" x14ac:dyDescent="0.2">
      <c r="A164" s="821"/>
      <c r="N164" s="821"/>
      <c r="O164" s="821"/>
      <c r="P164" s="821"/>
      <c r="R164" s="48"/>
      <c r="S164" s="48"/>
      <c r="T164" s="48"/>
      <c r="Y164" s="48"/>
    </row>
    <row r="165" spans="1:30" x14ac:dyDescent="0.2">
      <c r="A165" s="821"/>
      <c r="N165" s="821"/>
      <c r="O165" s="821"/>
      <c r="P165" s="821"/>
      <c r="R165" s="48"/>
      <c r="S165" s="48"/>
      <c r="T165" s="48"/>
      <c r="Y165" s="48"/>
    </row>
    <row r="166" spans="1:30" x14ac:dyDescent="0.2">
      <c r="A166" s="821"/>
      <c r="N166" s="821"/>
      <c r="O166" s="821"/>
      <c r="P166" s="821"/>
      <c r="R166" s="48"/>
      <c r="S166" s="48"/>
      <c r="T166" s="48"/>
      <c r="Y166" s="48"/>
    </row>
    <row r="167" spans="1:30" x14ac:dyDescent="0.2">
      <c r="A167" s="821"/>
      <c r="N167" s="821"/>
      <c r="O167" s="821"/>
      <c r="P167" s="821"/>
      <c r="R167" s="48"/>
      <c r="S167" s="48"/>
      <c r="T167" s="48"/>
      <c r="Y167" s="48"/>
    </row>
    <row r="168" spans="1:30" x14ac:dyDescent="0.2">
      <c r="A168" s="821"/>
      <c r="N168" s="821"/>
      <c r="O168" s="821"/>
      <c r="P168" s="821"/>
      <c r="R168" s="48"/>
      <c r="S168" s="48"/>
      <c r="T168" s="48"/>
      <c r="Y168" s="48"/>
    </row>
    <row r="169" spans="1:30" x14ac:dyDescent="0.2">
      <c r="A169" s="821"/>
      <c r="N169" s="821"/>
      <c r="O169" s="821"/>
      <c r="P169" s="821"/>
      <c r="R169" s="48"/>
      <c r="S169" s="48"/>
      <c r="T169" s="48"/>
      <c r="Y169" s="48"/>
    </row>
    <row r="170" spans="1:30" x14ac:dyDescent="0.2">
      <c r="A170" s="821"/>
      <c r="N170" s="821"/>
      <c r="O170" s="821"/>
      <c r="P170" s="821"/>
      <c r="R170" s="48"/>
      <c r="S170" s="48"/>
      <c r="T170" s="48"/>
      <c r="Y170" s="48"/>
    </row>
    <row r="171" spans="1:30" ht="12.75" x14ac:dyDescent="0.2">
      <c r="A171" s="821"/>
      <c r="N171" s="821"/>
      <c r="O171" s="821"/>
      <c r="P171" s="821"/>
      <c r="R171" s="48"/>
      <c r="S171" s="48"/>
      <c r="T171" s="48"/>
      <c r="Y171" s="48"/>
      <c r="AD171" s="1245"/>
    </row>
    <row r="172" spans="1:30" x14ac:dyDescent="0.2">
      <c r="A172" s="821"/>
      <c r="N172" s="821"/>
      <c r="O172" s="821"/>
      <c r="P172" s="821"/>
      <c r="R172" s="48"/>
      <c r="S172" s="48"/>
      <c r="T172" s="48"/>
      <c r="Y172" s="48"/>
    </row>
    <row r="173" spans="1:30" x14ac:dyDescent="0.2">
      <c r="A173" s="821"/>
      <c r="N173" s="821"/>
      <c r="O173" s="821"/>
      <c r="P173" s="821"/>
      <c r="R173" s="48"/>
      <c r="S173" s="48"/>
      <c r="T173" s="48"/>
      <c r="Y173" s="48"/>
    </row>
    <row r="174" spans="1:30" x14ac:dyDescent="0.2">
      <c r="A174" s="821"/>
      <c r="N174" s="821"/>
      <c r="O174" s="821"/>
      <c r="P174" s="821"/>
      <c r="R174" s="48"/>
      <c r="S174" s="48"/>
      <c r="T174" s="48"/>
      <c r="Y174" s="48"/>
    </row>
    <row r="175" spans="1:30" x14ac:dyDescent="0.2">
      <c r="A175" s="821"/>
      <c r="N175" s="821"/>
      <c r="O175" s="821"/>
      <c r="P175" s="821"/>
      <c r="R175" s="48"/>
      <c r="S175" s="48"/>
      <c r="T175" s="48"/>
      <c r="Y175" s="48"/>
    </row>
    <row r="176" spans="1:30" x14ac:dyDescent="0.2">
      <c r="A176" s="821"/>
      <c r="N176" s="821"/>
      <c r="O176" s="821"/>
      <c r="P176" s="821"/>
      <c r="R176" s="48"/>
      <c r="S176" s="48"/>
      <c r="T176" s="48"/>
      <c r="Y176" s="48"/>
    </row>
    <row r="177" spans="1:25" x14ac:dyDescent="0.2">
      <c r="A177" s="821"/>
      <c r="N177" s="821"/>
      <c r="O177" s="821"/>
      <c r="P177" s="821"/>
      <c r="R177" s="48"/>
      <c r="S177" s="48"/>
      <c r="T177" s="48"/>
      <c r="Y177" s="48"/>
    </row>
    <row r="178" spans="1:25" x14ac:dyDescent="0.2">
      <c r="A178" s="821"/>
      <c r="N178" s="821"/>
      <c r="O178" s="821"/>
      <c r="P178" s="821"/>
      <c r="R178" s="48"/>
      <c r="S178" s="48"/>
      <c r="T178" s="48"/>
      <c r="Y178" s="48"/>
    </row>
    <row r="179" spans="1:25" x14ac:dyDescent="0.2">
      <c r="A179" s="821"/>
      <c r="N179" s="821"/>
      <c r="O179" s="821"/>
      <c r="P179" s="821"/>
      <c r="R179" s="48"/>
      <c r="S179" s="48"/>
      <c r="T179" s="48"/>
      <c r="Y179" s="48"/>
    </row>
    <row r="180" spans="1:25" x14ac:dyDescent="0.2">
      <c r="A180" s="821"/>
      <c r="N180" s="821"/>
      <c r="O180" s="821"/>
      <c r="P180" s="821"/>
      <c r="R180" s="48"/>
      <c r="S180" s="48"/>
      <c r="T180" s="48"/>
      <c r="Y180" s="48"/>
    </row>
    <row r="181" spans="1:25" x14ac:dyDescent="0.2">
      <c r="A181" s="821"/>
      <c r="N181" s="821"/>
      <c r="O181" s="821"/>
      <c r="P181" s="821"/>
      <c r="R181" s="48"/>
      <c r="S181" s="48"/>
      <c r="T181" s="48"/>
      <c r="Y181" s="48"/>
    </row>
    <row r="182" spans="1:25" x14ac:dyDescent="0.2">
      <c r="A182" s="821"/>
      <c r="N182" s="821"/>
      <c r="O182" s="821"/>
      <c r="P182" s="821"/>
      <c r="R182" s="48"/>
      <c r="S182" s="48"/>
      <c r="T182" s="48"/>
      <c r="Y182" s="48"/>
    </row>
    <row r="183" spans="1:25" x14ac:dyDescent="0.2">
      <c r="A183" s="821"/>
      <c r="N183" s="821"/>
      <c r="O183" s="821"/>
      <c r="P183" s="821"/>
      <c r="R183" s="48"/>
      <c r="S183" s="48"/>
      <c r="T183" s="48"/>
      <c r="Y183" s="48"/>
    </row>
    <row r="184" spans="1:25" x14ac:dyDescent="0.2">
      <c r="A184" s="821"/>
      <c r="N184" s="821"/>
      <c r="O184" s="821"/>
      <c r="P184" s="821"/>
      <c r="R184" s="48"/>
      <c r="S184" s="48"/>
      <c r="T184" s="48"/>
      <c r="Y184" s="48"/>
    </row>
    <row r="185" spans="1:25" x14ac:dyDescent="0.2">
      <c r="A185" s="821"/>
      <c r="N185" s="821"/>
      <c r="O185" s="821"/>
      <c r="P185" s="821"/>
      <c r="R185" s="48"/>
      <c r="S185" s="48"/>
      <c r="T185" s="48"/>
      <c r="Y185" s="48"/>
    </row>
    <row r="186" spans="1:25" x14ac:dyDescent="0.2">
      <c r="A186" s="821"/>
      <c r="N186" s="821"/>
      <c r="O186" s="821"/>
      <c r="P186" s="821"/>
      <c r="R186" s="48"/>
      <c r="S186" s="48"/>
      <c r="T186" s="48"/>
      <c r="Y186" s="48"/>
    </row>
    <row r="187" spans="1:25" x14ac:dyDescent="0.2">
      <c r="A187" s="821"/>
      <c r="N187" s="821"/>
      <c r="O187" s="821"/>
      <c r="P187" s="821"/>
      <c r="R187" s="48"/>
      <c r="S187" s="48"/>
      <c r="T187" s="48"/>
      <c r="Y187" s="48"/>
    </row>
    <row r="188" spans="1:25" x14ac:dyDescent="0.2">
      <c r="A188" s="821"/>
      <c r="N188" s="821"/>
      <c r="O188" s="821"/>
      <c r="P188" s="821"/>
      <c r="R188" s="48"/>
      <c r="S188" s="48"/>
      <c r="T188" s="48"/>
      <c r="Y188" s="48"/>
    </row>
    <row r="189" spans="1:25" x14ac:dyDescent="0.2">
      <c r="A189" s="821"/>
      <c r="N189" s="821"/>
      <c r="O189" s="821"/>
      <c r="P189" s="821"/>
      <c r="R189" s="48"/>
      <c r="S189" s="48"/>
      <c r="T189" s="48"/>
      <c r="Y189" s="48"/>
    </row>
    <row r="190" spans="1:25" x14ac:dyDescent="0.2">
      <c r="A190" s="821"/>
      <c r="N190" s="821"/>
      <c r="O190" s="821"/>
      <c r="P190" s="821"/>
      <c r="R190" s="48"/>
      <c r="S190" s="48"/>
      <c r="T190" s="48"/>
      <c r="Y190" s="48"/>
    </row>
    <row r="191" spans="1:25" x14ac:dyDescent="0.2">
      <c r="A191" s="821"/>
      <c r="N191" s="821"/>
      <c r="O191" s="821"/>
      <c r="P191" s="821"/>
      <c r="R191" s="48"/>
      <c r="S191" s="48"/>
      <c r="T191" s="48"/>
      <c r="Y191" s="48"/>
    </row>
    <row r="192" spans="1:25" x14ac:dyDescent="0.2">
      <c r="A192" s="821"/>
      <c r="N192" s="821"/>
      <c r="O192" s="821"/>
      <c r="P192" s="821"/>
      <c r="R192" s="48"/>
      <c r="S192" s="48"/>
      <c r="T192" s="48"/>
      <c r="Y192" s="48"/>
    </row>
    <row r="193" spans="1:25" x14ac:dyDescent="0.2">
      <c r="A193" s="821"/>
      <c r="N193" s="821"/>
      <c r="O193" s="821"/>
      <c r="P193" s="821"/>
      <c r="R193" s="48"/>
      <c r="S193" s="48"/>
      <c r="T193" s="48"/>
      <c r="Y193" s="48"/>
    </row>
    <row r="194" spans="1:25" x14ac:dyDescent="0.2">
      <c r="A194" s="821"/>
      <c r="N194" s="821"/>
      <c r="O194" s="821"/>
      <c r="P194" s="821"/>
      <c r="R194" s="48"/>
      <c r="S194" s="48"/>
      <c r="T194" s="48"/>
      <c r="Y194" s="48"/>
    </row>
    <row r="195" spans="1:25" x14ac:dyDescent="0.2">
      <c r="A195" s="821"/>
      <c r="N195" s="821"/>
      <c r="O195" s="821"/>
      <c r="P195" s="821"/>
      <c r="R195" s="48"/>
      <c r="S195" s="48"/>
      <c r="T195" s="48"/>
      <c r="Y195" s="48"/>
    </row>
    <row r="196" spans="1:25" x14ac:dyDescent="0.2">
      <c r="A196" s="821"/>
      <c r="N196" s="821"/>
      <c r="O196" s="821"/>
      <c r="P196" s="821"/>
      <c r="R196" s="48"/>
      <c r="S196" s="48"/>
      <c r="T196" s="48"/>
      <c r="Y196" s="48"/>
    </row>
    <row r="197" spans="1:25" x14ac:dyDescent="0.2">
      <c r="A197" s="821"/>
      <c r="N197" s="821"/>
      <c r="O197" s="821"/>
      <c r="P197" s="821"/>
      <c r="R197" s="48"/>
      <c r="S197" s="48"/>
      <c r="T197" s="48"/>
      <c r="Y197" s="48"/>
    </row>
    <row r="198" spans="1:25" x14ac:dyDescent="0.2">
      <c r="A198" s="821"/>
      <c r="N198" s="821"/>
      <c r="O198" s="821"/>
      <c r="P198" s="821"/>
      <c r="R198" s="48"/>
      <c r="S198" s="48"/>
      <c r="T198" s="48"/>
      <c r="Y198" s="48"/>
    </row>
    <row r="199" spans="1:25" x14ac:dyDescent="0.2">
      <c r="A199" s="821"/>
      <c r="N199" s="821"/>
      <c r="O199" s="821"/>
      <c r="P199" s="821"/>
      <c r="R199" s="48"/>
      <c r="S199" s="48"/>
      <c r="T199" s="48"/>
      <c r="Y199" s="48"/>
    </row>
    <row r="200" spans="1:25" x14ac:dyDescent="0.2">
      <c r="A200" s="821"/>
      <c r="N200" s="821"/>
      <c r="O200" s="821"/>
      <c r="P200" s="821"/>
      <c r="R200" s="48"/>
      <c r="S200" s="48"/>
      <c r="T200" s="48"/>
      <c r="Y200" s="48"/>
    </row>
    <row r="201" spans="1:25" x14ac:dyDescent="0.2">
      <c r="A201" s="821"/>
      <c r="N201" s="821"/>
      <c r="O201" s="821"/>
      <c r="P201" s="821"/>
      <c r="R201" s="48"/>
      <c r="S201" s="48"/>
      <c r="T201" s="48"/>
      <c r="Y201" s="48"/>
    </row>
    <row r="202" spans="1:25" x14ac:dyDescent="0.2">
      <c r="A202" s="821"/>
      <c r="N202" s="821"/>
      <c r="O202" s="821"/>
      <c r="P202" s="821"/>
      <c r="R202" s="48"/>
      <c r="S202" s="48"/>
      <c r="T202" s="48"/>
      <c r="Y202" s="48"/>
    </row>
    <row r="203" spans="1:25" x14ac:dyDescent="0.2">
      <c r="A203" s="821"/>
      <c r="N203" s="821"/>
      <c r="O203" s="821"/>
      <c r="P203" s="821"/>
      <c r="R203" s="48"/>
      <c r="S203" s="48"/>
      <c r="T203" s="48"/>
      <c r="Y203" s="48"/>
    </row>
    <row r="204" spans="1:25" x14ac:dyDescent="0.2">
      <c r="A204" s="821"/>
      <c r="N204" s="821"/>
      <c r="O204" s="821"/>
      <c r="P204" s="821"/>
      <c r="R204" s="48"/>
      <c r="S204" s="48"/>
      <c r="T204" s="48"/>
      <c r="Y204" s="48"/>
    </row>
    <row r="205" spans="1:25" x14ac:dyDescent="0.2">
      <c r="A205" s="821"/>
      <c r="N205" s="821"/>
      <c r="O205" s="821"/>
      <c r="P205" s="821"/>
      <c r="R205" s="48"/>
      <c r="S205" s="48"/>
      <c r="T205" s="48"/>
      <c r="Y205" s="48"/>
    </row>
    <row r="206" spans="1:25" x14ac:dyDescent="0.2">
      <c r="A206" s="821"/>
      <c r="N206" s="821"/>
      <c r="O206" s="821"/>
      <c r="P206" s="821"/>
      <c r="R206" s="48"/>
      <c r="S206" s="48"/>
      <c r="T206" s="48"/>
      <c r="Y206" s="48"/>
    </row>
    <row r="207" spans="1:25" x14ac:dyDescent="0.2">
      <c r="A207" s="821"/>
      <c r="N207" s="821"/>
      <c r="O207" s="821"/>
      <c r="P207" s="821"/>
      <c r="R207" s="48"/>
      <c r="S207" s="48"/>
      <c r="T207" s="48"/>
      <c r="Y207" s="48"/>
    </row>
    <row r="208" spans="1:25" x14ac:dyDescent="0.2">
      <c r="A208" s="821"/>
      <c r="N208" s="821"/>
      <c r="O208" s="821"/>
      <c r="P208" s="821"/>
      <c r="R208" s="48"/>
      <c r="S208" s="48"/>
      <c r="T208" s="48"/>
      <c r="Y208" s="48"/>
    </row>
    <row r="209" spans="1:25" x14ac:dyDescent="0.2">
      <c r="A209" s="821"/>
      <c r="N209" s="821"/>
      <c r="O209" s="821"/>
      <c r="P209" s="821"/>
      <c r="R209" s="48"/>
      <c r="S209" s="48"/>
      <c r="T209" s="48"/>
      <c r="Y209" s="48"/>
    </row>
    <row r="210" spans="1:25" x14ac:dyDescent="0.2">
      <c r="A210" s="821"/>
      <c r="N210" s="821"/>
      <c r="O210" s="821"/>
      <c r="P210" s="821"/>
      <c r="R210" s="48"/>
      <c r="S210" s="48"/>
      <c r="T210" s="48"/>
      <c r="Y210" s="48"/>
    </row>
    <row r="211" spans="1:25" x14ac:dyDescent="0.2">
      <c r="A211" s="821"/>
      <c r="N211" s="821"/>
      <c r="O211" s="821"/>
      <c r="P211" s="821"/>
      <c r="R211" s="48"/>
      <c r="S211" s="48"/>
      <c r="T211" s="48"/>
      <c r="Y211" s="48"/>
    </row>
    <row r="212" spans="1:25" x14ac:dyDescent="0.2">
      <c r="A212" s="821"/>
      <c r="N212" s="821"/>
      <c r="O212" s="821"/>
      <c r="P212" s="821"/>
      <c r="R212" s="48"/>
      <c r="S212" s="48"/>
      <c r="T212" s="48"/>
      <c r="Y212" s="48"/>
    </row>
    <row r="213" spans="1:25" x14ac:dyDescent="0.2">
      <c r="A213" s="821"/>
      <c r="N213" s="821"/>
      <c r="O213" s="821"/>
      <c r="P213" s="821"/>
      <c r="R213" s="48"/>
      <c r="S213" s="48"/>
      <c r="T213" s="48"/>
      <c r="Y213" s="48"/>
    </row>
    <row r="214" spans="1:25" x14ac:dyDescent="0.2">
      <c r="A214" s="821"/>
      <c r="N214" s="821"/>
      <c r="O214" s="821"/>
      <c r="P214" s="821"/>
      <c r="R214" s="48"/>
      <c r="S214" s="48"/>
      <c r="T214" s="48"/>
      <c r="Y214" s="48"/>
    </row>
    <row r="215" spans="1:25" x14ac:dyDescent="0.2">
      <c r="A215" s="821"/>
      <c r="N215" s="821"/>
      <c r="O215" s="821"/>
      <c r="P215" s="821"/>
      <c r="R215" s="48"/>
      <c r="S215" s="48"/>
      <c r="T215" s="48"/>
      <c r="Y215" s="48"/>
    </row>
    <row r="216" spans="1:25" x14ac:dyDescent="0.2">
      <c r="A216" s="821"/>
      <c r="N216" s="821"/>
      <c r="O216" s="821"/>
      <c r="P216" s="821"/>
      <c r="R216" s="48"/>
      <c r="S216" s="48"/>
      <c r="T216" s="48"/>
      <c r="Y216" s="48"/>
    </row>
    <row r="217" spans="1:25" x14ac:dyDescent="0.2">
      <c r="A217" s="821"/>
      <c r="N217" s="821"/>
      <c r="O217" s="821"/>
      <c r="P217" s="821"/>
      <c r="R217" s="48"/>
      <c r="S217" s="48"/>
      <c r="T217" s="48"/>
      <c r="Y217" s="48"/>
    </row>
    <row r="218" spans="1:25" x14ac:dyDescent="0.2">
      <c r="A218" s="821"/>
      <c r="N218" s="821"/>
      <c r="O218" s="821"/>
      <c r="P218" s="821"/>
      <c r="R218" s="48"/>
      <c r="S218" s="48"/>
      <c r="T218" s="48"/>
      <c r="Y218" s="48"/>
    </row>
    <row r="219" spans="1:25" x14ac:dyDescent="0.2">
      <c r="A219" s="821"/>
      <c r="N219" s="821"/>
      <c r="O219" s="821"/>
      <c r="P219" s="821"/>
      <c r="R219" s="48"/>
      <c r="S219" s="48"/>
      <c r="T219" s="48"/>
      <c r="Y219" s="48"/>
    </row>
    <row r="220" spans="1:25" x14ac:dyDescent="0.2">
      <c r="A220" s="821"/>
      <c r="N220" s="821"/>
      <c r="O220" s="821"/>
      <c r="P220" s="821"/>
      <c r="R220" s="48"/>
      <c r="S220" s="48"/>
      <c r="T220" s="48"/>
      <c r="Y220" s="48"/>
    </row>
    <row r="221" spans="1:25" x14ac:dyDescent="0.2">
      <c r="A221" s="821"/>
      <c r="N221" s="821"/>
      <c r="O221" s="821"/>
      <c r="P221" s="821"/>
      <c r="R221" s="48"/>
      <c r="S221" s="48"/>
      <c r="T221" s="48"/>
      <c r="Y221" s="48"/>
    </row>
    <row r="222" spans="1:25" x14ac:dyDescent="0.2">
      <c r="A222" s="821"/>
      <c r="N222" s="821"/>
      <c r="O222" s="821"/>
      <c r="P222" s="821"/>
      <c r="R222" s="48"/>
      <c r="S222" s="48"/>
      <c r="T222" s="48"/>
      <c r="Y222" s="48"/>
    </row>
    <row r="223" spans="1:25" x14ac:dyDescent="0.2">
      <c r="A223" s="821"/>
      <c r="N223" s="821"/>
      <c r="O223" s="821"/>
      <c r="P223" s="821"/>
      <c r="R223" s="48"/>
      <c r="S223" s="48"/>
      <c r="T223" s="48"/>
      <c r="Y223" s="48"/>
    </row>
    <row r="224" spans="1:25" x14ac:dyDescent="0.2">
      <c r="A224" s="821"/>
      <c r="N224" s="821"/>
      <c r="O224" s="821"/>
      <c r="P224" s="821"/>
      <c r="R224" s="48"/>
      <c r="S224" s="48"/>
      <c r="T224" s="48"/>
      <c r="Y224" s="48"/>
    </row>
    <row r="225" spans="1:25" x14ac:dyDescent="0.2">
      <c r="A225" s="821"/>
      <c r="N225" s="821"/>
      <c r="O225" s="821"/>
      <c r="P225" s="821"/>
      <c r="R225" s="48"/>
      <c r="S225" s="48"/>
      <c r="T225" s="48"/>
      <c r="Y225" s="48"/>
    </row>
    <row r="226" spans="1:25" x14ac:dyDescent="0.2">
      <c r="A226" s="821"/>
      <c r="N226" s="821"/>
      <c r="O226" s="821"/>
      <c r="P226" s="821"/>
      <c r="R226" s="48"/>
      <c r="S226" s="48"/>
      <c r="T226" s="48"/>
      <c r="Y226" s="48"/>
    </row>
    <row r="227" spans="1:25" x14ac:dyDescent="0.2">
      <c r="A227" s="821"/>
      <c r="N227" s="821"/>
      <c r="O227" s="821"/>
      <c r="P227" s="821"/>
      <c r="R227" s="48"/>
      <c r="S227" s="48"/>
      <c r="T227" s="48"/>
      <c r="Y227" s="48"/>
    </row>
    <row r="228" spans="1:25" x14ac:dyDescent="0.2">
      <c r="A228" s="821"/>
      <c r="N228" s="821"/>
      <c r="O228" s="821"/>
      <c r="P228" s="821"/>
      <c r="R228" s="48"/>
      <c r="S228" s="48"/>
      <c r="T228" s="48"/>
      <c r="Y228" s="48"/>
    </row>
    <row r="229" spans="1:25" x14ac:dyDescent="0.2">
      <c r="A229" s="821"/>
      <c r="N229" s="821"/>
      <c r="O229" s="821"/>
      <c r="P229" s="821"/>
      <c r="R229" s="48"/>
      <c r="S229" s="48"/>
      <c r="T229" s="48"/>
      <c r="Y229" s="48"/>
    </row>
    <row r="230" spans="1:25" x14ac:dyDescent="0.2">
      <c r="A230" s="821"/>
      <c r="N230" s="821"/>
      <c r="O230" s="821"/>
      <c r="P230" s="821"/>
      <c r="R230" s="48"/>
      <c r="S230" s="48"/>
      <c r="T230" s="48"/>
      <c r="Y230" s="48"/>
    </row>
    <row r="231" spans="1:25" x14ac:dyDescent="0.2">
      <c r="A231" s="821"/>
      <c r="N231" s="821"/>
      <c r="O231" s="821"/>
      <c r="P231" s="821"/>
      <c r="R231" s="48"/>
      <c r="S231" s="48"/>
      <c r="T231" s="48"/>
      <c r="Y231" s="48"/>
    </row>
    <row r="232" spans="1:25" x14ac:dyDescent="0.2">
      <c r="A232" s="821"/>
      <c r="N232" s="821"/>
      <c r="O232" s="821"/>
      <c r="P232" s="821"/>
      <c r="R232" s="48"/>
      <c r="S232" s="48"/>
      <c r="T232" s="48"/>
      <c r="Y232" s="48"/>
    </row>
    <row r="233" spans="1:25" x14ac:dyDescent="0.2">
      <c r="A233" s="821"/>
      <c r="N233" s="821"/>
      <c r="O233" s="821"/>
      <c r="P233" s="821"/>
      <c r="R233" s="48"/>
      <c r="S233" s="48"/>
      <c r="T233" s="48"/>
      <c r="Y233" s="48"/>
    </row>
    <row r="234" spans="1:25" x14ac:dyDescent="0.2">
      <c r="A234" s="821"/>
      <c r="N234" s="821"/>
      <c r="O234" s="821"/>
      <c r="P234" s="821"/>
      <c r="R234" s="48"/>
      <c r="S234" s="48"/>
      <c r="T234" s="48"/>
      <c r="Y234" s="48"/>
    </row>
    <row r="235" spans="1:25" x14ac:dyDescent="0.2">
      <c r="A235" s="821"/>
      <c r="N235" s="821"/>
      <c r="O235" s="821"/>
      <c r="P235" s="821"/>
      <c r="R235" s="48"/>
      <c r="S235" s="48"/>
      <c r="T235" s="48"/>
      <c r="Y235" s="48"/>
    </row>
    <row r="236" spans="1:25" x14ac:dyDescent="0.2">
      <c r="A236" s="821"/>
      <c r="N236" s="821"/>
      <c r="O236" s="821"/>
      <c r="P236" s="821"/>
      <c r="R236" s="48"/>
      <c r="S236" s="48"/>
      <c r="T236" s="48"/>
      <c r="Y236" s="48"/>
    </row>
    <row r="237" spans="1:25" x14ac:dyDescent="0.2">
      <c r="A237" s="821"/>
      <c r="N237" s="821"/>
      <c r="O237" s="821"/>
      <c r="P237" s="821"/>
      <c r="R237" s="48"/>
      <c r="S237" s="48"/>
      <c r="T237" s="48"/>
      <c r="Y237" s="48"/>
    </row>
    <row r="238" spans="1:25" x14ac:dyDescent="0.2">
      <c r="A238" s="821"/>
      <c r="N238" s="821"/>
      <c r="O238" s="821"/>
      <c r="P238" s="821"/>
      <c r="R238" s="48"/>
      <c r="S238" s="48"/>
      <c r="T238" s="48"/>
      <c r="Y238" s="48"/>
    </row>
    <row r="239" spans="1:25" x14ac:dyDescent="0.2">
      <c r="A239" s="821"/>
      <c r="N239" s="821"/>
      <c r="O239" s="821"/>
      <c r="P239" s="821"/>
      <c r="R239" s="48"/>
      <c r="S239" s="48"/>
      <c r="T239" s="48"/>
      <c r="Y239" s="48"/>
    </row>
    <row r="240" spans="1:25" x14ac:dyDescent="0.2">
      <c r="A240" s="821"/>
      <c r="N240" s="821"/>
      <c r="O240" s="821"/>
      <c r="P240" s="821"/>
      <c r="R240" s="48"/>
      <c r="S240" s="48"/>
      <c r="T240" s="48"/>
      <c r="Y240" s="48"/>
    </row>
    <row r="241" spans="1:25" x14ac:dyDescent="0.2">
      <c r="A241" s="821"/>
      <c r="N241" s="821"/>
      <c r="O241" s="821"/>
      <c r="P241" s="821"/>
      <c r="R241" s="48"/>
      <c r="S241" s="48"/>
      <c r="T241" s="48"/>
      <c r="Y241" s="48"/>
    </row>
    <row r="242" spans="1:25" x14ac:dyDescent="0.2">
      <c r="A242" s="821"/>
      <c r="N242" s="821"/>
      <c r="O242" s="821"/>
      <c r="P242" s="821"/>
      <c r="R242" s="48"/>
      <c r="S242" s="48"/>
      <c r="T242" s="48"/>
      <c r="Y242" s="48"/>
    </row>
    <row r="243" spans="1:25" x14ac:dyDescent="0.2">
      <c r="A243" s="821"/>
      <c r="N243" s="821"/>
      <c r="O243" s="821"/>
      <c r="P243" s="821"/>
      <c r="R243" s="48"/>
      <c r="S243" s="48"/>
      <c r="T243" s="48"/>
      <c r="Y243" s="48"/>
    </row>
    <row r="244" spans="1:25" x14ac:dyDescent="0.2">
      <c r="A244" s="821"/>
      <c r="N244" s="821"/>
      <c r="O244" s="821"/>
      <c r="P244" s="821"/>
      <c r="R244" s="48"/>
      <c r="S244" s="48"/>
      <c r="T244" s="48"/>
      <c r="Y244" s="48"/>
    </row>
    <row r="245" spans="1:25" x14ac:dyDescent="0.2">
      <c r="A245" s="821"/>
      <c r="N245" s="821"/>
      <c r="O245" s="821"/>
      <c r="P245" s="821"/>
      <c r="R245" s="48"/>
      <c r="S245" s="48"/>
      <c r="T245" s="48"/>
      <c r="Y245" s="48"/>
    </row>
    <row r="246" spans="1:25" x14ac:dyDescent="0.2">
      <c r="A246" s="821"/>
      <c r="N246" s="821"/>
      <c r="O246" s="821"/>
      <c r="P246" s="821"/>
      <c r="R246" s="48"/>
      <c r="S246" s="48"/>
      <c r="T246" s="48"/>
      <c r="Y246" s="48"/>
    </row>
    <row r="247" spans="1:25" x14ac:dyDescent="0.2">
      <c r="A247" s="821"/>
      <c r="N247" s="821"/>
      <c r="O247" s="821"/>
      <c r="P247" s="821"/>
      <c r="R247" s="48"/>
      <c r="S247" s="48"/>
      <c r="T247" s="48"/>
      <c r="Y247" s="48"/>
    </row>
    <row r="248" spans="1:25" x14ac:dyDescent="0.2">
      <c r="A248" s="821"/>
      <c r="N248" s="821"/>
      <c r="O248" s="821"/>
      <c r="P248" s="821"/>
      <c r="R248" s="48"/>
      <c r="S248" s="48"/>
      <c r="T248" s="48"/>
      <c r="Y248" s="48"/>
    </row>
    <row r="249" spans="1:25" x14ac:dyDescent="0.2">
      <c r="A249" s="821"/>
      <c r="N249" s="821"/>
      <c r="O249" s="821"/>
      <c r="P249" s="821"/>
      <c r="R249" s="48"/>
      <c r="S249" s="48"/>
      <c r="T249" s="48"/>
      <c r="Y249" s="48"/>
    </row>
    <row r="250" spans="1:25" x14ac:dyDescent="0.2">
      <c r="A250" s="821"/>
      <c r="N250" s="821"/>
      <c r="O250" s="821"/>
      <c r="P250" s="821"/>
      <c r="R250" s="48"/>
      <c r="S250" s="48"/>
      <c r="T250" s="48"/>
      <c r="Y250" s="48"/>
    </row>
    <row r="251" spans="1:25" x14ac:dyDescent="0.2">
      <c r="A251" s="821"/>
      <c r="N251" s="821"/>
      <c r="O251" s="821"/>
      <c r="P251" s="821"/>
      <c r="R251" s="48"/>
      <c r="S251" s="48"/>
      <c r="T251" s="48"/>
      <c r="Y251" s="48"/>
    </row>
    <row r="252" spans="1:25" x14ac:dyDescent="0.2">
      <c r="A252" s="821"/>
      <c r="N252" s="821"/>
      <c r="O252" s="821"/>
      <c r="P252" s="821"/>
      <c r="R252" s="48"/>
      <c r="S252" s="48"/>
      <c r="T252" s="48"/>
      <c r="Y252" s="48"/>
    </row>
    <row r="253" spans="1:25" x14ac:dyDescent="0.2">
      <c r="A253" s="821"/>
      <c r="N253" s="821"/>
      <c r="O253" s="821"/>
      <c r="P253" s="821"/>
      <c r="R253" s="48"/>
      <c r="S253" s="48"/>
      <c r="T253" s="48"/>
      <c r="Y253" s="48"/>
    </row>
    <row r="254" spans="1:25" x14ac:dyDescent="0.2">
      <c r="A254" s="821"/>
      <c r="N254" s="821"/>
      <c r="O254" s="821"/>
      <c r="P254" s="821"/>
      <c r="R254" s="48"/>
      <c r="S254" s="48"/>
      <c r="T254" s="48"/>
      <c r="Y254" s="48"/>
    </row>
    <row r="255" spans="1:25" x14ac:dyDescent="0.2">
      <c r="A255" s="821"/>
      <c r="N255" s="821"/>
      <c r="O255" s="821"/>
      <c r="P255" s="821"/>
      <c r="R255" s="48"/>
      <c r="S255" s="48"/>
      <c r="T255" s="48"/>
      <c r="Y255" s="48"/>
    </row>
    <row r="256" spans="1:25" x14ac:dyDescent="0.2">
      <c r="A256" s="821"/>
      <c r="N256" s="821"/>
      <c r="O256" s="821"/>
      <c r="P256" s="821"/>
      <c r="R256" s="48"/>
      <c r="S256" s="48"/>
      <c r="T256" s="48"/>
      <c r="Y256" s="48"/>
    </row>
    <row r="257" spans="1:25" x14ac:dyDescent="0.2">
      <c r="A257" s="821"/>
      <c r="N257" s="821"/>
      <c r="O257" s="821"/>
      <c r="P257" s="821"/>
      <c r="R257" s="48"/>
      <c r="S257" s="48"/>
      <c r="T257" s="48"/>
      <c r="Y257" s="48"/>
    </row>
    <row r="258" spans="1:25" x14ac:dyDescent="0.2">
      <c r="A258" s="821"/>
      <c r="N258" s="821"/>
      <c r="O258" s="821"/>
      <c r="P258" s="821"/>
      <c r="R258" s="48"/>
      <c r="S258" s="48"/>
      <c r="T258" s="48"/>
      <c r="Y258" s="48"/>
    </row>
    <row r="259" spans="1:25" x14ac:dyDescent="0.2">
      <c r="A259" s="821"/>
      <c r="N259" s="821"/>
      <c r="O259" s="821"/>
      <c r="P259" s="821"/>
      <c r="R259" s="48"/>
      <c r="S259" s="48"/>
      <c r="T259" s="48"/>
      <c r="Y259" s="48"/>
    </row>
    <row r="260" spans="1:25" x14ac:dyDescent="0.2">
      <c r="A260" s="821"/>
      <c r="N260" s="821"/>
      <c r="O260" s="821"/>
      <c r="P260" s="821"/>
      <c r="R260" s="48"/>
      <c r="S260" s="48"/>
      <c r="T260" s="48"/>
      <c r="Y260" s="48"/>
    </row>
    <row r="261" spans="1:25" x14ac:dyDescent="0.2">
      <c r="A261" s="821"/>
      <c r="N261" s="821"/>
      <c r="O261" s="821"/>
      <c r="P261" s="821"/>
      <c r="R261" s="48"/>
      <c r="S261" s="48"/>
      <c r="T261" s="48"/>
      <c r="Y261" s="48"/>
    </row>
    <row r="262" spans="1:25" x14ac:dyDescent="0.2">
      <c r="A262" s="821"/>
      <c r="N262" s="821"/>
      <c r="O262" s="821"/>
      <c r="P262" s="821"/>
      <c r="R262" s="48"/>
      <c r="S262" s="48"/>
      <c r="T262" s="48"/>
      <c r="Y262" s="48"/>
    </row>
    <row r="263" spans="1:25" x14ac:dyDescent="0.2">
      <c r="A263" s="821"/>
      <c r="N263" s="821"/>
      <c r="O263" s="821"/>
      <c r="P263" s="821"/>
      <c r="R263" s="48"/>
      <c r="S263" s="48"/>
      <c r="T263" s="48"/>
      <c r="Y263" s="48"/>
    </row>
    <row r="264" spans="1:25" x14ac:dyDescent="0.2">
      <c r="A264" s="821"/>
      <c r="N264" s="821"/>
      <c r="O264" s="821"/>
      <c r="P264" s="821"/>
      <c r="R264" s="48"/>
      <c r="S264" s="48"/>
      <c r="T264" s="48"/>
      <c r="Y264" s="48"/>
    </row>
    <row r="265" spans="1:25" x14ac:dyDescent="0.2">
      <c r="A265" s="821"/>
      <c r="N265" s="821"/>
      <c r="O265" s="821"/>
      <c r="P265" s="821"/>
      <c r="R265" s="48"/>
      <c r="S265" s="48"/>
      <c r="T265" s="48"/>
      <c r="Y265" s="48"/>
    </row>
    <row r="266" spans="1:25" x14ac:dyDescent="0.2">
      <c r="A266" s="821"/>
      <c r="N266" s="821"/>
      <c r="O266" s="821"/>
      <c r="P266" s="821"/>
      <c r="R266" s="48"/>
      <c r="S266" s="48"/>
      <c r="T266" s="48"/>
      <c r="Y266" s="48"/>
    </row>
    <row r="267" spans="1:25" x14ac:dyDescent="0.2">
      <c r="A267" s="821"/>
      <c r="N267" s="821"/>
      <c r="O267" s="821"/>
      <c r="P267" s="821"/>
      <c r="R267" s="48"/>
      <c r="S267" s="48"/>
      <c r="T267" s="48"/>
      <c r="Y267" s="48"/>
    </row>
    <row r="268" spans="1:25" x14ac:dyDescent="0.2">
      <c r="A268" s="821"/>
      <c r="N268" s="821"/>
      <c r="O268" s="821"/>
      <c r="P268" s="821"/>
      <c r="R268" s="48"/>
      <c r="S268" s="48"/>
      <c r="T268" s="48"/>
      <c r="Y268" s="48"/>
    </row>
    <row r="269" spans="1:25" x14ac:dyDescent="0.2">
      <c r="A269" s="821"/>
      <c r="N269" s="821"/>
      <c r="O269" s="821"/>
      <c r="P269" s="821"/>
      <c r="R269" s="48"/>
      <c r="S269" s="48"/>
      <c r="T269" s="48"/>
      <c r="Y269" s="48"/>
    </row>
    <row r="270" spans="1:25" x14ac:dyDescent="0.2">
      <c r="A270" s="821"/>
      <c r="N270" s="821"/>
      <c r="O270" s="821"/>
      <c r="P270" s="821"/>
      <c r="R270" s="48"/>
      <c r="S270" s="48"/>
      <c r="T270" s="48"/>
      <c r="Y270" s="48"/>
    </row>
    <row r="271" spans="1:25" x14ac:dyDescent="0.2">
      <c r="A271" s="821"/>
      <c r="N271" s="821"/>
      <c r="O271" s="821"/>
      <c r="P271" s="821"/>
      <c r="R271" s="48"/>
      <c r="S271" s="48"/>
      <c r="T271" s="48"/>
      <c r="Y271" s="48"/>
    </row>
    <row r="272" spans="1:25" x14ac:dyDescent="0.2">
      <c r="A272" s="821"/>
      <c r="N272" s="821"/>
      <c r="O272" s="821"/>
      <c r="P272" s="821"/>
      <c r="R272" s="48"/>
      <c r="S272" s="48"/>
      <c r="T272" s="48"/>
      <c r="Y272" s="48"/>
    </row>
    <row r="273" spans="1:25" x14ac:dyDescent="0.2">
      <c r="A273" s="821"/>
      <c r="N273" s="821"/>
      <c r="O273" s="821"/>
      <c r="P273" s="821"/>
      <c r="R273" s="48"/>
      <c r="S273" s="48"/>
      <c r="T273" s="48"/>
      <c r="Y273" s="48"/>
    </row>
    <row r="274" spans="1:25" x14ac:dyDescent="0.2">
      <c r="A274" s="821"/>
      <c r="N274" s="821"/>
      <c r="O274" s="821"/>
      <c r="P274" s="821"/>
      <c r="R274" s="48"/>
      <c r="S274" s="48"/>
      <c r="T274" s="48"/>
      <c r="Y274" s="48"/>
    </row>
    <row r="275" spans="1:25" x14ac:dyDescent="0.2">
      <c r="A275" s="821"/>
      <c r="N275" s="821"/>
      <c r="O275" s="821"/>
      <c r="P275" s="821"/>
      <c r="R275" s="48"/>
      <c r="S275" s="48"/>
      <c r="T275" s="48"/>
      <c r="Y275" s="48"/>
    </row>
    <row r="276" spans="1:25" x14ac:dyDescent="0.2">
      <c r="A276" s="821"/>
      <c r="N276" s="821"/>
      <c r="O276" s="821"/>
      <c r="P276" s="821"/>
      <c r="R276" s="48"/>
      <c r="S276" s="48"/>
      <c r="T276" s="48"/>
      <c r="Y276" s="48"/>
    </row>
    <row r="277" spans="1:25" x14ac:dyDescent="0.2">
      <c r="A277" s="821"/>
      <c r="N277" s="821"/>
      <c r="O277" s="821"/>
      <c r="P277" s="821"/>
      <c r="R277" s="48"/>
      <c r="S277" s="48"/>
      <c r="T277" s="48"/>
      <c r="Y277" s="48"/>
    </row>
    <row r="278" spans="1:25" x14ac:dyDescent="0.2">
      <c r="A278" s="821"/>
      <c r="N278" s="821"/>
      <c r="O278" s="821"/>
      <c r="P278" s="821"/>
      <c r="R278" s="48"/>
      <c r="S278" s="48"/>
      <c r="T278" s="48"/>
      <c r="Y278" s="48"/>
    </row>
    <row r="279" spans="1:25" x14ac:dyDescent="0.2">
      <c r="A279" s="821"/>
      <c r="N279" s="821"/>
      <c r="O279" s="821"/>
      <c r="P279" s="821"/>
      <c r="R279" s="48"/>
      <c r="S279" s="48"/>
      <c r="T279" s="48"/>
      <c r="Y279" s="48"/>
    </row>
    <row r="280" spans="1:25" x14ac:dyDescent="0.2">
      <c r="A280" s="821"/>
      <c r="N280" s="821"/>
      <c r="O280" s="821"/>
      <c r="P280" s="821"/>
      <c r="R280" s="48"/>
      <c r="S280" s="48"/>
      <c r="T280" s="48"/>
      <c r="Y280" s="48"/>
    </row>
    <row r="281" spans="1:25" x14ac:dyDescent="0.2">
      <c r="A281" s="821"/>
      <c r="N281" s="821"/>
      <c r="O281" s="821"/>
      <c r="P281" s="821"/>
      <c r="R281" s="48"/>
      <c r="S281" s="48"/>
      <c r="T281" s="48"/>
      <c r="Y281" s="48"/>
    </row>
  </sheetData>
  <sortState ref="A6:Y157">
    <sortCondition ref="A6"/>
  </sortState>
  <mergeCells count="10">
    <mergeCell ref="N4:Q4"/>
    <mergeCell ref="V3:Y4"/>
    <mergeCell ref="A3:A5"/>
    <mergeCell ref="B3:E3"/>
    <mergeCell ref="J4:M4"/>
    <mergeCell ref="B4:E4"/>
    <mergeCell ref="F4:I4"/>
    <mergeCell ref="F3:Q3"/>
    <mergeCell ref="R3:U3"/>
    <mergeCell ref="R4:U4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92D050"/>
  </sheetPr>
  <dimension ref="A1:L77"/>
  <sheetViews>
    <sheetView zoomScaleNormal="100" workbookViewId="0">
      <selection activeCell="G6" sqref="G6"/>
    </sheetView>
  </sheetViews>
  <sheetFormatPr defaultRowHeight="12" x14ac:dyDescent="0.2"/>
  <cols>
    <col min="1" max="1" width="32.7109375" style="48" customWidth="1"/>
    <col min="2" max="4" width="7" style="48" customWidth="1"/>
    <col min="5" max="5" width="7.7109375" style="48" customWidth="1"/>
    <col min="6" max="16384" width="9.140625" style="48"/>
  </cols>
  <sheetData>
    <row r="1" spans="1:5" ht="12.75" x14ac:dyDescent="0.2">
      <c r="A1" s="656" t="s">
        <v>421</v>
      </c>
    </row>
    <row r="2" spans="1:5" ht="12.75" x14ac:dyDescent="0.2">
      <c r="A2" s="656" t="s">
        <v>337</v>
      </c>
    </row>
    <row r="3" spans="1:5" ht="12.75" x14ac:dyDescent="0.2">
      <c r="A3" s="656"/>
    </row>
    <row r="4" spans="1:5" ht="12.75" x14ac:dyDescent="0.2">
      <c r="A4" s="656"/>
    </row>
    <row r="5" spans="1:5" ht="12.75" x14ac:dyDescent="0.2">
      <c r="A5" s="656"/>
    </row>
    <row r="6" spans="1:5" ht="12.75" thickBot="1" x14ac:dyDescent="0.25"/>
    <row r="7" spans="1:5" ht="12.75" thickBot="1" x14ac:dyDescent="0.25">
      <c r="A7" s="193" t="s">
        <v>0</v>
      </c>
      <c r="B7" s="1239">
        <v>2013</v>
      </c>
      <c r="C7" s="1239">
        <v>2014</v>
      </c>
      <c r="D7" s="1239">
        <v>2015</v>
      </c>
      <c r="E7" s="1241" t="s">
        <v>119</v>
      </c>
    </row>
    <row r="8" spans="1:5" x14ac:dyDescent="0.2">
      <c r="A8" s="1238" t="s">
        <v>100</v>
      </c>
      <c r="B8" s="482">
        <v>11111</v>
      </c>
      <c r="C8" s="483">
        <v>23386</v>
      </c>
      <c r="D8" s="505">
        <v>58730</v>
      </c>
      <c r="E8" s="57">
        <f>SUM(B8:D8)</f>
        <v>93227</v>
      </c>
    </row>
    <row r="9" spans="1:5" x14ac:dyDescent="0.2">
      <c r="A9" s="1238" t="s">
        <v>20</v>
      </c>
      <c r="B9" s="97">
        <v>3062</v>
      </c>
      <c r="C9" s="98">
        <v>3430</v>
      </c>
      <c r="D9" s="461">
        <v>4002</v>
      </c>
      <c r="E9" s="1242">
        <f t="shared" ref="E9:E12" si="0">SUM(B9:D9)</f>
        <v>10494</v>
      </c>
    </row>
    <row r="10" spans="1:5" x14ac:dyDescent="0.2">
      <c r="A10" s="1238" t="s">
        <v>103</v>
      </c>
      <c r="B10" s="97">
        <v>2308</v>
      </c>
      <c r="C10" s="98">
        <v>4180</v>
      </c>
      <c r="D10" s="461">
        <v>3166</v>
      </c>
      <c r="E10" s="1242">
        <f t="shared" si="0"/>
        <v>9654</v>
      </c>
    </row>
    <row r="11" spans="1:5" x14ac:dyDescent="0.2">
      <c r="A11" s="1238" t="s">
        <v>81</v>
      </c>
      <c r="B11" s="97">
        <v>1799</v>
      </c>
      <c r="C11" s="98">
        <v>2268</v>
      </c>
      <c r="D11" s="461">
        <v>2459</v>
      </c>
      <c r="E11" s="1242">
        <f t="shared" si="0"/>
        <v>6526</v>
      </c>
    </row>
    <row r="12" spans="1:5" ht="12.75" thickBot="1" x14ac:dyDescent="0.25">
      <c r="A12" s="1238" t="s">
        <v>14</v>
      </c>
      <c r="B12" s="485">
        <v>1855</v>
      </c>
      <c r="C12" s="486">
        <v>2017</v>
      </c>
      <c r="D12" s="641">
        <v>2072</v>
      </c>
      <c r="E12" s="1243">
        <f t="shared" si="0"/>
        <v>5944</v>
      </c>
    </row>
    <row r="13" spans="1:5" ht="12.75" thickBot="1" x14ac:dyDescent="0.25">
      <c r="A13" s="194" t="s">
        <v>230</v>
      </c>
      <c r="B13" s="1240">
        <f>SUM(B8:B12)</f>
        <v>20135</v>
      </c>
      <c r="C13" s="1240">
        <f>SUM(C8:C12)</f>
        <v>35281</v>
      </c>
      <c r="D13" s="1240">
        <f>SUM(D8:D12)</f>
        <v>70429</v>
      </c>
      <c r="E13" s="1240">
        <f>SUM(E8:E12)</f>
        <v>125845</v>
      </c>
    </row>
    <row r="14" spans="1:5" ht="12.75" thickBot="1" x14ac:dyDescent="0.25">
      <c r="A14" s="196" t="s">
        <v>402</v>
      </c>
      <c r="B14" s="195">
        <v>36129</v>
      </c>
      <c r="C14" s="195">
        <v>53934</v>
      </c>
      <c r="D14" s="195">
        <v>92932</v>
      </c>
      <c r="E14" s="195">
        <f>SUM(B14:D14)</f>
        <v>182995</v>
      </c>
    </row>
    <row r="15" spans="1:5" x14ac:dyDescent="0.2">
      <c r="A15" s="1244"/>
      <c r="B15" s="853"/>
      <c r="C15" s="853"/>
      <c r="D15" s="853"/>
      <c r="E15" s="853"/>
    </row>
    <row r="16" spans="1:5" x14ac:dyDescent="0.2">
      <c r="A16" s="1244"/>
      <c r="B16" s="853"/>
      <c r="C16" s="853"/>
      <c r="D16" s="853"/>
      <c r="E16" s="853"/>
    </row>
    <row r="17" spans="1:5" x14ac:dyDescent="0.2">
      <c r="A17" s="1244"/>
      <c r="B17" s="853"/>
      <c r="C17" s="853"/>
      <c r="D17" s="853"/>
      <c r="E17" s="853"/>
    </row>
    <row r="24" spans="1:5" x14ac:dyDescent="0.2">
      <c r="A24" s="572"/>
      <c r="B24" s="1142">
        <f>B7</f>
        <v>2013</v>
      </c>
      <c r="C24" s="1142">
        <f t="shared" ref="C24:D24" si="1">C7</f>
        <v>2014</v>
      </c>
      <c r="D24" s="1142">
        <f t="shared" si="1"/>
        <v>2015</v>
      </c>
    </row>
    <row r="25" spans="1:5" x14ac:dyDescent="0.2">
      <c r="A25" s="572" t="s">
        <v>100</v>
      </c>
      <c r="B25" s="1140">
        <f>B8</f>
        <v>11111</v>
      </c>
      <c r="C25" s="1140">
        <f>C8</f>
        <v>23386</v>
      </c>
      <c r="D25" s="1140">
        <f>D8</f>
        <v>58730</v>
      </c>
    </row>
    <row r="26" spans="1:5" x14ac:dyDescent="0.2">
      <c r="A26" s="572" t="s">
        <v>20</v>
      </c>
      <c r="B26" s="1140">
        <f t="shared" ref="B26:D26" si="2">B9</f>
        <v>3062</v>
      </c>
      <c r="C26" s="1140">
        <f t="shared" si="2"/>
        <v>3430</v>
      </c>
      <c r="D26" s="1140">
        <f t="shared" si="2"/>
        <v>4002</v>
      </c>
    </row>
    <row r="27" spans="1:5" x14ac:dyDescent="0.2">
      <c r="A27" s="572" t="s">
        <v>103</v>
      </c>
      <c r="B27" s="1140">
        <f t="shared" ref="B27:D27" si="3">B10</f>
        <v>2308</v>
      </c>
      <c r="C27" s="1140">
        <f t="shared" si="3"/>
        <v>4180</v>
      </c>
      <c r="D27" s="1140">
        <f t="shared" si="3"/>
        <v>3166</v>
      </c>
    </row>
    <row r="28" spans="1:5" x14ac:dyDescent="0.2">
      <c r="A28" s="572" t="s">
        <v>81</v>
      </c>
      <c r="B28" s="1140">
        <f t="shared" ref="B28:D28" si="4">B11</f>
        <v>1799</v>
      </c>
      <c r="C28" s="1140">
        <f t="shared" si="4"/>
        <v>2268</v>
      </c>
      <c r="D28" s="1140">
        <f t="shared" si="4"/>
        <v>2459</v>
      </c>
    </row>
    <row r="29" spans="1:5" x14ac:dyDescent="0.2">
      <c r="A29" s="572" t="s">
        <v>14</v>
      </c>
      <c r="B29" s="1140">
        <f t="shared" ref="B29:D29" si="5">B12</f>
        <v>1855</v>
      </c>
      <c r="C29" s="1140">
        <f t="shared" si="5"/>
        <v>2017</v>
      </c>
      <c r="D29" s="1140">
        <f t="shared" si="5"/>
        <v>2072</v>
      </c>
    </row>
    <row r="30" spans="1:5" x14ac:dyDescent="0.2">
      <c r="A30" s="572" t="s">
        <v>126</v>
      </c>
      <c r="B30" s="1140">
        <f>B14-SUM(B25:B29)</f>
        <v>15994</v>
      </c>
      <c r="C30" s="1140">
        <f>C14-SUM(C25:C29)</f>
        <v>18653</v>
      </c>
      <c r="D30" s="1140">
        <f>D14-SUM(D25:D29)</f>
        <v>22503</v>
      </c>
    </row>
    <row r="77" spans="6:12" x14ac:dyDescent="0.2">
      <c r="F77" s="48">
        <v>3</v>
      </c>
      <c r="L77" s="48">
        <v>5</v>
      </c>
    </row>
  </sheetData>
  <pageMargins left="0.25" right="0.25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rgb="FF92D050"/>
  </sheetPr>
  <dimension ref="A1:I71"/>
  <sheetViews>
    <sheetView zoomScaleNormal="100" workbookViewId="0"/>
  </sheetViews>
  <sheetFormatPr defaultRowHeight="12" x14ac:dyDescent="0.2"/>
  <cols>
    <col min="1" max="1" width="32.7109375" style="48" customWidth="1"/>
    <col min="2" max="2" width="6.42578125" style="48" customWidth="1"/>
    <col min="3" max="3" width="9.42578125" style="48" customWidth="1"/>
    <col min="4" max="4" width="6.42578125" style="48" customWidth="1"/>
    <col min="5" max="7" width="9.42578125" style="48" customWidth="1"/>
    <col min="8" max="8" width="7.42578125" style="48" customWidth="1"/>
    <col min="9" max="9" width="9.42578125" style="48" customWidth="1"/>
    <col min="10" max="16384" width="9.140625" style="48"/>
  </cols>
  <sheetData>
    <row r="1" spans="1:9" x14ac:dyDescent="0.2">
      <c r="A1" s="48" t="s">
        <v>422</v>
      </c>
    </row>
    <row r="2" spans="1:9" x14ac:dyDescent="0.2">
      <c r="A2" s="1082"/>
    </row>
    <row r="4" spans="1:9" ht="12.75" thickBot="1" x14ac:dyDescent="0.25"/>
    <row r="5" spans="1:9" x14ac:dyDescent="0.2">
      <c r="A5" s="1378" t="s">
        <v>152</v>
      </c>
      <c r="B5" s="1380">
        <v>2013</v>
      </c>
      <c r="C5" s="1381"/>
      <c r="D5" s="1380">
        <v>2014</v>
      </c>
      <c r="E5" s="1382"/>
      <c r="F5" s="1380">
        <f>D5+1</f>
        <v>2015</v>
      </c>
      <c r="G5" s="1381"/>
      <c r="H5" s="1380" t="s">
        <v>122</v>
      </c>
      <c r="I5" s="1381"/>
    </row>
    <row r="6" spans="1:9" ht="24.75" thickBot="1" x14ac:dyDescent="0.25">
      <c r="A6" s="1379"/>
      <c r="B6" s="66" t="s">
        <v>123</v>
      </c>
      <c r="C6" s="67" t="s">
        <v>124</v>
      </c>
      <c r="D6" s="66" t="s">
        <v>123</v>
      </c>
      <c r="E6" s="70" t="s">
        <v>124</v>
      </c>
      <c r="F6" s="66" t="s">
        <v>123</v>
      </c>
      <c r="G6" s="67" t="s">
        <v>124</v>
      </c>
      <c r="H6" s="66" t="s">
        <v>123</v>
      </c>
      <c r="I6" s="67" t="s">
        <v>124</v>
      </c>
    </row>
    <row r="7" spans="1:9" x14ac:dyDescent="0.2">
      <c r="A7" s="598" t="s">
        <v>344</v>
      </c>
      <c r="B7" s="499">
        <v>3316</v>
      </c>
      <c r="C7" s="69">
        <f t="shared" ref="C7:C23" si="0">B7/B$23</f>
        <v>9.1782224805557866E-2</v>
      </c>
      <c r="D7" s="499">
        <v>4819</v>
      </c>
      <c r="E7" s="71">
        <f t="shared" ref="E7:E23" si="1">D7/D$23</f>
        <v>8.9349946230578112E-2</v>
      </c>
      <c r="F7" s="499">
        <v>9884</v>
      </c>
      <c r="G7" s="69">
        <v>0.10635733654715275</v>
      </c>
      <c r="H7" s="604">
        <f>SUM(F7,B7,D7)</f>
        <v>18019</v>
      </c>
      <c r="I7" s="601">
        <f t="shared" ref="I7:I23" si="2">H7/H$23</f>
        <v>9.8467171234186732E-2</v>
      </c>
    </row>
    <row r="8" spans="1:9" x14ac:dyDescent="0.2">
      <c r="A8" s="599" t="s">
        <v>345</v>
      </c>
      <c r="B8" s="500">
        <v>810</v>
      </c>
      <c r="C8" s="69">
        <f t="shared" si="0"/>
        <v>2.2419662874698994E-2</v>
      </c>
      <c r="D8" s="500">
        <v>1278</v>
      </c>
      <c r="E8" s="71">
        <f t="shared" si="1"/>
        <v>2.369562798976527E-2</v>
      </c>
      <c r="F8" s="499">
        <v>2891</v>
      </c>
      <c r="G8" s="69">
        <v>3.1108767701114794E-2</v>
      </c>
      <c r="H8" s="604">
        <f t="shared" ref="H8:H22" si="3">SUM(F8,B8,D8)</f>
        <v>4979</v>
      </c>
      <c r="I8" s="601">
        <f t="shared" si="2"/>
        <v>2.720839367195825E-2</v>
      </c>
    </row>
    <row r="9" spans="1:9" x14ac:dyDescent="0.2">
      <c r="A9" s="599" t="s">
        <v>267</v>
      </c>
      <c r="B9" s="500">
        <v>1528</v>
      </c>
      <c r="C9" s="69">
        <f t="shared" si="0"/>
        <v>4.2292894904370451E-2</v>
      </c>
      <c r="D9" s="500">
        <v>2042</v>
      </c>
      <c r="E9" s="71">
        <f t="shared" si="1"/>
        <v>3.7861089479734489E-2</v>
      </c>
      <c r="F9" s="499">
        <v>3558</v>
      </c>
      <c r="G9" s="69">
        <v>3.8286058623509665E-2</v>
      </c>
      <c r="H9" s="604">
        <f t="shared" si="3"/>
        <v>7128</v>
      </c>
      <c r="I9" s="601">
        <f t="shared" si="2"/>
        <v>3.8951883931254955E-2</v>
      </c>
    </row>
    <row r="10" spans="1:9" x14ac:dyDescent="0.2">
      <c r="A10" s="599" t="s">
        <v>346</v>
      </c>
      <c r="B10" s="500">
        <v>596</v>
      </c>
      <c r="C10" s="69">
        <f t="shared" si="0"/>
        <v>1.6496443300395805E-2</v>
      </c>
      <c r="D10" s="500">
        <v>798</v>
      </c>
      <c r="E10" s="71">
        <f t="shared" si="1"/>
        <v>1.4795861608632773E-2</v>
      </c>
      <c r="F10" s="499">
        <v>2427</v>
      </c>
      <c r="G10" s="69">
        <v>2.6115869668144449E-2</v>
      </c>
      <c r="H10" s="604">
        <f t="shared" si="3"/>
        <v>3821</v>
      </c>
      <c r="I10" s="601">
        <f t="shared" si="2"/>
        <v>2.0880351922183665E-2</v>
      </c>
    </row>
    <row r="11" spans="1:9" x14ac:dyDescent="0.2">
      <c r="A11" s="599" t="s">
        <v>268</v>
      </c>
      <c r="B11" s="500">
        <v>1985</v>
      </c>
      <c r="C11" s="69">
        <f t="shared" si="0"/>
        <v>5.494201334108334E-2</v>
      </c>
      <c r="D11" s="500">
        <v>2746</v>
      </c>
      <c r="E11" s="71">
        <f t="shared" si="1"/>
        <v>5.091408017206215E-2</v>
      </c>
      <c r="F11" s="499">
        <v>4737</v>
      </c>
      <c r="G11" s="69">
        <v>5.0972754271940771E-2</v>
      </c>
      <c r="H11" s="604">
        <f t="shared" si="3"/>
        <v>9468</v>
      </c>
      <c r="I11" s="601">
        <f t="shared" si="2"/>
        <v>5.1739118555151779E-2</v>
      </c>
    </row>
    <row r="12" spans="1:9" x14ac:dyDescent="0.2">
      <c r="A12" s="599" t="s">
        <v>347</v>
      </c>
      <c r="B12" s="500">
        <v>3396</v>
      </c>
      <c r="C12" s="69">
        <f t="shared" si="0"/>
        <v>9.3996512496886162E-2</v>
      </c>
      <c r="D12" s="500">
        <v>5278</v>
      </c>
      <c r="E12" s="71">
        <f t="shared" si="1"/>
        <v>9.7860347832536068E-2</v>
      </c>
      <c r="F12" s="499">
        <v>9696</v>
      </c>
      <c r="G12" s="69">
        <v>0.10433435199931132</v>
      </c>
      <c r="H12" s="604">
        <f t="shared" si="3"/>
        <v>18370</v>
      </c>
      <c r="I12" s="601">
        <f t="shared" si="2"/>
        <v>0.10038525642777126</v>
      </c>
    </row>
    <row r="13" spans="1:9" x14ac:dyDescent="0.2">
      <c r="A13" s="599" t="s">
        <v>348</v>
      </c>
      <c r="B13" s="500">
        <v>15174</v>
      </c>
      <c r="C13" s="69">
        <f t="shared" si="0"/>
        <v>0.4199950178526945</v>
      </c>
      <c r="D13" s="500">
        <v>23771</v>
      </c>
      <c r="E13" s="71">
        <f t="shared" si="1"/>
        <v>0.44074238884562611</v>
      </c>
      <c r="F13" s="499">
        <v>34120</v>
      </c>
      <c r="G13" s="69">
        <v>0.36715017432100894</v>
      </c>
      <c r="H13" s="604">
        <f t="shared" si="3"/>
        <v>73065</v>
      </c>
      <c r="I13" s="601">
        <f t="shared" si="2"/>
        <v>0.39927320418590673</v>
      </c>
    </row>
    <row r="14" spans="1:9" x14ac:dyDescent="0.2">
      <c r="A14" s="599" t="s">
        <v>349</v>
      </c>
      <c r="B14" s="500">
        <v>703</v>
      </c>
      <c r="C14" s="69">
        <f t="shared" si="0"/>
        <v>1.9458053087547399E-2</v>
      </c>
      <c r="D14" s="500">
        <v>993</v>
      </c>
      <c r="E14" s="71">
        <f t="shared" si="1"/>
        <v>1.8411391700967849E-2</v>
      </c>
      <c r="F14" s="499">
        <v>1890</v>
      </c>
      <c r="G14" s="69">
        <v>2.0337451039469719E-2</v>
      </c>
      <c r="H14" s="604">
        <f t="shared" si="3"/>
        <v>3586</v>
      </c>
      <c r="I14" s="601">
        <f t="shared" si="2"/>
        <v>1.959616382961283E-2</v>
      </c>
    </row>
    <row r="15" spans="1:9" x14ac:dyDescent="0.2">
      <c r="A15" s="599" t="s">
        <v>350</v>
      </c>
      <c r="B15" s="500">
        <v>653</v>
      </c>
      <c r="C15" s="69">
        <f t="shared" si="0"/>
        <v>1.8074123280467216E-2</v>
      </c>
      <c r="D15" s="500">
        <v>1018</v>
      </c>
      <c r="E15" s="71">
        <f t="shared" si="1"/>
        <v>1.8874921199985167E-2</v>
      </c>
      <c r="F15" s="499">
        <v>1672</v>
      </c>
      <c r="G15" s="69">
        <v>1.7991649808462101E-2</v>
      </c>
      <c r="H15" s="604">
        <f t="shared" si="3"/>
        <v>3343</v>
      </c>
      <c r="I15" s="601">
        <f t="shared" si="2"/>
        <v>1.8268258695592777E-2</v>
      </c>
    </row>
    <row r="16" spans="1:9" x14ac:dyDescent="0.2">
      <c r="A16" s="599" t="s">
        <v>351</v>
      </c>
      <c r="B16" s="500">
        <v>465</v>
      </c>
      <c r="C16" s="69">
        <f t="shared" si="0"/>
        <v>1.287054720584572E-2</v>
      </c>
      <c r="D16" s="500">
        <v>472</v>
      </c>
      <c r="E16" s="71">
        <f t="shared" si="1"/>
        <v>8.751436941446953E-3</v>
      </c>
      <c r="F16" s="499">
        <v>692</v>
      </c>
      <c r="G16" s="69">
        <v>7.4463048250333575E-3</v>
      </c>
      <c r="H16" s="604">
        <f t="shared" si="3"/>
        <v>1629</v>
      </c>
      <c r="I16" s="601">
        <f t="shared" si="2"/>
        <v>8.9018825650974062E-3</v>
      </c>
    </row>
    <row r="17" spans="1:9" x14ac:dyDescent="0.2">
      <c r="A17" s="599" t="s">
        <v>352</v>
      </c>
      <c r="B17" s="500">
        <v>1553</v>
      </c>
      <c r="C17" s="69">
        <f t="shared" si="0"/>
        <v>4.2984859807910544E-2</v>
      </c>
      <c r="D17" s="500">
        <v>2339</v>
      </c>
      <c r="E17" s="71">
        <f t="shared" si="1"/>
        <v>4.3367819928060221E-2</v>
      </c>
      <c r="F17" s="499">
        <v>4700</v>
      </c>
      <c r="G17" s="69">
        <v>5.057461369603581E-2</v>
      </c>
      <c r="H17" s="604">
        <f t="shared" si="3"/>
        <v>8592</v>
      </c>
      <c r="I17" s="601">
        <f t="shared" si="2"/>
        <v>4.6952102516462195E-2</v>
      </c>
    </row>
    <row r="18" spans="1:9" x14ac:dyDescent="0.2">
      <c r="A18" s="599" t="s">
        <v>353</v>
      </c>
      <c r="B18" s="500">
        <v>1939</v>
      </c>
      <c r="C18" s="69">
        <f t="shared" si="0"/>
        <v>5.3668797918569572E-2</v>
      </c>
      <c r="D18" s="500">
        <v>2366</v>
      </c>
      <c r="E18" s="71">
        <f t="shared" si="1"/>
        <v>4.3868431786998924E-2</v>
      </c>
      <c r="F18" s="499">
        <v>4039</v>
      </c>
      <c r="G18" s="69">
        <v>4.3461886110274177E-2</v>
      </c>
      <c r="H18" s="604">
        <f t="shared" si="3"/>
        <v>8344</v>
      </c>
      <c r="I18" s="601">
        <f t="shared" si="2"/>
        <v>4.5596874231536383E-2</v>
      </c>
    </row>
    <row r="19" spans="1:9" x14ac:dyDescent="0.2">
      <c r="A19" s="599" t="s">
        <v>269</v>
      </c>
      <c r="B19" s="500">
        <v>382</v>
      </c>
      <c r="C19" s="69">
        <f t="shared" si="0"/>
        <v>1.0573223726092613E-2</v>
      </c>
      <c r="D19" s="500">
        <v>481</v>
      </c>
      <c r="E19" s="71">
        <f t="shared" si="1"/>
        <v>8.9183075610931879E-3</v>
      </c>
      <c r="F19" s="499">
        <v>658</v>
      </c>
      <c r="G19" s="69">
        <v>7.0804459174450135E-3</v>
      </c>
      <c r="H19" s="604">
        <f t="shared" si="3"/>
        <v>1521</v>
      </c>
      <c r="I19" s="601">
        <f t="shared" si="2"/>
        <v>8.3117025055329374E-3</v>
      </c>
    </row>
    <row r="20" spans="1:9" x14ac:dyDescent="0.2">
      <c r="A20" s="599" t="s">
        <v>270</v>
      </c>
      <c r="B20" s="500">
        <v>470</v>
      </c>
      <c r="C20" s="69">
        <f t="shared" si="0"/>
        <v>1.3008940186553738E-2</v>
      </c>
      <c r="D20" s="500">
        <v>582</v>
      </c>
      <c r="E20" s="71">
        <f t="shared" si="1"/>
        <v>1.079096673712315E-2</v>
      </c>
      <c r="F20" s="499">
        <v>925</v>
      </c>
      <c r="G20" s="69">
        <v>9.9535143976240692E-3</v>
      </c>
      <c r="H20" s="604">
        <f t="shared" si="3"/>
        <v>1977</v>
      </c>
      <c r="I20" s="601">
        <f t="shared" si="2"/>
        <v>1.0803573868138473E-2</v>
      </c>
    </row>
    <row r="21" spans="1:9" x14ac:dyDescent="0.2">
      <c r="A21" s="599" t="s">
        <v>354</v>
      </c>
      <c r="B21" s="500">
        <v>2083</v>
      </c>
      <c r="C21" s="69">
        <f t="shared" si="0"/>
        <v>5.7654515762960504E-2</v>
      </c>
      <c r="D21" s="500">
        <v>3346</v>
      </c>
      <c r="E21" s="71">
        <f t="shared" si="1"/>
        <v>6.2038788148477769E-2</v>
      </c>
      <c r="F21" s="499">
        <v>7273</v>
      </c>
      <c r="G21" s="69">
        <v>7.8261524555589032E-2</v>
      </c>
      <c r="H21" s="604">
        <f t="shared" si="3"/>
        <v>12702</v>
      </c>
      <c r="I21" s="601">
        <f t="shared" si="2"/>
        <v>6.9411732560998932E-2</v>
      </c>
    </row>
    <row r="22" spans="1:9" ht="12.75" thickBot="1" x14ac:dyDescent="0.25">
      <c r="A22" s="600" t="s">
        <v>355</v>
      </c>
      <c r="B22" s="501">
        <v>1076</v>
      </c>
      <c r="C22" s="69">
        <f t="shared" si="0"/>
        <v>2.9782169448365578E-2</v>
      </c>
      <c r="D22" s="501">
        <v>1605</v>
      </c>
      <c r="E22" s="71">
        <f t="shared" si="1"/>
        <v>2.9758593836911783E-2</v>
      </c>
      <c r="F22" s="499">
        <v>3770</v>
      </c>
      <c r="G22" s="69">
        <v>4.0567296517884044E-2</v>
      </c>
      <c r="H22" s="604">
        <f t="shared" si="3"/>
        <v>6451</v>
      </c>
      <c r="I22" s="601">
        <f t="shared" si="2"/>
        <v>3.5252329298614715E-2</v>
      </c>
    </row>
    <row r="23" spans="1:9" ht="12.75" thickBot="1" x14ac:dyDescent="0.25">
      <c r="A23" s="68" t="s">
        <v>125</v>
      </c>
      <c r="B23" s="494">
        <f>SUM(B7:B22)</f>
        <v>36129</v>
      </c>
      <c r="C23" s="502">
        <f t="shared" si="0"/>
        <v>1</v>
      </c>
      <c r="D23" s="494">
        <f>SUM(D7:D22)</f>
        <v>53934</v>
      </c>
      <c r="E23" s="503">
        <f t="shared" si="1"/>
        <v>1</v>
      </c>
      <c r="F23" s="494">
        <f>SUM(F7:F22)</f>
        <v>92932</v>
      </c>
      <c r="G23" s="502">
        <f>SUM(G7:G22)</f>
        <v>1</v>
      </c>
      <c r="H23" s="72">
        <f>SUM(H7:H22)</f>
        <v>182995</v>
      </c>
      <c r="I23" s="504">
        <f t="shared" si="2"/>
        <v>1</v>
      </c>
    </row>
    <row r="71" spans="4:4" x14ac:dyDescent="0.2">
      <c r="D71" s="48">
        <v>3</v>
      </c>
    </row>
  </sheetData>
  <mergeCells count="5">
    <mergeCell ref="A5:A6"/>
    <mergeCell ref="B5:C5"/>
    <mergeCell ref="D5:E5"/>
    <mergeCell ref="H5:I5"/>
    <mergeCell ref="F5:G5"/>
  </mergeCells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rgb="FF92D050"/>
  </sheetPr>
  <dimension ref="A1:BI162"/>
  <sheetViews>
    <sheetView topLeftCell="A7" zoomScale="85" zoomScaleNormal="85" workbookViewId="0">
      <selection activeCell="A8" sqref="A8:BC160"/>
    </sheetView>
  </sheetViews>
  <sheetFormatPr defaultRowHeight="12" x14ac:dyDescent="0.2"/>
  <cols>
    <col min="1" max="1" width="42.28515625" style="48" customWidth="1"/>
    <col min="2" max="37" width="5.28515625" style="48" customWidth="1"/>
    <col min="38" max="38" width="6.42578125" style="48" customWidth="1"/>
    <col min="39" max="40" width="6.140625" style="48" customWidth="1"/>
    <col min="41" max="41" width="5.28515625" style="48" customWidth="1"/>
    <col min="42" max="43" width="4.5703125" style="48" bestFit="1" customWidth="1"/>
    <col min="44" max="44" width="5.5703125" style="48" customWidth="1"/>
    <col min="45" max="48" width="5.28515625" style="48" customWidth="1"/>
    <col min="49" max="49" width="6.140625" style="48" customWidth="1"/>
    <col min="50" max="55" width="5.28515625" style="48" customWidth="1"/>
    <col min="56" max="16384" width="9.140625" style="48"/>
  </cols>
  <sheetData>
    <row r="1" spans="1:55" ht="12.75" x14ac:dyDescent="0.2">
      <c r="A1" s="656" t="s">
        <v>423</v>
      </c>
    </row>
    <row r="2" spans="1:55" ht="12.75" x14ac:dyDescent="0.2">
      <c r="A2" s="656" t="s">
        <v>171</v>
      </c>
    </row>
    <row r="3" spans="1:55" ht="12.75" thickBot="1" x14ac:dyDescent="0.25">
      <c r="A3" s="1082"/>
    </row>
    <row r="4" spans="1:55" ht="15" customHeight="1" thickBot="1" x14ac:dyDescent="0.25">
      <c r="A4" s="1372" t="s">
        <v>0</v>
      </c>
      <c r="B4" s="1376">
        <v>2013</v>
      </c>
      <c r="C4" s="1375"/>
      <c r="D4" s="1375"/>
      <c r="E4" s="1375"/>
      <c r="F4" s="1375"/>
      <c r="G4" s="1375"/>
      <c r="H4" s="1375"/>
      <c r="I4" s="1375"/>
      <c r="J4" s="1377"/>
      <c r="K4" s="1366">
        <v>2014</v>
      </c>
      <c r="L4" s="1367"/>
      <c r="M4" s="1367"/>
      <c r="N4" s="1367"/>
      <c r="O4" s="1367"/>
      <c r="P4" s="1367"/>
      <c r="Q4" s="1367"/>
      <c r="R4" s="1367"/>
      <c r="S4" s="1367"/>
      <c r="T4" s="1367"/>
      <c r="U4" s="1367"/>
      <c r="V4" s="1367"/>
      <c r="W4" s="1367"/>
      <c r="X4" s="1367"/>
      <c r="Y4" s="1367"/>
      <c r="Z4" s="1367"/>
      <c r="AA4" s="1367"/>
      <c r="AB4" s="1367"/>
      <c r="AC4" s="1367"/>
      <c r="AD4" s="1367"/>
      <c r="AE4" s="1367"/>
      <c r="AF4" s="1367"/>
      <c r="AG4" s="1367"/>
      <c r="AH4" s="1367"/>
      <c r="AI4" s="1367"/>
      <c r="AJ4" s="1367"/>
      <c r="AK4" s="1368"/>
      <c r="AL4" s="1376">
        <f>K4+1</f>
        <v>2015</v>
      </c>
      <c r="AM4" s="1375"/>
      <c r="AN4" s="1375"/>
      <c r="AO4" s="1375"/>
      <c r="AP4" s="1375"/>
      <c r="AQ4" s="1375"/>
      <c r="AR4" s="1375"/>
      <c r="AS4" s="1375"/>
      <c r="AT4" s="1377"/>
      <c r="AU4" s="1366" t="s">
        <v>119</v>
      </c>
      <c r="AV4" s="1367"/>
      <c r="AW4" s="1367"/>
      <c r="AX4" s="1367"/>
      <c r="AY4" s="1367"/>
      <c r="AZ4" s="1367"/>
      <c r="BA4" s="1367"/>
      <c r="BB4" s="1367"/>
      <c r="BC4" s="1368"/>
    </row>
    <row r="5" spans="1:55" ht="27.75" customHeight="1" thickBot="1" x14ac:dyDescent="0.25">
      <c r="A5" s="1373"/>
      <c r="B5" s="1376" t="s">
        <v>228</v>
      </c>
      <c r="C5" s="1375"/>
      <c r="D5" s="1375"/>
      <c r="E5" s="1375"/>
      <c r="F5" s="1375"/>
      <c r="G5" s="1375"/>
      <c r="H5" s="1375"/>
      <c r="I5" s="1375"/>
      <c r="J5" s="1377"/>
      <c r="K5" s="1390" t="s">
        <v>228</v>
      </c>
      <c r="L5" s="1389"/>
      <c r="M5" s="1389"/>
      <c r="N5" s="1389"/>
      <c r="O5" s="1389"/>
      <c r="P5" s="1389"/>
      <c r="Q5" s="1389"/>
      <c r="R5" s="1389"/>
      <c r="S5" s="1389"/>
      <c r="T5" s="1389" t="s">
        <v>229</v>
      </c>
      <c r="U5" s="1389"/>
      <c r="V5" s="1389"/>
      <c r="W5" s="1389"/>
      <c r="X5" s="1389"/>
      <c r="Y5" s="1389"/>
      <c r="Z5" s="1389"/>
      <c r="AA5" s="1389"/>
      <c r="AB5" s="1389"/>
      <c r="AC5" s="1383" t="s">
        <v>227</v>
      </c>
      <c r="AD5" s="1364"/>
      <c r="AE5" s="1364"/>
      <c r="AF5" s="1364"/>
      <c r="AG5" s="1364"/>
      <c r="AH5" s="1364"/>
      <c r="AI5" s="1364"/>
      <c r="AJ5" s="1364"/>
      <c r="AK5" s="1365"/>
      <c r="AL5" s="1376" t="s">
        <v>229</v>
      </c>
      <c r="AM5" s="1375"/>
      <c r="AN5" s="1375"/>
      <c r="AO5" s="1375"/>
      <c r="AP5" s="1375"/>
      <c r="AQ5" s="1375"/>
      <c r="AR5" s="1375"/>
      <c r="AS5" s="1375"/>
      <c r="AT5" s="1377"/>
      <c r="AU5" s="1384"/>
      <c r="AV5" s="1385"/>
      <c r="AW5" s="1385"/>
      <c r="AX5" s="1385"/>
      <c r="AY5" s="1385"/>
      <c r="AZ5" s="1385"/>
      <c r="BA5" s="1385"/>
      <c r="BB5" s="1385"/>
      <c r="BC5" s="1386"/>
    </row>
    <row r="6" spans="1:55" ht="12.75" thickBot="1" x14ac:dyDescent="0.25">
      <c r="A6" s="1373"/>
      <c r="B6" s="1376" t="s">
        <v>172</v>
      </c>
      <c r="C6" s="1375"/>
      <c r="D6" s="1375"/>
      <c r="E6" s="1376" t="s">
        <v>232</v>
      </c>
      <c r="F6" s="1375"/>
      <c r="G6" s="1377"/>
      <c r="H6" s="1375" t="s">
        <v>174</v>
      </c>
      <c r="I6" s="1375"/>
      <c r="J6" s="1377"/>
      <c r="K6" s="1376" t="s">
        <v>172</v>
      </c>
      <c r="L6" s="1375"/>
      <c r="M6" s="1375"/>
      <c r="N6" s="1376" t="s">
        <v>232</v>
      </c>
      <c r="O6" s="1375"/>
      <c r="P6" s="1377"/>
      <c r="Q6" s="1375" t="s">
        <v>174</v>
      </c>
      <c r="R6" s="1375"/>
      <c r="S6" s="1388"/>
      <c r="T6" s="1387" t="s">
        <v>172</v>
      </c>
      <c r="U6" s="1375"/>
      <c r="V6" s="1375"/>
      <c r="W6" s="1376" t="s">
        <v>232</v>
      </c>
      <c r="X6" s="1375"/>
      <c r="Y6" s="1377"/>
      <c r="Z6" s="1375" t="s">
        <v>174</v>
      </c>
      <c r="AA6" s="1375"/>
      <c r="AB6" s="1388"/>
      <c r="AC6" s="1387" t="s">
        <v>172</v>
      </c>
      <c r="AD6" s="1375"/>
      <c r="AE6" s="1375"/>
      <c r="AF6" s="1376" t="s">
        <v>232</v>
      </c>
      <c r="AG6" s="1375"/>
      <c r="AH6" s="1377"/>
      <c r="AI6" s="1375" t="s">
        <v>174</v>
      </c>
      <c r="AJ6" s="1375"/>
      <c r="AK6" s="1377"/>
      <c r="AL6" s="1376" t="s">
        <v>172</v>
      </c>
      <c r="AM6" s="1375"/>
      <c r="AN6" s="1375"/>
      <c r="AO6" s="1376" t="s">
        <v>232</v>
      </c>
      <c r="AP6" s="1375"/>
      <c r="AQ6" s="1377"/>
      <c r="AR6" s="1375" t="s">
        <v>174</v>
      </c>
      <c r="AS6" s="1375"/>
      <c r="AT6" s="1377"/>
      <c r="AU6" s="1376" t="s">
        <v>172</v>
      </c>
      <c r="AV6" s="1375"/>
      <c r="AW6" s="1375"/>
      <c r="AX6" s="1376" t="s">
        <v>232</v>
      </c>
      <c r="AY6" s="1375"/>
      <c r="AZ6" s="1377"/>
      <c r="BA6" s="1375" t="s">
        <v>174</v>
      </c>
      <c r="BB6" s="1375"/>
      <c r="BC6" s="1377"/>
    </row>
    <row r="7" spans="1:55" ht="34.5" thickBot="1" x14ac:dyDescent="0.25">
      <c r="A7" s="1374"/>
      <c r="B7" s="834" t="s">
        <v>115</v>
      </c>
      <c r="C7" s="832" t="s">
        <v>151</v>
      </c>
      <c r="D7" s="833" t="s">
        <v>119</v>
      </c>
      <c r="E7" s="834" t="s">
        <v>115</v>
      </c>
      <c r="F7" s="832" t="s">
        <v>151</v>
      </c>
      <c r="G7" s="833" t="s">
        <v>119</v>
      </c>
      <c r="H7" s="831" t="s">
        <v>115</v>
      </c>
      <c r="I7" s="832" t="s">
        <v>151</v>
      </c>
      <c r="J7" s="833" t="s">
        <v>119</v>
      </c>
      <c r="K7" s="834" t="s">
        <v>115</v>
      </c>
      <c r="L7" s="832" t="s">
        <v>151</v>
      </c>
      <c r="M7" s="833" t="s">
        <v>119</v>
      </c>
      <c r="N7" s="831" t="s">
        <v>115</v>
      </c>
      <c r="O7" s="832" t="s">
        <v>151</v>
      </c>
      <c r="P7" s="833" t="s">
        <v>119</v>
      </c>
      <c r="Q7" s="831" t="s">
        <v>115</v>
      </c>
      <c r="R7" s="832" t="s">
        <v>151</v>
      </c>
      <c r="S7" s="833" t="s">
        <v>119</v>
      </c>
      <c r="T7" s="831" t="s">
        <v>115</v>
      </c>
      <c r="U7" s="832" t="s">
        <v>151</v>
      </c>
      <c r="V7" s="833" t="s">
        <v>119</v>
      </c>
      <c r="W7" s="831" t="s">
        <v>115</v>
      </c>
      <c r="X7" s="832" t="s">
        <v>151</v>
      </c>
      <c r="Y7" s="833" t="s">
        <v>119</v>
      </c>
      <c r="Z7" s="831" t="s">
        <v>115</v>
      </c>
      <c r="AA7" s="832" t="s">
        <v>151</v>
      </c>
      <c r="AB7" s="833" t="s">
        <v>119</v>
      </c>
      <c r="AC7" s="831" t="s">
        <v>115</v>
      </c>
      <c r="AD7" s="832" t="s">
        <v>151</v>
      </c>
      <c r="AE7" s="833" t="s">
        <v>119</v>
      </c>
      <c r="AF7" s="834" t="s">
        <v>115</v>
      </c>
      <c r="AG7" s="832" t="s">
        <v>151</v>
      </c>
      <c r="AH7" s="833" t="s">
        <v>119</v>
      </c>
      <c r="AI7" s="831" t="s">
        <v>115</v>
      </c>
      <c r="AJ7" s="832" t="s">
        <v>151</v>
      </c>
      <c r="AK7" s="833" t="s">
        <v>119</v>
      </c>
      <c r="AL7" s="834" t="s">
        <v>115</v>
      </c>
      <c r="AM7" s="832" t="s">
        <v>151</v>
      </c>
      <c r="AN7" s="833" t="s">
        <v>119</v>
      </c>
      <c r="AO7" s="834" t="s">
        <v>115</v>
      </c>
      <c r="AP7" s="832" t="s">
        <v>151</v>
      </c>
      <c r="AQ7" s="833" t="s">
        <v>119</v>
      </c>
      <c r="AR7" s="831" t="s">
        <v>115</v>
      </c>
      <c r="AS7" s="832" t="s">
        <v>151</v>
      </c>
      <c r="AT7" s="833" t="s">
        <v>119</v>
      </c>
      <c r="AU7" s="834" t="s">
        <v>115</v>
      </c>
      <c r="AV7" s="835" t="s">
        <v>151</v>
      </c>
      <c r="AW7" s="833" t="s">
        <v>119</v>
      </c>
      <c r="AX7" s="834" t="s">
        <v>115</v>
      </c>
      <c r="AY7" s="835" t="s">
        <v>151</v>
      </c>
      <c r="AZ7" s="833" t="s">
        <v>119</v>
      </c>
      <c r="BA7" s="831" t="s">
        <v>115</v>
      </c>
      <c r="BB7" s="835" t="s">
        <v>151</v>
      </c>
      <c r="BC7" s="833" t="s">
        <v>119</v>
      </c>
    </row>
    <row r="8" spans="1:55" x14ac:dyDescent="0.2">
      <c r="A8" s="836" t="s">
        <v>1</v>
      </c>
      <c r="B8" s="840">
        <v>11</v>
      </c>
      <c r="C8" s="838">
        <v>39</v>
      </c>
      <c r="D8" s="951">
        <f>SUM(B8:C8)</f>
        <v>50</v>
      </c>
      <c r="E8" s="840" t="s">
        <v>121</v>
      </c>
      <c r="F8" s="838">
        <v>10</v>
      </c>
      <c r="G8" s="951">
        <f>SUM(E8:F8)</f>
        <v>10</v>
      </c>
      <c r="H8" s="837" t="s">
        <v>121</v>
      </c>
      <c r="I8" s="838">
        <v>4</v>
      </c>
      <c r="J8" s="951">
        <f>SUM(H8:I8)</f>
        <v>4</v>
      </c>
      <c r="K8" s="840">
        <v>9</v>
      </c>
      <c r="L8" s="838">
        <v>17</v>
      </c>
      <c r="M8" s="951">
        <f>SUM(K8:L8)</f>
        <v>26</v>
      </c>
      <c r="N8" s="840">
        <v>1</v>
      </c>
      <c r="O8" s="838">
        <v>4</v>
      </c>
      <c r="P8" s="951">
        <f>SUM(N8:O8)</f>
        <v>5</v>
      </c>
      <c r="Q8" s="837" t="s">
        <v>121</v>
      </c>
      <c r="R8" s="838" t="s">
        <v>121</v>
      </c>
      <c r="S8" s="951">
        <f>SUM(Q8:R8)</f>
        <v>0</v>
      </c>
      <c r="T8" s="840">
        <v>2</v>
      </c>
      <c r="U8" s="838">
        <v>18</v>
      </c>
      <c r="V8" s="951">
        <f>SUM(T8:U8)</f>
        <v>20</v>
      </c>
      <c r="W8" s="840" t="s">
        <v>121</v>
      </c>
      <c r="X8" s="838">
        <v>1</v>
      </c>
      <c r="Y8" s="951">
        <f>SUM(W8:X8)</f>
        <v>1</v>
      </c>
      <c r="Z8" s="837" t="s">
        <v>121</v>
      </c>
      <c r="AA8" s="838">
        <v>1</v>
      </c>
      <c r="AB8" s="951">
        <f>SUM(Z8:AA8)</f>
        <v>1</v>
      </c>
      <c r="AC8" s="840">
        <v>11</v>
      </c>
      <c r="AD8" s="838">
        <v>35</v>
      </c>
      <c r="AE8" s="951">
        <f>SUM(M8,V8)</f>
        <v>46</v>
      </c>
      <c r="AF8" s="840">
        <v>1</v>
      </c>
      <c r="AG8" s="838">
        <v>5</v>
      </c>
      <c r="AH8" s="951">
        <f>SUM(P8,Y8)</f>
        <v>6</v>
      </c>
      <c r="AI8" s="837" t="s">
        <v>121</v>
      </c>
      <c r="AJ8" s="838">
        <v>1</v>
      </c>
      <c r="AK8" s="951">
        <f>SUM(S8,AB8)</f>
        <v>1</v>
      </c>
      <c r="AL8" s="840">
        <v>23</v>
      </c>
      <c r="AM8" s="838">
        <v>50</v>
      </c>
      <c r="AN8" s="951">
        <f>SUM(AL8:AM8)</f>
        <v>73</v>
      </c>
      <c r="AO8" s="840">
        <v>2</v>
      </c>
      <c r="AP8" s="838">
        <v>2</v>
      </c>
      <c r="AQ8" s="951">
        <f>SUM(AO8:AP8)</f>
        <v>4</v>
      </c>
      <c r="AR8" s="837">
        <v>2</v>
      </c>
      <c r="AS8" s="838">
        <v>3</v>
      </c>
      <c r="AT8" s="951">
        <f>SUM(AR8:AS8)</f>
        <v>5</v>
      </c>
      <c r="AU8" s="841">
        <f>SUM(AL8,B8,AC8)</f>
        <v>45</v>
      </c>
      <c r="AV8" s="842">
        <f>SUM(AM8,C8,AD8)</f>
        <v>124</v>
      </c>
      <c r="AW8" s="843">
        <f>SUM(AU8:AV8)</f>
        <v>169</v>
      </c>
      <c r="AX8" s="841">
        <f>SUM(AO8,E8,AF8)</f>
        <v>3</v>
      </c>
      <c r="AY8" s="842">
        <f>SUM(AP8,F8,AG8)</f>
        <v>17</v>
      </c>
      <c r="AZ8" s="843">
        <f>SUM(AX8:AY8)</f>
        <v>20</v>
      </c>
      <c r="BA8" s="841">
        <f>SUM(AR8,H8,AI8)</f>
        <v>2</v>
      </c>
      <c r="BB8" s="842">
        <f>SUM(AS8,I8,AJ8)</f>
        <v>8</v>
      </c>
      <c r="BC8" s="843">
        <f>SUM(BA8:BB8)</f>
        <v>10</v>
      </c>
    </row>
    <row r="9" spans="1:55" x14ac:dyDescent="0.2">
      <c r="A9" s="844" t="s">
        <v>2</v>
      </c>
      <c r="B9" s="764">
        <v>17</v>
      </c>
      <c r="C9" s="846">
        <v>60</v>
      </c>
      <c r="D9" s="951">
        <f>SUM(B9:C9)</f>
        <v>77</v>
      </c>
      <c r="E9" s="764">
        <v>1</v>
      </c>
      <c r="F9" s="846">
        <v>7</v>
      </c>
      <c r="G9" s="952">
        <f>SUM(E9:F9)</f>
        <v>8</v>
      </c>
      <c r="H9" s="845">
        <v>1</v>
      </c>
      <c r="I9" s="846">
        <v>5</v>
      </c>
      <c r="J9" s="952">
        <f>SUM(H9:I9)</f>
        <v>6</v>
      </c>
      <c r="K9" s="764">
        <v>9</v>
      </c>
      <c r="L9" s="846">
        <v>35</v>
      </c>
      <c r="M9" s="952">
        <f>SUM(K9:L9)</f>
        <v>44</v>
      </c>
      <c r="N9" s="764">
        <v>2</v>
      </c>
      <c r="O9" s="846">
        <v>2</v>
      </c>
      <c r="P9" s="952">
        <f>SUM(N9:O9)</f>
        <v>4</v>
      </c>
      <c r="Q9" s="845">
        <v>2</v>
      </c>
      <c r="R9" s="846">
        <v>5</v>
      </c>
      <c r="S9" s="952">
        <f>SUM(Q9:R9)</f>
        <v>7</v>
      </c>
      <c r="T9" s="764">
        <v>6</v>
      </c>
      <c r="U9" s="846">
        <v>36</v>
      </c>
      <c r="V9" s="952">
        <f>SUM(T9:U9)</f>
        <v>42</v>
      </c>
      <c r="W9" s="764">
        <v>1</v>
      </c>
      <c r="X9" s="846">
        <v>1</v>
      </c>
      <c r="Y9" s="952">
        <f>SUM(W9:X9)</f>
        <v>2</v>
      </c>
      <c r="Z9" s="845" t="s">
        <v>121</v>
      </c>
      <c r="AA9" s="846" t="s">
        <v>121</v>
      </c>
      <c r="AB9" s="952">
        <f>SUM(Z9:AA9)</f>
        <v>0</v>
      </c>
      <c r="AC9" s="764">
        <v>15</v>
      </c>
      <c r="AD9" s="846">
        <v>71</v>
      </c>
      <c r="AE9" s="952">
        <f>SUM(M9,V9)</f>
        <v>86</v>
      </c>
      <c r="AF9" s="764">
        <v>3</v>
      </c>
      <c r="AG9" s="846">
        <v>3</v>
      </c>
      <c r="AH9" s="952">
        <f>SUM(P9,Y9)</f>
        <v>6</v>
      </c>
      <c r="AI9" s="845">
        <v>2</v>
      </c>
      <c r="AJ9" s="846">
        <v>5</v>
      </c>
      <c r="AK9" s="952">
        <f>SUM(S9,AB9)</f>
        <v>7</v>
      </c>
      <c r="AL9" s="840">
        <v>17</v>
      </c>
      <c r="AM9" s="838">
        <v>66</v>
      </c>
      <c r="AN9" s="951">
        <f>SUM(AL9:AM9)</f>
        <v>83</v>
      </c>
      <c r="AO9" s="840">
        <v>2</v>
      </c>
      <c r="AP9" s="838">
        <v>7</v>
      </c>
      <c r="AQ9" s="951">
        <f>SUM(AO9:AP9)</f>
        <v>9</v>
      </c>
      <c r="AR9" s="837">
        <v>2</v>
      </c>
      <c r="AS9" s="838">
        <v>3</v>
      </c>
      <c r="AT9" s="951">
        <f>SUM(AR9:AS9)</f>
        <v>5</v>
      </c>
      <c r="AU9" s="841">
        <f>SUM(AL9,B9,AC9)</f>
        <v>49</v>
      </c>
      <c r="AV9" s="842">
        <f>SUM(AM9,C9,AD9)</f>
        <v>197</v>
      </c>
      <c r="AW9" s="843">
        <f>SUM(AU9:AV9)</f>
        <v>246</v>
      </c>
      <c r="AX9" s="841">
        <f>SUM(AO9,E9,AF9)</f>
        <v>6</v>
      </c>
      <c r="AY9" s="842">
        <f>SUM(AP9,F9,AG9)</f>
        <v>17</v>
      </c>
      <c r="AZ9" s="843">
        <f>SUM(AX9:AY9)</f>
        <v>23</v>
      </c>
      <c r="BA9" s="841">
        <f>SUM(AR9,H9,AI9)</f>
        <v>5</v>
      </c>
      <c r="BB9" s="842">
        <f>SUM(AS9,I9,AJ9)</f>
        <v>13</v>
      </c>
      <c r="BC9" s="843">
        <f>SUM(BA9:BB9)</f>
        <v>18</v>
      </c>
    </row>
    <row r="10" spans="1:55" x14ac:dyDescent="0.2">
      <c r="A10" s="844" t="s">
        <v>3</v>
      </c>
      <c r="B10" s="764">
        <v>10</v>
      </c>
      <c r="C10" s="846">
        <v>160</v>
      </c>
      <c r="D10" s="951">
        <f>SUM(B10:C10)</f>
        <v>170</v>
      </c>
      <c r="E10" s="764">
        <v>1</v>
      </c>
      <c r="F10" s="846">
        <v>14</v>
      </c>
      <c r="G10" s="952">
        <f>SUM(E10:F10)</f>
        <v>15</v>
      </c>
      <c r="H10" s="845" t="s">
        <v>121</v>
      </c>
      <c r="I10" s="846">
        <v>9</v>
      </c>
      <c r="J10" s="952">
        <f>SUM(H10:I10)</f>
        <v>9</v>
      </c>
      <c r="K10" s="764">
        <v>5</v>
      </c>
      <c r="L10" s="846">
        <v>103</v>
      </c>
      <c r="M10" s="952">
        <f>SUM(K10:L10)</f>
        <v>108</v>
      </c>
      <c r="N10" s="764">
        <v>1</v>
      </c>
      <c r="O10" s="846">
        <v>15</v>
      </c>
      <c r="P10" s="952">
        <f>SUM(N10:O10)</f>
        <v>16</v>
      </c>
      <c r="Q10" s="845" t="s">
        <v>121</v>
      </c>
      <c r="R10" s="846">
        <v>5</v>
      </c>
      <c r="S10" s="952">
        <f>SUM(Q10:R10)</f>
        <v>5</v>
      </c>
      <c r="T10" s="764">
        <v>11</v>
      </c>
      <c r="U10" s="846">
        <v>77</v>
      </c>
      <c r="V10" s="952">
        <f>SUM(T10:U10)</f>
        <v>88</v>
      </c>
      <c r="W10" s="764" t="s">
        <v>121</v>
      </c>
      <c r="X10" s="846">
        <v>2</v>
      </c>
      <c r="Y10" s="952">
        <f>SUM(W10:X10)</f>
        <v>2</v>
      </c>
      <c r="Z10" s="845" t="s">
        <v>121</v>
      </c>
      <c r="AA10" s="846" t="s">
        <v>121</v>
      </c>
      <c r="AB10" s="952">
        <f>SUM(Z10:AA10)</f>
        <v>0</v>
      </c>
      <c r="AC10" s="764">
        <v>16</v>
      </c>
      <c r="AD10" s="846">
        <v>180</v>
      </c>
      <c r="AE10" s="952">
        <f>SUM(M10,V10)</f>
        <v>196</v>
      </c>
      <c r="AF10" s="764">
        <v>1</v>
      </c>
      <c r="AG10" s="846">
        <v>17</v>
      </c>
      <c r="AH10" s="952">
        <f>SUM(P10,Y10)</f>
        <v>18</v>
      </c>
      <c r="AI10" s="845" t="s">
        <v>121</v>
      </c>
      <c r="AJ10" s="846">
        <v>5</v>
      </c>
      <c r="AK10" s="952">
        <f>SUM(S10,AB10)</f>
        <v>5</v>
      </c>
      <c r="AL10" s="840">
        <v>11</v>
      </c>
      <c r="AM10" s="838">
        <v>170</v>
      </c>
      <c r="AN10" s="951">
        <f>SUM(AL10:AM10)</f>
        <v>181</v>
      </c>
      <c r="AO10" s="840" t="s">
        <v>121</v>
      </c>
      <c r="AP10" s="838">
        <v>11</v>
      </c>
      <c r="AQ10" s="951">
        <f>SUM(AO10:AP10)</f>
        <v>11</v>
      </c>
      <c r="AR10" s="837" t="s">
        <v>121</v>
      </c>
      <c r="AS10" s="838">
        <v>2</v>
      </c>
      <c r="AT10" s="951">
        <f>SUM(AR10:AS10)</f>
        <v>2</v>
      </c>
      <c r="AU10" s="841">
        <f>SUM(AL10,B10,AC10)</f>
        <v>37</v>
      </c>
      <c r="AV10" s="842">
        <f>SUM(AM10,C10,AD10)</f>
        <v>510</v>
      </c>
      <c r="AW10" s="843">
        <f>SUM(AU10:AV10)</f>
        <v>547</v>
      </c>
      <c r="AX10" s="841">
        <f>SUM(AO10,E10,AF10)</f>
        <v>2</v>
      </c>
      <c r="AY10" s="842">
        <f>SUM(AP10,F10,AG10)</f>
        <v>42</v>
      </c>
      <c r="AZ10" s="843">
        <f>SUM(AX10:AY10)</f>
        <v>44</v>
      </c>
      <c r="BA10" s="841">
        <f>SUM(AR10,H10,AI10)</f>
        <v>0</v>
      </c>
      <c r="BB10" s="842">
        <f>SUM(AS10,I10,AJ10)</f>
        <v>16</v>
      </c>
      <c r="BC10" s="843">
        <f>SUM(BA10:BB10)</f>
        <v>16</v>
      </c>
    </row>
    <row r="11" spans="1:55" x14ac:dyDescent="0.2">
      <c r="A11" s="844" t="s">
        <v>4</v>
      </c>
      <c r="B11" s="764">
        <v>49</v>
      </c>
      <c r="C11" s="846">
        <v>69</v>
      </c>
      <c r="D11" s="951">
        <f>SUM(B11:C11)</f>
        <v>118</v>
      </c>
      <c r="E11" s="764">
        <v>9</v>
      </c>
      <c r="F11" s="846">
        <v>8</v>
      </c>
      <c r="G11" s="952">
        <f>SUM(E11:F11)</f>
        <v>17</v>
      </c>
      <c r="H11" s="845">
        <v>4</v>
      </c>
      <c r="I11" s="846">
        <v>1</v>
      </c>
      <c r="J11" s="952">
        <f>SUM(H11:I11)</f>
        <v>5</v>
      </c>
      <c r="K11" s="764">
        <v>35</v>
      </c>
      <c r="L11" s="846">
        <v>24</v>
      </c>
      <c r="M11" s="952">
        <f>SUM(K11:L11)</f>
        <v>59</v>
      </c>
      <c r="N11" s="764">
        <v>5</v>
      </c>
      <c r="O11" s="846">
        <v>5</v>
      </c>
      <c r="P11" s="952">
        <f>SUM(N11:O11)</f>
        <v>10</v>
      </c>
      <c r="Q11" s="845" t="s">
        <v>121</v>
      </c>
      <c r="R11" s="846">
        <v>4</v>
      </c>
      <c r="S11" s="952">
        <f>SUM(Q11:R11)</f>
        <v>4</v>
      </c>
      <c r="T11" s="764">
        <v>23</v>
      </c>
      <c r="U11" s="846">
        <v>30</v>
      </c>
      <c r="V11" s="952">
        <f>SUM(T11:U11)</f>
        <v>53</v>
      </c>
      <c r="W11" s="764">
        <v>1</v>
      </c>
      <c r="X11" s="846">
        <v>2</v>
      </c>
      <c r="Y11" s="952">
        <f>SUM(W11:X11)</f>
        <v>3</v>
      </c>
      <c r="Z11" s="845">
        <v>1</v>
      </c>
      <c r="AA11" s="846">
        <v>1</v>
      </c>
      <c r="AB11" s="952">
        <f>SUM(Z11:AA11)</f>
        <v>2</v>
      </c>
      <c r="AC11" s="764">
        <v>58</v>
      </c>
      <c r="AD11" s="846">
        <v>54</v>
      </c>
      <c r="AE11" s="952">
        <f>SUM(M11,V11)</f>
        <v>112</v>
      </c>
      <c r="AF11" s="764">
        <v>6</v>
      </c>
      <c r="AG11" s="846">
        <v>7</v>
      </c>
      <c r="AH11" s="952">
        <f>SUM(P11,Y11)</f>
        <v>13</v>
      </c>
      <c r="AI11" s="845">
        <v>1</v>
      </c>
      <c r="AJ11" s="846">
        <v>5</v>
      </c>
      <c r="AK11" s="952">
        <f>SUM(S11,AB11)</f>
        <v>6</v>
      </c>
      <c r="AL11" s="840">
        <v>36</v>
      </c>
      <c r="AM11" s="838">
        <v>54</v>
      </c>
      <c r="AN11" s="951">
        <f>SUM(AL11:AM11)</f>
        <v>90</v>
      </c>
      <c r="AO11" s="840">
        <v>2</v>
      </c>
      <c r="AP11" s="838">
        <v>2</v>
      </c>
      <c r="AQ11" s="951">
        <f>SUM(AO11:AP11)</f>
        <v>4</v>
      </c>
      <c r="AR11" s="837">
        <v>1</v>
      </c>
      <c r="AS11" s="838">
        <v>3</v>
      </c>
      <c r="AT11" s="951">
        <f>SUM(AR11:AS11)</f>
        <v>4</v>
      </c>
      <c r="AU11" s="841">
        <f>SUM(AL11,B11,AC11)</f>
        <v>143</v>
      </c>
      <c r="AV11" s="842">
        <f>SUM(AM11,C11,AD11)</f>
        <v>177</v>
      </c>
      <c r="AW11" s="843">
        <f>SUM(AU11:AV11)</f>
        <v>320</v>
      </c>
      <c r="AX11" s="841">
        <f>SUM(AO11,E11,AF11)</f>
        <v>17</v>
      </c>
      <c r="AY11" s="842">
        <f>SUM(AP11,F11,AG11)</f>
        <v>17</v>
      </c>
      <c r="AZ11" s="843">
        <f>SUM(AX11:AY11)</f>
        <v>34</v>
      </c>
      <c r="BA11" s="841">
        <f>SUM(AR11,H11,AI11)</f>
        <v>6</v>
      </c>
      <c r="BB11" s="842">
        <f>SUM(AS11,I11,AJ11)</f>
        <v>9</v>
      </c>
      <c r="BC11" s="843">
        <f>SUM(BA11:BB11)</f>
        <v>15</v>
      </c>
    </row>
    <row r="12" spans="1:55" x14ac:dyDescent="0.2">
      <c r="A12" s="844" t="s">
        <v>5</v>
      </c>
      <c r="B12" s="764">
        <v>93</v>
      </c>
      <c r="C12" s="846">
        <v>233</v>
      </c>
      <c r="D12" s="951">
        <f>SUM(B12:C12)</f>
        <v>326</v>
      </c>
      <c r="E12" s="764">
        <v>13</v>
      </c>
      <c r="F12" s="846">
        <v>50</v>
      </c>
      <c r="G12" s="952">
        <f>SUM(E12:F12)</f>
        <v>63</v>
      </c>
      <c r="H12" s="845">
        <v>1</v>
      </c>
      <c r="I12" s="846">
        <v>15</v>
      </c>
      <c r="J12" s="952">
        <f>SUM(H12:I12)</f>
        <v>16</v>
      </c>
      <c r="K12" s="764">
        <v>68</v>
      </c>
      <c r="L12" s="846">
        <v>133</v>
      </c>
      <c r="M12" s="952">
        <f>SUM(K12:L12)</f>
        <v>201</v>
      </c>
      <c r="N12" s="764">
        <v>3</v>
      </c>
      <c r="O12" s="846">
        <v>10</v>
      </c>
      <c r="P12" s="952">
        <f>SUM(N12:O12)</f>
        <v>13</v>
      </c>
      <c r="Q12" s="845">
        <v>6</v>
      </c>
      <c r="R12" s="846">
        <v>7</v>
      </c>
      <c r="S12" s="952">
        <f>SUM(Q12:R12)</f>
        <v>13</v>
      </c>
      <c r="T12" s="764">
        <v>24</v>
      </c>
      <c r="U12" s="846">
        <v>94</v>
      </c>
      <c r="V12" s="952">
        <f>SUM(T12:U12)</f>
        <v>118</v>
      </c>
      <c r="W12" s="764">
        <v>5</v>
      </c>
      <c r="X12" s="846">
        <v>10</v>
      </c>
      <c r="Y12" s="952">
        <f>SUM(W12:X12)</f>
        <v>15</v>
      </c>
      <c r="Z12" s="845">
        <v>1</v>
      </c>
      <c r="AA12" s="846">
        <v>9</v>
      </c>
      <c r="AB12" s="952">
        <f>SUM(Z12:AA12)</f>
        <v>10</v>
      </c>
      <c r="AC12" s="764">
        <v>92</v>
      </c>
      <c r="AD12" s="846">
        <v>227</v>
      </c>
      <c r="AE12" s="952">
        <f>SUM(M12,V12)</f>
        <v>319</v>
      </c>
      <c r="AF12" s="764">
        <v>8</v>
      </c>
      <c r="AG12" s="846">
        <v>20</v>
      </c>
      <c r="AH12" s="952">
        <f>SUM(P12,Y12)</f>
        <v>28</v>
      </c>
      <c r="AI12" s="845">
        <v>7</v>
      </c>
      <c r="AJ12" s="846">
        <v>16</v>
      </c>
      <c r="AK12" s="952">
        <f>SUM(S12,AB12)</f>
        <v>23</v>
      </c>
      <c r="AL12" s="840">
        <v>249</v>
      </c>
      <c r="AM12" s="838">
        <v>504</v>
      </c>
      <c r="AN12" s="951">
        <f>SUM(AL12:AM12)</f>
        <v>753</v>
      </c>
      <c r="AO12" s="840">
        <v>10</v>
      </c>
      <c r="AP12" s="838">
        <v>36</v>
      </c>
      <c r="AQ12" s="951">
        <f>SUM(AO12:AP12)</f>
        <v>46</v>
      </c>
      <c r="AR12" s="837" t="s">
        <v>121</v>
      </c>
      <c r="AS12" s="838">
        <v>2</v>
      </c>
      <c r="AT12" s="951">
        <f>SUM(AR12:AS12)</f>
        <v>2</v>
      </c>
      <c r="AU12" s="841">
        <f>SUM(AL12,B12,AC12)</f>
        <v>434</v>
      </c>
      <c r="AV12" s="842">
        <f>SUM(AM12,C12,AD12)</f>
        <v>964</v>
      </c>
      <c r="AW12" s="843">
        <f>SUM(AU12:AV12)</f>
        <v>1398</v>
      </c>
      <c r="AX12" s="841">
        <f>SUM(AO12,E12,AF12)</f>
        <v>31</v>
      </c>
      <c r="AY12" s="842">
        <f>SUM(AP12,F12,AG12)</f>
        <v>106</v>
      </c>
      <c r="AZ12" s="843">
        <f>SUM(AX12:AY12)</f>
        <v>137</v>
      </c>
      <c r="BA12" s="841">
        <f>SUM(AR12,H12,AI12)</f>
        <v>8</v>
      </c>
      <c r="BB12" s="842">
        <f>SUM(AS12,I12,AJ12)</f>
        <v>33</v>
      </c>
      <c r="BC12" s="843">
        <f>SUM(BA12:BB12)</f>
        <v>41</v>
      </c>
    </row>
    <row r="13" spans="1:55" x14ac:dyDescent="0.2">
      <c r="A13" s="844" t="s">
        <v>6</v>
      </c>
      <c r="B13" s="764">
        <v>13</v>
      </c>
      <c r="C13" s="846">
        <v>31</v>
      </c>
      <c r="D13" s="951">
        <f>SUM(B13:C13)</f>
        <v>44</v>
      </c>
      <c r="E13" s="764" t="s">
        <v>121</v>
      </c>
      <c r="F13" s="846">
        <v>2</v>
      </c>
      <c r="G13" s="952">
        <f>SUM(E13:F13)</f>
        <v>2</v>
      </c>
      <c r="H13" s="845">
        <v>3</v>
      </c>
      <c r="I13" s="846" t="s">
        <v>121</v>
      </c>
      <c r="J13" s="952">
        <f>SUM(H13:I13)</f>
        <v>3</v>
      </c>
      <c r="K13" s="764">
        <v>9</v>
      </c>
      <c r="L13" s="846">
        <v>11</v>
      </c>
      <c r="M13" s="952">
        <f>SUM(K13:L13)</f>
        <v>20</v>
      </c>
      <c r="N13" s="764" t="s">
        <v>121</v>
      </c>
      <c r="O13" s="846" t="s">
        <v>121</v>
      </c>
      <c r="P13" s="952">
        <f>SUM(N13:O13)</f>
        <v>0</v>
      </c>
      <c r="Q13" s="845">
        <v>1</v>
      </c>
      <c r="R13" s="846">
        <v>1</v>
      </c>
      <c r="S13" s="952">
        <f>SUM(Q13:R13)</f>
        <v>2</v>
      </c>
      <c r="T13" s="764">
        <v>6</v>
      </c>
      <c r="U13" s="846">
        <v>25</v>
      </c>
      <c r="V13" s="952">
        <f>SUM(T13:U13)</f>
        <v>31</v>
      </c>
      <c r="W13" s="764" t="s">
        <v>121</v>
      </c>
      <c r="X13" s="846" t="s">
        <v>121</v>
      </c>
      <c r="Y13" s="952">
        <f>SUM(W13:X13)</f>
        <v>0</v>
      </c>
      <c r="Z13" s="845" t="s">
        <v>121</v>
      </c>
      <c r="AA13" s="846" t="s">
        <v>121</v>
      </c>
      <c r="AB13" s="952">
        <f>SUM(Z13:AA13)</f>
        <v>0</v>
      </c>
      <c r="AC13" s="764">
        <v>15</v>
      </c>
      <c r="AD13" s="846">
        <v>36</v>
      </c>
      <c r="AE13" s="952">
        <f>SUM(M13,V13)</f>
        <v>51</v>
      </c>
      <c r="AF13" s="764" t="s">
        <v>121</v>
      </c>
      <c r="AG13" s="846" t="s">
        <v>121</v>
      </c>
      <c r="AH13" s="952">
        <f>SUM(P13,Y13)</f>
        <v>0</v>
      </c>
      <c r="AI13" s="845">
        <v>1</v>
      </c>
      <c r="AJ13" s="846">
        <v>1</v>
      </c>
      <c r="AK13" s="952">
        <f>SUM(S13,AB13)</f>
        <v>2</v>
      </c>
      <c r="AL13" s="840">
        <v>25</v>
      </c>
      <c r="AM13" s="838">
        <v>36</v>
      </c>
      <c r="AN13" s="951">
        <f>SUM(AL13:AM13)</f>
        <v>61</v>
      </c>
      <c r="AO13" s="840" t="s">
        <v>121</v>
      </c>
      <c r="AP13" s="838" t="s">
        <v>121</v>
      </c>
      <c r="AQ13" s="951">
        <f>SUM(AO13:AP13)</f>
        <v>0</v>
      </c>
      <c r="AR13" s="837">
        <v>2</v>
      </c>
      <c r="AS13" s="838">
        <v>2</v>
      </c>
      <c r="AT13" s="951">
        <f>SUM(AR13:AS13)</f>
        <v>4</v>
      </c>
      <c r="AU13" s="841">
        <f>SUM(AL13,B13,AC13)</f>
        <v>53</v>
      </c>
      <c r="AV13" s="842">
        <f>SUM(AM13,C13,AD13)</f>
        <v>103</v>
      </c>
      <c r="AW13" s="843">
        <f>SUM(AU13:AV13)</f>
        <v>156</v>
      </c>
      <c r="AX13" s="841">
        <f>SUM(AO13,E13,AF13)</f>
        <v>0</v>
      </c>
      <c r="AY13" s="842">
        <f>SUM(AP13,F13,AG13)</f>
        <v>2</v>
      </c>
      <c r="AZ13" s="843">
        <f>SUM(AX13:AY13)</f>
        <v>2</v>
      </c>
      <c r="BA13" s="841">
        <f>SUM(AR13,H13,AI13)</f>
        <v>6</v>
      </c>
      <c r="BB13" s="842">
        <f>SUM(AS13,I13,AJ13)</f>
        <v>3</v>
      </c>
      <c r="BC13" s="843">
        <f>SUM(BA13:BB13)</f>
        <v>9</v>
      </c>
    </row>
    <row r="14" spans="1:55" x14ac:dyDescent="0.2">
      <c r="A14" s="844" t="s">
        <v>7</v>
      </c>
      <c r="B14" s="764">
        <v>474</v>
      </c>
      <c r="C14" s="846">
        <v>410</v>
      </c>
      <c r="D14" s="951">
        <f>SUM(B14:C14)</f>
        <v>884</v>
      </c>
      <c r="E14" s="764">
        <v>48</v>
      </c>
      <c r="F14" s="846">
        <v>68</v>
      </c>
      <c r="G14" s="952">
        <f>SUM(E14:F14)</f>
        <v>116</v>
      </c>
      <c r="H14" s="845">
        <v>25</v>
      </c>
      <c r="I14" s="846">
        <v>30</v>
      </c>
      <c r="J14" s="952">
        <f>SUM(H14:I14)</f>
        <v>55</v>
      </c>
      <c r="K14" s="764">
        <v>382</v>
      </c>
      <c r="L14" s="846">
        <v>344</v>
      </c>
      <c r="M14" s="952">
        <f>SUM(K14:L14)</f>
        <v>726</v>
      </c>
      <c r="N14" s="764">
        <v>31</v>
      </c>
      <c r="O14" s="846">
        <v>40</v>
      </c>
      <c r="P14" s="952">
        <f>SUM(N14:O14)</f>
        <v>71</v>
      </c>
      <c r="Q14" s="845">
        <v>24</v>
      </c>
      <c r="R14" s="846">
        <v>35</v>
      </c>
      <c r="S14" s="952">
        <f>SUM(Q14:R14)</f>
        <v>59</v>
      </c>
      <c r="T14" s="764">
        <v>231</v>
      </c>
      <c r="U14" s="846">
        <v>239</v>
      </c>
      <c r="V14" s="952">
        <f>SUM(T14:U14)</f>
        <v>470</v>
      </c>
      <c r="W14" s="764">
        <v>11</v>
      </c>
      <c r="X14" s="846">
        <v>20</v>
      </c>
      <c r="Y14" s="952">
        <f>SUM(W14:X14)</f>
        <v>31</v>
      </c>
      <c r="Z14" s="845">
        <v>8</v>
      </c>
      <c r="AA14" s="846">
        <v>14</v>
      </c>
      <c r="AB14" s="952">
        <f>SUM(Z14:AA14)</f>
        <v>22</v>
      </c>
      <c r="AC14" s="764">
        <v>613</v>
      </c>
      <c r="AD14" s="846">
        <v>583</v>
      </c>
      <c r="AE14" s="952">
        <f>SUM(M14,V14)</f>
        <v>1196</v>
      </c>
      <c r="AF14" s="764">
        <v>42</v>
      </c>
      <c r="AG14" s="846">
        <v>60</v>
      </c>
      <c r="AH14" s="952">
        <f>SUM(P14,Y14)</f>
        <v>102</v>
      </c>
      <c r="AI14" s="845">
        <v>32</v>
      </c>
      <c r="AJ14" s="846">
        <v>49</v>
      </c>
      <c r="AK14" s="952">
        <f>SUM(S14,AB14)</f>
        <v>81</v>
      </c>
      <c r="AL14" s="840">
        <v>536</v>
      </c>
      <c r="AM14" s="838">
        <v>532</v>
      </c>
      <c r="AN14" s="951">
        <f>SUM(AL14:AM14)</f>
        <v>1068</v>
      </c>
      <c r="AO14" s="840">
        <v>34</v>
      </c>
      <c r="AP14" s="838">
        <v>52</v>
      </c>
      <c r="AQ14" s="951">
        <f>SUM(AO14:AP14)</f>
        <v>86</v>
      </c>
      <c r="AR14" s="837">
        <v>22</v>
      </c>
      <c r="AS14" s="838">
        <v>36</v>
      </c>
      <c r="AT14" s="951">
        <f>SUM(AR14:AS14)</f>
        <v>58</v>
      </c>
      <c r="AU14" s="841">
        <f>SUM(AL14,B14,AC14)</f>
        <v>1623</v>
      </c>
      <c r="AV14" s="842">
        <f>SUM(AM14,C14,AD14)</f>
        <v>1525</v>
      </c>
      <c r="AW14" s="843">
        <f>SUM(AU14:AV14)</f>
        <v>3148</v>
      </c>
      <c r="AX14" s="841">
        <f>SUM(AO14,E14,AF14)</f>
        <v>124</v>
      </c>
      <c r="AY14" s="842">
        <f>SUM(AP14,F14,AG14)</f>
        <v>180</v>
      </c>
      <c r="AZ14" s="843">
        <f>SUM(AX14:AY14)</f>
        <v>304</v>
      </c>
      <c r="BA14" s="841">
        <f>SUM(AR14,H14,AI14)</f>
        <v>79</v>
      </c>
      <c r="BB14" s="842">
        <f>SUM(AS14,I14,AJ14)</f>
        <v>115</v>
      </c>
      <c r="BC14" s="843">
        <f>SUM(BA14:BB14)</f>
        <v>194</v>
      </c>
    </row>
    <row r="15" spans="1:55" x14ac:dyDescent="0.2">
      <c r="A15" s="844" t="s">
        <v>220</v>
      </c>
      <c r="B15" s="764" t="s">
        <v>121</v>
      </c>
      <c r="C15" s="846" t="s">
        <v>121</v>
      </c>
      <c r="D15" s="951">
        <f>SUM(B15:C15)</f>
        <v>0</v>
      </c>
      <c r="E15" s="764" t="s">
        <v>121</v>
      </c>
      <c r="F15" s="846" t="s">
        <v>121</v>
      </c>
      <c r="G15" s="952">
        <f>SUM(E15:F15)</f>
        <v>0</v>
      </c>
      <c r="H15" s="845" t="s">
        <v>121</v>
      </c>
      <c r="I15" s="846" t="s">
        <v>121</v>
      </c>
      <c r="J15" s="952">
        <f>SUM(H15:I15)</f>
        <v>0</v>
      </c>
      <c r="K15" s="764" t="s">
        <v>121</v>
      </c>
      <c r="L15" s="846" t="s">
        <v>121</v>
      </c>
      <c r="M15" s="952">
        <f>SUM(K15:L15)</f>
        <v>0</v>
      </c>
      <c r="N15" s="764" t="s">
        <v>121</v>
      </c>
      <c r="O15" s="846" t="s">
        <v>121</v>
      </c>
      <c r="P15" s="952">
        <f>SUM(N15:O15)</f>
        <v>0</v>
      </c>
      <c r="Q15" s="845" t="s">
        <v>121</v>
      </c>
      <c r="R15" s="846" t="s">
        <v>121</v>
      </c>
      <c r="S15" s="952">
        <f>SUM(Q15:R15)</f>
        <v>0</v>
      </c>
      <c r="T15" s="764" t="s">
        <v>121</v>
      </c>
      <c r="U15" s="846" t="s">
        <v>121</v>
      </c>
      <c r="V15" s="952">
        <f>SUM(T15:U15)</f>
        <v>0</v>
      </c>
      <c r="W15" s="764" t="s">
        <v>121</v>
      </c>
      <c r="X15" s="846" t="s">
        <v>121</v>
      </c>
      <c r="Y15" s="952">
        <f>SUM(W15:X15)</f>
        <v>0</v>
      </c>
      <c r="Z15" s="845" t="s">
        <v>121</v>
      </c>
      <c r="AA15" s="846" t="s">
        <v>121</v>
      </c>
      <c r="AB15" s="952">
        <f>SUM(Z15:AA15)</f>
        <v>0</v>
      </c>
      <c r="AC15" s="764" t="s">
        <v>121</v>
      </c>
      <c r="AD15" s="846" t="s">
        <v>121</v>
      </c>
      <c r="AE15" s="952">
        <f>SUM(M15,V15)</f>
        <v>0</v>
      </c>
      <c r="AF15" s="764" t="s">
        <v>121</v>
      </c>
      <c r="AG15" s="846" t="s">
        <v>121</v>
      </c>
      <c r="AH15" s="952">
        <f>SUM(P15,Y15)</f>
        <v>0</v>
      </c>
      <c r="AI15" s="845" t="s">
        <v>121</v>
      </c>
      <c r="AJ15" s="846" t="s">
        <v>121</v>
      </c>
      <c r="AK15" s="952">
        <f>SUM(S15,AB15)</f>
        <v>0</v>
      </c>
      <c r="AL15" s="840" t="s">
        <v>121</v>
      </c>
      <c r="AM15" s="838">
        <v>1</v>
      </c>
      <c r="AN15" s="951">
        <f>SUM(AL15:AM15)</f>
        <v>1</v>
      </c>
      <c r="AO15" s="840" t="s">
        <v>121</v>
      </c>
      <c r="AP15" s="838" t="s">
        <v>121</v>
      </c>
      <c r="AQ15" s="951">
        <f>SUM(AO15:AP15)</f>
        <v>0</v>
      </c>
      <c r="AR15" s="837" t="s">
        <v>121</v>
      </c>
      <c r="AS15" s="838" t="s">
        <v>121</v>
      </c>
      <c r="AT15" s="951">
        <f>SUM(AR15:AS15)</f>
        <v>0</v>
      </c>
      <c r="AU15" s="841">
        <f>SUM(AL15,B15,AC15)</f>
        <v>0</v>
      </c>
      <c r="AV15" s="842">
        <f>SUM(AM15,C15,AD15)</f>
        <v>1</v>
      </c>
      <c r="AW15" s="843">
        <f>SUM(AU15:AV15)</f>
        <v>1</v>
      </c>
      <c r="AX15" s="841">
        <f>SUM(AO15,E15,AF15)</f>
        <v>0</v>
      </c>
      <c r="AY15" s="842">
        <f>SUM(AP15,F15,AG15)</f>
        <v>0</v>
      </c>
      <c r="AZ15" s="843">
        <f>SUM(AX15:AY15)</f>
        <v>0</v>
      </c>
      <c r="BA15" s="841">
        <f>SUM(AR15,H15,AI15)</f>
        <v>0</v>
      </c>
      <c r="BB15" s="842">
        <f>SUM(AS15,I15,AJ15)</f>
        <v>0</v>
      </c>
      <c r="BC15" s="843">
        <f>SUM(BA15:BB15)</f>
        <v>0</v>
      </c>
    </row>
    <row r="16" spans="1:55" x14ac:dyDescent="0.2">
      <c r="A16" s="844" t="s">
        <v>8</v>
      </c>
      <c r="B16" s="764">
        <v>22</v>
      </c>
      <c r="C16" s="846">
        <v>47</v>
      </c>
      <c r="D16" s="951">
        <f>SUM(B16:C16)</f>
        <v>69</v>
      </c>
      <c r="E16" s="764">
        <v>2</v>
      </c>
      <c r="F16" s="846">
        <v>1</v>
      </c>
      <c r="G16" s="952">
        <f>SUM(E16:F16)</f>
        <v>3</v>
      </c>
      <c r="H16" s="845" t="s">
        <v>121</v>
      </c>
      <c r="I16" s="846">
        <v>4</v>
      </c>
      <c r="J16" s="952">
        <f>SUM(H16:I16)</f>
        <v>4</v>
      </c>
      <c r="K16" s="764">
        <v>13</v>
      </c>
      <c r="L16" s="846">
        <v>24</v>
      </c>
      <c r="M16" s="952">
        <f>SUM(K16:L16)</f>
        <v>37</v>
      </c>
      <c r="N16" s="764" t="s">
        <v>121</v>
      </c>
      <c r="O16" s="846" t="s">
        <v>121</v>
      </c>
      <c r="P16" s="952">
        <f>SUM(N16:O16)</f>
        <v>0</v>
      </c>
      <c r="Q16" s="845">
        <v>1</v>
      </c>
      <c r="R16" s="846">
        <v>1</v>
      </c>
      <c r="S16" s="952">
        <f>SUM(Q16:R16)</f>
        <v>2</v>
      </c>
      <c r="T16" s="764">
        <v>18</v>
      </c>
      <c r="U16" s="846">
        <v>36</v>
      </c>
      <c r="V16" s="952">
        <f>SUM(T16:U16)</f>
        <v>54</v>
      </c>
      <c r="W16" s="764" t="s">
        <v>121</v>
      </c>
      <c r="X16" s="846">
        <v>1</v>
      </c>
      <c r="Y16" s="952">
        <f>SUM(W16:X16)</f>
        <v>1</v>
      </c>
      <c r="Z16" s="845" t="s">
        <v>121</v>
      </c>
      <c r="AA16" s="846" t="s">
        <v>121</v>
      </c>
      <c r="AB16" s="952">
        <f>SUM(Z16:AA16)</f>
        <v>0</v>
      </c>
      <c r="AC16" s="764">
        <v>31</v>
      </c>
      <c r="AD16" s="846">
        <v>60</v>
      </c>
      <c r="AE16" s="952">
        <f>SUM(M16,V16)</f>
        <v>91</v>
      </c>
      <c r="AF16" s="764" t="s">
        <v>121</v>
      </c>
      <c r="AG16" s="846">
        <v>1</v>
      </c>
      <c r="AH16" s="952">
        <f>SUM(P16,Y16)</f>
        <v>1</v>
      </c>
      <c r="AI16" s="845">
        <v>1</v>
      </c>
      <c r="AJ16" s="846">
        <v>1</v>
      </c>
      <c r="AK16" s="952">
        <f>SUM(S16,AB16)</f>
        <v>2</v>
      </c>
      <c r="AL16" s="840">
        <v>35</v>
      </c>
      <c r="AM16" s="838">
        <v>77</v>
      </c>
      <c r="AN16" s="951">
        <f>SUM(AL16:AM16)</f>
        <v>112</v>
      </c>
      <c r="AO16" s="840">
        <v>2</v>
      </c>
      <c r="AP16" s="838">
        <v>5</v>
      </c>
      <c r="AQ16" s="951">
        <f>SUM(AO16:AP16)</f>
        <v>7</v>
      </c>
      <c r="AR16" s="837">
        <v>3</v>
      </c>
      <c r="AS16" s="838">
        <v>3</v>
      </c>
      <c r="AT16" s="951">
        <f>SUM(AR16:AS16)</f>
        <v>6</v>
      </c>
      <c r="AU16" s="841">
        <f>SUM(AL16,B16,AC16)</f>
        <v>88</v>
      </c>
      <c r="AV16" s="842">
        <f>SUM(AM16,C16,AD16)</f>
        <v>184</v>
      </c>
      <c r="AW16" s="843">
        <f>SUM(AU16:AV16)</f>
        <v>272</v>
      </c>
      <c r="AX16" s="841">
        <f>SUM(AO16,E16,AF16)</f>
        <v>4</v>
      </c>
      <c r="AY16" s="842">
        <f>SUM(AP16,F16,AG16)</f>
        <v>7</v>
      </c>
      <c r="AZ16" s="843">
        <f>SUM(AX16:AY16)</f>
        <v>11</v>
      </c>
      <c r="BA16" s="841">
        <f>SUM(AR16,H16,AI16)</f>
        <v>4</v>
      </c>
      <c r="BB16" s="842">
        <f>SUM(AS16,I16,AJ16)</f>
        <v>8</v>
      </c>
      <c r="BC16" s="843">
        <f>SUM(BA16:BB16)</f>
        <v>12</v>
      </c>
    </row>
    <row r="17" spans="1:55" x14ac:dyDescent="0.2">
      <c r="A17" s="844" t="s">
        <v>9</v>
      </c>
      <c r="B17" s="764">
        <v>47</v>
      </c>
      <c r="C17" s="846">
        <v>107</v>
      </c>
      <c r="D17" s="951">
        <f>SUM(B17:C17)</f>
        <v>154</v>
      </c>
      <c r="E17" s="764">
        <v>4</v>
      </c>
      <c r="F17" s="846">
        <v>15</v>
      </c>
      <c r="G17" s="952">
        <f>SUM(E17:F17)</f>
        <v>19</v>
      </c>
      <c r="H17" s="845">
        <v>3</v>
      </c>
      <c r="I17" s="846">
        <v>8</v>
      </c>
      <c r="J17" s="952">
        <f>SUM(H17:I17)</f>
        <v>11</v>
      </c>
      <c r="K17" s="764">
        <v>19</v>
      </c>
      <c r="L17" s="846">
        <v>63</v>
      </c>
      <c r="M17" s="952">
        <f>SUM(K17:L17)</f>
        <v>82</v>
      </c>
      <c r="N17" s="764">
        <v>4</v>
      </c>
      <c r="O17" s="846">
        <v>10</v>
      </c>
      <c r="P17" s="952">
        <f>SUM(N17:O17)</f>
        <v>14</v>
      </c>
      <c r="Q17" s="845">
        <v>1</v>
      </c>
      <c r="R17" s="846">
        <v>4</v>
      </c>
      <c r="S17" s="952">
        <f>SUM(Q17:R17)</f>
        <v>5</v>
      </c>
      <c r="T17" s="764">
        <v>26</v>
      </c>
      <c r="U17" s="846">
        <v>63</v>
      </c>
      <c r="V17" s="952">
        <f>SUM(T17:U17)</f>
        <v>89</v>
      </c>
      <c r="W17" s="764" t="s">
        <v>121</v>
      </c>
      <c r="X17" s="846">
        <v>4</v>
      </c>
      <c r="Y17" s="952">
        <f>SUM(W17:X17)</f>
        <v>4</v>
      </c>
      <c r="Z17" s="845" t="s">
        <v>121</v>
      </c>
      <c r="AA17" s="846">
        <v>1</v>
      </c>
      <c r="AB17" s="952">
        <f>SUM(Z17:AA17)</f>
        <v>1</v>
      </c>
      <c r="AC17" s="764">
        <v>45</v>
      </c>
      <c r="AD17" s="846">
        <v>126</v>
      </c>
      <c r="AE17" s="952">
        <f>SUM(M17,V17)</f>
        <v>171</v>
      </c>
      <c r="AF17" s="764">
        <v>4</v>
      </c>
      <c r="AG17" s="846">
        <v>14</v>
      </c>
      <c r="AH17" s="952">
        <f>SUM(P17,Y17)</f>
        <v>18</v>
      </c>
      <c r="AI17" s="845">
        <v>1</v>
      </c>
      <c r="AJ17" s="846">
        <v>5</v>
      </c>
      <c r="AK17" s="952">
        <f>SUM(S17,AB17)</f>
        <v>6</v>
      </c>
      <c r="AL17" s="840">
        <v>74</v>
      </c>
      <c r="AM17" s="838">
        <v>222</v>
      </c>
      <c r="AN17" s="951">
        <f>SUM(AL17:AM17)</f>
        <v>296</v>
      </c>
      <c r="AO17" s="840">
        <v>4</v>
      </c>
      <c r="AP17" s="838">
        <v>25</v>
      </c>
      <c r="AQ17" s="951">
        <f>SUM(AO17:AP17)</f>
        <v>29</v>
      </c>
      <c r="AR17" s="837">
        <v>2</v>
      </c>
      <c r="AS17" s="838">
        <v>6</v>
      </c>
      <c r="AT17" s="951">
        <f>SUM(AR17:AS17)</f>
        <v>8</v>
      </c>
      <c r="AU17" s="841">
        <f>SUM(AL17,B17,AC17)</f>
        <v>166</v>
      </c>
      <c r="AV17" s="842">
        <f>SUM(AM17,C17,AD17)</f>
        <v>455</v>
      </c>
      <c r="AW17" s="843">
        <f>SUM(AU17:AV17)</f>
        <v>621</v>
      </c>
      <c r="AX17" s="841">
        <f>SUM(AO17,E17,AF17)</f>
        <v>12</v>
      </c>
      <c r="AY17" s="842">
        <f>SUM(AP17,F17,AG17)</f>
        <v>54</v>
      </c>
      <c r="AZ17" s="843">
        <f>SUM(AX17:AY17)</f>
        <v>66</v>
      </c>
      <c r="BA17" s="841">
        <f>SUM(AR17,H17,AI17)</f>
        <v>6</v>
      </c>
      <c r="BB17" s="842">
        <f>SUM(AS17,I17,AJ17)</f>
        <v>19</v>
      </c>
      <c r="BC17" s="843">
        <f>SUM(BA17:BB17)</f>
        <v>25</v>
      </c>
    </row>
    <row r="18" spans="1:55" x14ac:dyDescent="0.2">
      <c r="A18" s="844" t="s">
        <v>342</v>
      </c>
      <c r="B18" s="764" t="s">
        <v>121</v>
      </c>
      <c r="C18" s="846" t="s">
        <v>121</v>
      </c>
      <c r="D18" s="951">
        <f>SUM(B18:C18)</f>
        <v>0</v>
      </c>
      <c r="E18" s="764" t="s">
        <v>121</v>
      </c>
      <c r="F18" s="846" t="s">
        <v>121</v>
      </c>
      <c r="G18" s="952">
        <f>SUM(E18:F18)</f>
        <v>0</v>
      </c>
      <c r="H18" s="845" t="s">
        <v>121</v>
      </c>
      <c r="I18" s="846" t="s">
        <v>121</v>
      </c>
      <c r="J18" s="952">
        <f>SUM(H18:I18)</f>
        <v>0</v>
      </c>
      <c r="K18" s="764" t="s">
        <v>121</v>
      </c>
      <c r="L18" s="846" t="s">
        <v>121</v>
      </c>
      <c r="M18" s="952">
        <f>SUM(K18:L18)</f>
        <v>0</v>
      </c>
      <c r="N18" s="764" t="s">
        <v>121</v>
      </c>
      <c r="O18" s="846" t="s">
        <v>121</v>
      </c>
      <c r="P18" s="952">
        <f>SUM(N18:O18)</f>
        <v>0</v>
      </c>
      <c r="Q18" s="845" t="s">
        <v>121</v>
      </c>
      <c r="R18" s="846" t="s">
        <v>121</v>
      </c>
      <c r="S18" s="952">
        <f>SUM(Q18:R18)</f>
        <v>0</v>
      </c>
      <c r="T18" s="764" t="s">
        <v>121</v>
      </c>
      <c r="U18" s="846" t="s">
        <v>121</v>
      </c>
      <c r="V18" s="952">
        <f>SUM(T18:U18)</f>
        <v>0</v>
      </c>
      <c r="W18" s="764" t="s">
        <v>121</v>
      </c>
      <c r="X18" s="846" t="s">
        <v>121</v>
      </c>
      <c r="Y18" s="952">
        <f>SUM(W18:X18)</f>
        <v>0</v>
      </c>
      <c r="Z18" s="845" t="s">
        <v>121</v>
      </c>
      <c r="AA18" s="846" t="s">
        <v>121</v>
      </c>
      <c r="AB18" s="952">
        <f>SUM(Z18:AA18)</f>
        <v>0</v>
      </c>
      <c r="AC18" s="764" t="s">
        <v>121</v>
      </c>
      <c r="AD18" s="846" t="s">
        <v>121</v>
      </c>
      <c r="AE18" s="952">
        <f>SUM(M18,V18)</f>
        <v>0</v>
      </c>
      <c r="AF18" s="764" t="s">
        <v>121</v>
      </c>
      <c r="AG18" s="846" t="s">
        <v>121</v>
      </c>
      <c r="AH18" s="952">
        <f>SUM(P18,Y18)</f>
        <v>0</v>
      </c>
      <c r="AI18" s="845" t="s">
        <v>121</v>
      </c>
      <c r="AJ18" s="846" t="s">
        <v>121</v>
      </c>
      <c r="AK18" s="952">
        <f>SUM(S18,AB18)</f>
        <v>0</v>
      </c>
      <c r="AL18" s="840">
        <v>18</v>
      </c>
      <c r="AM18" s="838">
        <v>35</v>
      </c>
      <c r="AN18" s="951">
        <f>SUM(AL18:AM18)</f>
        <v>53</v>
      </c>
      <c r="AO18" s="840" t="s">
        <v>121</v>
      </c>
      <c r="AP18" s="838">
        <v>3</v>
      </c>
      <c r="AQ18" s="951">
        <f>SUM(AO18:AP18)</f>
        <v>3</v>
      </c>
      <c r="AR18" s="837">
        <v>1</v>
      </c>
      <c r="AS18" s="838">
        <v>2</v>
      </c>
      <c r="AT18" s="951">
        <f>SUM(AR18:AS18)</f>
        <v>3</v>
      </c>
      <c r="AU18" s="841">
        <f>SUM(AL18,B18,AC18)</f>
        <v>18</v>
      </c>
      <c r="AV18" s="842">
        <f>SUM(AM18,C18,AD18)</f>
        <v>35</v>
      </c>
      <c r="AW18" s="843">
        <f>SUM(AU18:AV18)</f>
        <v>53</v>
      </c>
      <c r="AX18" s="841">
        <f>SUM(AO18,E18,AF18)</f>
        <v>0</v>
      </c>
      <c r="AY18" s="842">
        <f>SUM(AP18,F18,AG18)</f>
        <v>3</v>
      </c>
      <c r="AZ18" s="843">
        <f>SUM(AX18:AY18)</f>
        <v>3</v>
      </c>
      <c r="BA18" s="841">
        <f>SUM(AR18,H18,AI18)</f>
        <v>1</v>
      </c>
      <c r="BB18" s="842">
        <f>SUM(AS18,I18,AJ18)</f>
        <v>2</v>
      </c>
      <c r="BC18" s="843">
        <f>SUM(BA18:BB18)</f>
        <v>3</v>
      </c>
    </row>
    <row r="19" spans="1:55" x14ac:dyDescent="0.2">
      <c r="A19" s="844" t="s">
        <v>336</v>
      </c>
      <c r="B19" s="764">
        <v>1</v>
      </c>
      <c r="C19" s="846" t="s">
        <v>121</v>
      </c>
      <c r="D19" s="952">
        <f>SUM(B19:C19)</f>
        <v>1</v>
      </c>
      <c r="E19" s="764" t="s">
        <v>121</v>
      </c>
      <c r="F19" s="846" t="s">
        <v>121</v>
      </c>
      <c r="G19" s="952">
        <f>SUM(E19:F19)</f>
        <v>0</v>
      </c>
      <c r="H19" s="845" t="s">
        <v>121</v>
      </c>
      <c r="I19" s="846" t="s">
        <v>121</v>
      </c>
      <c r="J19" s="952">
        <f>SUM(H19:I19)</f>
        <v>0</v>
      </c>
      <c r="K19" s="764" t="s">
        <v>121</v>
      </c>
      <c r="L19" s="846" t="s">
        <v>121</v>
      </c>
      <c r="M19" s="952">
        <f>SUM(K19:L19)</f>
        <v>0</v>
      </c>
      <c r="N19" s="764" t="s">
        <v>121</v>
      </c>
      <c r="O19" s="846" t="s">
        <v>121</v>
      </c>
      <c r="P19" s="952">
        <f>SUM(N19:O19)</f>
        <v>0</v>
      </c>
      <c r="Q19" s="845" t="s">
        <v>121</v>
      </c>
      <c r="R19" s="846" t="s">
        <v>121</v>
      </c>
      <c r="S19" s="952">
        <f>SUM(Q19:R19)</f>
        <v>0</v>
      </c>
      <c r="T19" s="764" t="s">
        <v>121</v>
      </c>
      <c r="U19" s="846" t="s">
        <v>121</v>
      </c>
      <c r="V19" s="952">
        <f>SUM(T19:U19)</f>
        <v>0</v>
      </c>
      <c r="W19" s="764" t="s">
        <v>121</v>
      </c>
      <c r="X19" s="846" t="s">
        <v>121</v>
      </c>
      <c r="Y19" s="952">
        <f>SUM(W19:X19)</f>
        <v>0</v>
      </c>
      <c r="Z19" s="845" t="s">
        <v>121</v>
      </c>
      <c r="AA19" s="846" t="s">
        <v>121</v>
      </c>
      <c r="AB19" s="952">
        <f>SUM(Z19:AA19)</f>
        <v>0</v>
      </c>
      <c r="AC19" s="764" t="s">
        <v>121</v>
      </c>
      <c r="AD19" s="846" t="s">
        <v>121</v>
      </c>
      <c r="AE19" s="952">
        <f>SUM(M19,V19)</f>
        <v>0</v>
      </c>
      <c r="AF19" s="764" t="s">
        <v>121</v>
      </c>
      <c r="AG19" s="846" t="s">
        <v>121</v>
      </c>
      <c r="AH19" s="952">
        <f>SUM(P19,Y19)</f>
        <v>0</v>
      </c>
      <c r="AI19" s="845" t="s">
        <v>121</v>
      </c>
      <c r="AJ19" s="846" t="s">
        <v>121</v>
      </c>
      <c r="AK19" s="952">
        <f>SUM(S19,AB19)</f>
        <v>0</v>
      </c>
      <c r="AL19" s="840" t="s">
        <v>121</v>
      </c>
      <c r="AM19" s="838" t="s">
        <v>121</v>
      </c>
      <c r="AN19" s="951">
        <f>SUM(AL19:AM19)</f>
        <v>0</v>
      </c>
      <c r="AO19" s="840" t="s">
        <v>121</v>
      </c>
      <c r="AP19" s="838" t="s">
        <v>121</v>
      </c>
      <c r="AQ19" s="951">
        <f>SUM(AO19:AP19)</f>
        <v>0</v>
      </c>
      <c r="AR19" s="837" t="s">
        <v>121</v>
      </c>
      <c r="AS19" s="838" t="s">
        <v>121</v>
      </c>
      <c r="AT19" s="951">
        <f>SUM(AR19:AS19)</f>
        <v>0</v>
      </c>
      <c r="AU19" s="841">
        <f>SUM(AL19,B19,AC19)</f>
        <v>1</v>
      </c>
      <c r="AV19" s="842">
        <f>SUM(AM19,C19,AD19)</f>
        <v>0</v>
      </c>
      <c r="AW19" s="843">
        <f>SUM(AU19:AV19)</f>
        <v>1</v>
      </c>
      <c r="AX19" s="841">
        <f>SUM(AO19,E19,AF19)</f>
        <v>0</v>
      </c>
      <c r="AY19" s="842">
        <f>SUM(AP19,F19,AG19)</f>
        <v>0</v>
      </c>
      <c r="AZ19" s="843">
        <f>SUM(AX19:AY19)</f>
        <v>0</v>
      </c>
      <c r="BA19" s="841">
        <f>SUM(AR19,H19,AI19)</f>
        <v>0</v>
      </c>
      <c r="BB19" s="842">
        <f>SUM(AS19,I19,AJ19)</f>
        <v>0</v>
      </c>
      <c r="BC19" s="843">
        <f>SUM(BA19:BB19)</f>
        <v>0</v>
      </c>
    </row>
    <row r="20" spans="1:55" x14ac:dyDescent="0.2">
      <c r="A20" s="844" t="s">
        <v>202</v>
      </c>
      <c r="B20" s="764" t="s">
        <v>121</v>
      </c>
      <c r="C20" s="846">
        <v>1</v>
      </c>
      <c r="D20" s="952">
        <f>SUM(B20:C20)</f>
        <v>1</v>
      </c>
      <c r="E20" s="764" t="s">
        <v>121</v>
      </c>
      <c r="F20" s="846" t="s">
        <v>121</v>
      </c>
      <c r="G20" s="952">
        <f>SUM(E20:F20)</f>
        <v>0</v>
      </c>
      <c r="H20" s="845">
        <v>1</v>
      </c>
      <c r="I20" s="846" t="s">
        <v>121</v>
      </c>
      <c r="J20" s="952">
        <f>SUM(H20:I20)</f>
        <v>1</v>
      </c>
      <c r="K20" s="764" t="s">
        <v>121</v>
      </c>
      <c r="L20" s="846" t="s">
        <v>121</v>
      </c>
      <c r="M20" s="952">
        <f>SUM(K20:L20)</f>
        <v>0</v>
      </c>
      <c r="N20" s="764" t="s">
        <v>121</v>
      </c>
      <c r="O20" s="846" t="s">
        <v>121</v>
      </c>
      <c r="P20" s="952">
        <f>SUM(N20:O20)</f>
        <v>0</v>
      </c>
      <c r="Q20" s="845" t="s">
        <v>121</v>
      </c>
      <c r="R20" s="846" t="s">
        <v>121</v>
      </c>
      <c r="S20" s="952">
        <f>SUM(Q20:R20)</f>
        <v>0</v>
      </c>
      <c r="T20" s="764" t="s">
        <v>121</v>
      </c>
      <c r="U20" s="846" t="s">
        <v>121</v>
      </c>
      <c r="V20" s="952">
        <f>SUM(T20:U20)</f>
        <v>0</v>
      </c>
      <c r="W20" s="764" t="s">
        <v>121</v>
      </c>
      <c r="X20" s="846" t="s">
        <v>121</v>
      </c>
      <c r="Y20" s="952">
        <f>SUM(W20:X20)</f>
        <v>0</v>
      </c>
      <c r="Z20" s="845" t="s">
        <v>121</v>
      </c>
      <c r="AA20" s="846" t="s">
        <v>121</v>
      </c>
      <c r="AB20" s="952">
        <f>SUM(Z20:AA20)</f>
        <v>0</v>
      </c>
      <c r="AC20" s="764" t="s">
        <v>121</v>
      </c>
      <c r="AD20" s="846" t="s">
        <v>121</v>
      </c>
      <c r="AE20" s="952">
        <f>SUM(M20,V20)</f>
        <v>0</v>
      </c>
      <c r="AF20" s="764" t="s">
        <v>121</v>
      </c>
      <c r="AG20" s="846" t="s">
        <v>121</v>
      </c>
      <c r="AH20" s="952">
        <f>SUM(P20,Y20)</f>
        <v>0</v>
      </c>
      <c r="AI20" s="845" t="s">
        <v>121</v>
      </c>
      <c r="AJ20" s="846" t="s">
        <v>121</v>
      </c>
      <c r="AK20" s="952">
        <f>SUM(S20,AB20)</f>
        <v>0</v>
      </c>
      <c r="AL20" s="840" t="s">
        <v>121</v>
      </c>
      <c r="AM20" s="838">
        <v>1</v>
      </c>
      <c r="AN20" s="951">
        <f>SUM(AL20:AM20)</f>
        <v>1</v>
      </c>
      <c r="AO20" s="840" t="s">
        <v>121</v>
      </c>
      <c r="AP20" s="838" t="s">
        <v>121</v>
      </c>
      <c r="AQ20" s="951">
        <f>SUM(AO20:AP20)</f>
        <v>0</v>
      </c>
      <c r="AR20" s="837" t="s">
        <v>121</v>
      </c>
      <c r="AS20" s="838" t="s">
        <v>121</v>
      </c>
      <c r="AT20" s="951">
        <f>SUM(AR20:AS20)</f>
        <v>0</v>
      </c>
      <c r="AU20" s="841">
        <f>SUM(AL20,B20,AC20)</f>
        <v>0</v>
      </c>
      <c r="AV20" s="842">
        <f>SUM(AM20,C20,AD20)</f>
        <v>2</v>
      </c>
      <c r="AW20" s="843">
        <f>SUM(AU20:AV20)</f>
        <v>2</v>
      </c>
      <c r="AX20" s="841">
        <f>SUM(AO20,E20,AF20)</f>
        <v>0</v>
      </c>
      <c r="AY20" s="842">
        <f>SUM(AP20,F20,AG20)</f>
        <v>0</v>
      </c>
      <c r="AZ20" s="843">
        <f>SUM(AX20:AY20)</f>
        <v>0</v>
      </c>
      <c r="BA20" s="841">
        <f>SUM(AR20,H20,AI20)</f>
        <v>1</v>
      </c>
      <c r="BB20" s="842">
        <f>SUM(AS20,I20,AJ20)</f>
        <v>0</v>
      </c>
      <c r="BC20" s="843">
        <f>SUM(BA20:BB20)</f>
        <v>1</v>
      </c>
    </row>
    <row r="21" spans="1:55" x14ac:dyDescent="0.2">
      <c r="A21" s="844" t="s">
        <v>10</v>
      </c>
      <c r="B21" s="764">
        <v>7</v>
      </c>
      <c r="C21" s="846">
        <v>121</v>
      </c>
      <c r="D21" s="952">
        <f>SUM(B21:C21)</f>
        <v>128</v>
      </c>
      <c r="E21" s="764" t="s">
        <v>121</v>
      </c>
      <c r="F21" s="846">
        <v>78</v>
      </c>
      <c r="G21" s="952">
        <f>SUM(E21:F21)</f>
        <v>78</v>
      </c>
      <c r="H21" s="845">
        <v>1</v>
      </c>
      <c r="I21" s="846">
        <v>9</v>
      </c>
      <c r="J21" s="952">
        <f>SUM(H21:I21)</f>
        <v>10</v>
      </c>
      <c r="K21" s="764">
        <v>3</v>
      </c>
      <c r="L21" s="846">
        <v>106</v>
      </c>
      <c r="M21" s="952">
        <f>SUM(K21:L21)</f>
        <v>109</v>
      </c>
      <c r="N21" s="764" t="s">
        <v>121</v>
      </c>
      <c r="O21" s="846">
        <v>16</v>
      </c>
      <c r="P21" s="952">
        <f>SUM(N21:O21)</f>
        <v>16</v>
      </c>
      <c r="Q21" s="845" t="s">
        <v>121</v>
      </c>
      <c r="R21" s="846">
        <v>8</v>
      </c>
      <c r="S21" s="952">
        <f>SUM(Q21:R21)</f>
        <v>8</v>
      </c>
      <c r="T21" s="764">
        <v>4</v>
      </c>
      <c r="U21" s="846">
        <v>57</v>
      </c>
      <c r="V21" s="952">
        <f>SUM(T21:U21)</f>
        <v>61</v>
      </c>
      <c r="W21" s="764" t="s">
        <v>121</v>
      </c>
      <c r="X21" s="846">
        <v>5</v>
      </c>
      <c r="Y21" s="952">
        <f>SUM(W21:X21)</f>
        <v>5</v>
      </c>
      <c r="Z21" s="845" t="s">
        <v>121</v>
      </c>
      <c r="AA21" s="846" t="s">
        <v>121</v>
      </c>
      <c r="AB21" s="952">
        <f>SUM(Z21:AA21)</f>
        <v>0</v>
      </c>
      <c r="AC21" s="764">
        <v>7</v>
      </c>
      <c r="AD21" s="846">
        <v>163</v>
      </c>
      <c r="AE21" s="952">
        <f>SUM(M21,V21)</f>
        <v>170</v>
      </c>
      <c r="AF21" s="764" t="s">
        <v>121</v>
      </c>
      <c r="AG21" s="846">
        <v>21</v>
      </c>
      <c r="AH21" s="952">
        <f>SUM(P21,Y21)</f>
        <v>21</v>
      </c>
      <c r="AI21" s="845" t="s">
        <v>121</v>
      </c>
      <c r="AJ21" s="846">
        <v>8</v>
      </c>
      <c r="AK21" s="952">
        <f>SUM(S21,AB21)</f>
        <v>8</v>
      </c>
      <c r="AL21" s="840">
        <v>12</v>
      </c>
      <c r="AM21" s="838">
        <v>173</v>
      </c>
      <c r="AN21" s="951">
        <f>SUM(AL21:AM21)</f>
        <v>185</v>
      </c>
      <c r="AO21" s="840" t="s">
        <v>121</v>
      </c>
      <c r="AP21" s="838">
        <v>21</v>
      </c>
      <c r="AQ21" s="951">
        <f>SUM(AO21:AP21)</f>
        <v>21</v>
      </c>
      <c r="AR21" s="837" t="s">
        <v>121</v>
      </c>
      <c r="AS21" s="838">
        <v>6</v>
      </c>
      <c r="AT21" s="951">
        <f>SUM(AR21:AS21)</f>
        <v>6</v>
      </c>
      <c r="AU21" s="841">
        <f>SUM(AL21,B21,AC21)</f>
        <v>26</v>
      </c>
      <c r="AV21" s="842">
        <f>SUM(AM21,C21,AD21)</f>
        <v>457</v>
      </c>
      <c r="AW21" s="843">
        <f>SUM(AU21:AV21)</f>
        <v>483</v>
      </c>
      <c r="AX21" s="841">
        <f>SUM(AO21,E21,AF21)</f>
        <v>0</v>
      </c>
      <c r="AY21" s="842">
        <f>SUM(AP21,F21,AG21)</f>
        <v>120</v>
      </c>
      <c r="AZ21" s="843">
        <f>SUM(AX21:AY21)</f>
        <v>120</v>
      </c>
      <c r="BA21" s="841">
        <f>SUM(AR21,H21,AI21)</f>
        <v>1</v>
      </c>
      <c r="BB21" s="842">
        <f>SUM(AS21,I21,AJ21)</f>
        <v>23</v>
      </c>
      <c r="BC21" s="843">
        <f>SUM(BA21:BB21)</f>
        <v>24</v>
      </c>
    </row>
    <row r="22" spans="1:55" x14ac:dyDescent="0.2">
      <c r="A22" s="844" t="s">
        <v>226</v>
      </c>
      <c r="B22" s="764" t="s">
        <v>121</v>
      </c>
      <c r="C22" s="846" t="s">
        <v>121</v>
      </c>
      <c r="D22" s="952">
        <f>SUM(B22:C22)</f>
        <v>0</v>
      </c>
      <c r="E22" s="764" t="s">
        <v>121</v>
      </c>
      <c r="F22" s="846" t="s">
        <v>121</v>
      </c>
      <c r="G22" s="952">
        <f>SUM(E22:F22)</f>
        <v>0</v>
      </c>
      <c r="H22" s="845" t="s">
        <v>121</v>
      </c>
      <c r="I22" s="846" t="s">
        <v>121</v>
      </c>
      <c r="J22" s="952">
        <f>SUM(H22:I22)</f>
        <v>0</v>
      </c>
      <c r="K22" s="764" t="s">
        <v>121</v>
      </c>
      <c r="L22" s="846" t="s">
        <v>121</v>
      </c>
      <c r="M22" s="952">
        <f>SUM(K22:L22)</f>
        <v>0</v>
      </c>
      <c r="N22" s="764" t="s">
        <v>121</v>
      </c>
      <c r="O22" s="846" t="s">
        <v>121</v>
      </c>
      <c r="P22" s="952">
        <f>SUM(N22:O22)</f>
        <v>0</v>
      </c>
      <c r="Q22" s="845">
        <v>1</v>
      </c>
      <c r="R22" s="846" t="s">
        <v>121</v>
      </c>
      <c r="S22" s="952">
        <f>SUM(Q22:R22)</f>
        <v>1</v>
      </c>
      <c r="T22" s="764" t="s">
        <v>121</v>
      </c>
      <c r="U22" s="846" t="s">
        <v>121</v>
      </c>
      <c r="V22" s="952">
        <f>SUM(T22:U22)</f>
        <v>0</v>
      </c>
      <c r="W22" s="764" t="s">
        <v>121</v>
      </c>
      <c r="X22" s="846" t="s">
        <v>121</v>
      </c>
      <c r="Y22" s="952">
        <f>SUM(W22:X22)</f>
        <v>0</v>
      </c>
      <c r="Z22" s="845" t="s">
        <v>121</v>
      </c>
      <c r="AA22" s="846" t="s">
        <v>121</v>
      </c>
      <c r="AB22" s="952">
        <f>SUM(Z22:AA22)</f>
        <v>0</v>
      </c>
      <c r="AC22" s="764" t="s">
        <v>121</v>
      </c>
      <c r="AD22" s="846" t="s">
        <v>121</v>
      </c>
      <c r="AE22" s="952">
        <f>SUM(M22,V22)</f>
        <v>0</v>
      </c>
      <c r="AF22" s="764" t="s">
        <v>121</v>
      </c>
      <c r="AG22" s="846" t="s">
        <v>121</v>
      </c>
      <c r="AH22" s="952">
        <f>SUM(P22,Y22)</f>
        <v>0</v>
      </c>
      <c r="AI22" s="845">
        <v>1</v>
      </c>
      <c r="AJ22" s="846" t="s">
        <v>121</v>
      </c>
      <c r="AK22" s="952">
        <f>SUM(S22,AB22)</f>
        <v>1</v>
      </c>
      <c r="AL22" s="840" t="s">
        <v>121</v>
      </c>
      <c r="AM22" s="838" t="s">
        <v>121</v>
      </c>
      <c r="AN22" s="951">
        <f>SUM(AL22:AM22)</f>
        <v>0</v>
      </c>
      <c r="AO22" s="840" t="s">
        <v>121</v>
      </c>
      <c r="AP22" s="838" t="s">
        <v>121</v>
      </c>
      <c r="AQ22" s="951">
        <f>SUM(AO22:AP22)</f>
        <v>0</v>
      </c>
      <c r="AR22" s="837" t="s">
        <v>121</v>
      </c>
      <c r="AS22" s="838" t="s">
        <v>121</v>
      </c>
      <c r="AT22" s="951">
        <f>SUM(AR22:AS22)</f>
        <v>0</v>
      </c>
      <c r="AU22" s="841">
        <f>SUM(AL22,B22,AC22)</f>
        <v>0</v>
      </c>
      <c r="AV22" s="842">
        <f>SUM(AM22,C22,AD22)</f>
        <v>0</v>
      </c>
      <c r="AW22" s="843">
        <f>SUM(AU22:AV22)</f>
        <v>0</v>
      </c>
      <c r="AX22" s="841">
        <f>SUM(AO22,E22,AF22)</f>
        <v>0</v>
      </c>
      <c r="AY22" s="842">
        <f>SUM(AP22,F22,AG22)</f>
        <v>0</v>
      </c>
      <c r="AZ22" s="843">
        <f>SUM(AX22:AY22)</f>
        <v>0</v>
      </c>
      <c r="BA22" s="841">
        <f>SUM(AR22,H22,AI22)</f>
        <v>1</v>
      </c>
      <c r="BB22" s="842">
        <f>SUM(AS22,I22,AJ22)</f>
        <v>0</v>
      </c>
      <c r="BC22" s="843">
        <f>SUM(BA22:BB22)</f>
        <v>1</v>
      </c>
    </row>
    <row r="23" spans="1:55" x14ac:dyDescent="0.2">
      <c r="A23" s="844" t="s">
        <v>203</v>
      </c>
      <c r="B23" s="764" t="s">
        <v>121</v>
      </c>
      <c r="C23" s="846" t="s">
        <v>121</v>
      </c>
      <c r="D23" s="952">
        <f>SUM(B23:C23)</f>
        <v>0</v>
      </c>
      <c r="E23" s="764" t="s">
        <v>121</v>
      </c>
      <c r="F23" s="846" t="s">
        <v>121</v>
      </c>
      <c r="G23" s="952">
        <f>SUM(E23:F23)</f>
        <v>0</v>
      </c>
      <c r="H23" s="845" t="s">
        <v>121</v>
      </c>
      <c r="I23" s="846" t="s">
        <v>121</v>
      </c>
      <c r="J23" s="952">
        <f>SUM(H23:I23)</f>
        <v>0</v>
      </c>
      <c r="K23" s="764" t="s">
        <v>121</v>
      </c>
      <c r="L23" s="846">
        <v>1</v>
      </c>
      <c r="M23" s="952">
        <f>SUM(K23:L23)</f>
        <v>1</v>
      </c>
      <c r="N23" s="764" t="s">
        <v>121</v>
      </c>
      <c r="O23" s="846" t="s">
        <v>121</v>
      </c>
      <c r="P23" s="952">
        <f>SUM(N23:O23)</f>
        <v>0</v>
      </c>
      <c r="Q23" s="845" t="s">
        <v>121</v>
      </c>
      <c r="R23" s="846" t="s">
        <v>121</v>
      </c>
      <c r="S23" s="952">
        <f>SUM(Q23:R23)</f>
        <v>0</v>
      </c>
      <c r="T23" s="764" t="s">
        <v>121</v>
      </c>
      <c r="U23" s="846" t="s">
        <v>121</v>
      </c>
      <c r="V23" s="952">
        <f>SUM(T23:U23)</f>
        <v>0</v>
      </c>
      <c r="W23" s="764" t="s">
        <v>121</v>
      </c>
      <c r="X23" s="846" t="s">
        <v>121</v>
      </c>
      <c r="Y23" s="952">
        <f>SUM(W23:X23)</f>
        <v>0</v>
      </c>
      <c r="Z23" s="845" t="s">
        <v>121</v>
      </c>
      <c r="AA23" s="846" t="s">
        <v>121</v>
      </c>
      <c r="AB23" s="952">
        <f>SUM(Z23:AA23)</f>
        <v>0</v>
      </c>
      <c r="AC23" s="764" t="s">
        <v>121</v>
      </c>
      <c r="AD23" s="846">
        <v>1</v>
      </c>
      <c r="AE23" s="952">
        <f>SUM(M23,V23)</f>
        <v>1</v>
      </c>
      <c r="AF23" s="764" t="s">
        <v>121</v>
      </c>
      <c r="AG23" s="846" t="s">
        <v>121</v>
      </c>
      <c r="AH23" s="952">
        <f>SUM(P23,Y23)</f>
        <v>0</v>
      </c>
      <c r="AI23" s="845" t="s">
        <v>121</v>
      </c>
      <c r="AJ23" s="846" t="s">
        <v>121</v>
      </c>
      <c r="AK23" s="952">
        <f>SUM(S23,AB23)</f>
        <v>0</v>
      </c>
      <c r="AL23" s="840" t="s">
        <v>121</v>
      </c>
      <c r="AM23" s="838">
        <v>1</v>
      </c>
      <c r="AN23" s="951">
        <f>SUM(AL23:AM23)</f>
        <v>1</v>
      </c>
      <c r="AO23" s="840" t="s">
        <v>121</v>
      </c>
      <c r="AP23" s="838" t="s">
        <v>121</v>
      </c>
      <c r="AQ23" s="951">
        <f>SUM(AO23:AP23)</f>
        <v>0</v>
      </c>
      <c r="AR23" s="837" t="s">
        <v>121</v>
      </c>
      <c r="AS23" s="838" t="s">
        <v>121</v>
      </c>
      <c r="AT23" s="951">
        <f>SUM(AR23:AS23)</f>
        <v>0</v>
      </c>
      <c r="AU23" s="841">
        <f>SUM(AL23,B23,AC23)</f>
        <v>0</v>
      </c>
      <c r="AV23" s="842">
        <f>SUM(AM23,C23,AD23)</f>
        <v>2</v>
      </c>
      <c r="AW23" s="843">
        <f>SUM(AU23:AV23)</f>
        <v>2</v>
      </c>
      <c r="AX23" s="841">
        <f>SUM(AO23,E23,AF23)</f>
        <v>0</v>
      </c>
      <c r="AY23" s="842">
        <f>SUM(AP23,F23,AG23)</f>
        <v>0</v>
      </c>
      <c r="AZ23" s="843">
        <f>SUM(AX23:AY23)</f>
        <v>0</v>
      </c>
      <c r="BA23" s="841">
        <f>SUM(AR23,H23,AI23)</f>
        <v>0</v>
      </c>
      <c r="BB23" s="842">
        <f>SUM(AS23,I23,AJ23)</f>
        <v>0</v>
      </c>
      <c r="BC23" s="843">
        <f>SUM(BA23:BB23)</f>
        <v>0</v>
      </c>
    </row>
    <row r="24" spans="1:55" x14ac:dyDescent="0.2">
      <c r="A24" s="844" t="s">
        <v>11</v>
      </c>
      <c r="B24" s="764" t="s">
        <v>121</v>
      </c>
      <c r="C24" s="846" t="s">
        <v>121</v>
      </c>
      <c r="D24" s="952">
        <f>SUM(B24:C24)</f>
        <v>0</v>
      </c>
      <c r="E24" s="764" t="s">
        <v>121</v>
      </c>
      <c r="F24" s="846" t="s">
        <v>121</v>
      </c>
      <c r="G24" s="952">
        <f>SUM(E24:F24)</f>
        <v>0</v>
      </c>
      <c r="H24" s="845" t="s">
        <v>121</v>
      </c>
      <c r="I24" s="846" t="s">
        <v>121</v>
      </c>
      <c r="J24" s="952">
        <f>SUM(H24:I24)</f>
        <v>0</v>
      </c>
      <c r="K24" s="764">
        <v>1</v>
      </c>
      <c r="L24" s="846">
        <v>3</v>
      </c>
      <c r="M24" s="952">
        <f>SUM(K24:L24)</f>
        <v>4</v>
      </c>
      <c r="N24" s="764" t="s">
        <v>121</v>
      </c>
      <c r="O24" s="846" t="s">
        <v>121</v>
      </c>
      <c r="P24" s="952">
        <f>SUM(N24:O24)</f>
        <v>0</v>
      </c>
      <c r="Q24" s="845" t="s">
        <v>121</v>
      </c>
      <c r="R24" s="846" t="s">
        <v>121</v>
      </c>
      <c r="S24" s="952">
        <f>SUM(Q24:R24)</f>
        <v>0</v>
      </c>
      <c r="T24" s="764">
        <v>2</v>
      </c>
      <c r="U24" s="846">
        <v>1</v>
      </c>
      <c r="V24" s="952">
        <f>SUM(T24:U24)</f>
        <v>3</v>
      </c>
      <c r="W24" s="764" t="s">
        <v>121</v>
      </c>
      <c r="X24" s="846" t="s">
        <v>121</v>
      </c>
      <c r="Y24" s="952">
        <f>SUM(W24:X24)</f>
        <v>0</v>
      </c>
      <c r="Z24" s="845" t="s">
        <v>121</v>
      </c>
      <c r="AA24" s="846" t="s">
        <v>121</v>
      </c>
      <c r="AB24" s="952">
        <f>SUM(Z24:AA24)</f>
        <v>0</v>
      </c>
      <c r="AC24" s="764">
        <v>3</v>
      </c>
      <c r="AD24" s="846">
        <v>4</v>
      </c>
      <c r="AE24" s="952">
        <f>SUM(M24,V24)</f>
        <v>7</v>
      </c>
      <c r="AF24" s="764" t="s">
        <v>121</v>
      </c>
      <c r="AG24" s="846" t="s">
        <v>121</v>
      </c>
      <c r="AH24" s="952">
        <f>SUM(P24,Y24)</f>
        <v>0</v>
      </c>
      <c r="AI24" s="845" t="s">
        <v>121</v>
      </c>
      <c r="AJ24" s="846" t="s">
        <v>121</v>
      </c>
      <c r="AK24" s="952">
        <f>SUM(S24,AB24)</f>
        <v>0</v>
      </c>
      <c r="AL24" s="840">
        <v>1</v>
      </c>
      <c r="AM24" s="838">
        <v>1</v>
      </c>
      <c r="AN24" s="951">
        <f>SUM(AL24:AM24)</f>
        <v>2</v>
      </c>
      <c r="AO24" s="840" t="s">
        <v>121</v>
      </c>
      <c r="AP24" s="838" t="s">
        <v>121</v>
      </c>
      <c r="AQ24" s="951">
        <f>SUM(AO24:AP24)</f>
        <v>0</v>
      </c>
      <c r="AR24" s="837" t="s">
        <v>121</v>
      </c>
      <c r="AS24" s="838" t="s">
        <v>121</v>
      </c>
      <c r="AT24" s="951">
        <f>SUM(AR24:AS24)</f>
        <v>0</v>
      </c>
      <c r="AU24" s="841">
        <f>SUM(AL24,B24,AC24)</f>
        <v>4</v>
      </c>
      <c r="AV24" s="842">
        <f>SUM(AM24,C24,AD24)</f>
        <v>5</v>
      </c>
      <c r="AW24" s="843">
        <f>SUM(AU24:AV24)</f>
        <v>9</v>
      </c>
      <c r="AX24" s="841">
        <f>SUM(AO24,E24,AF24)</f>
        <v>0</v>
      </c>
      <c r="AY24" s="842">
        <f>SUM(AP24,F24,AG24)</f>
        <v>0</v>
      </c>
      <c r="AZ24" s="843">
        <f>SUM(AX24:AY24)</f>
        <v>0</v>
      </c>
      <c r="BA24" s="841">
        <f>SUM(AR24,H24,AI24)</f>
        <v>0</v>
      </c>
      <c r="BB24" s="842">
        <f>SUM(AS24,I24,AJ24)</f>
        <v>0</v>
      </c>
      <c r="BC24" s="843">
        <f>SUM(BA24:BB24)</f>
        <v>0</v>
      </c>
    </row>
    <row r="25" spans="1:55" x14ac:dyDescent="0.2">
      <c r="A25" s="844" t="s">
        <v>12</v>
      </c>
      <c r="B25" s="764">
        <v>15</v>
      </c>
      <c r="C25" s="846">
        <v>28</v>
      </c>
      <c r="D25" s="952">
        <f>SUM(B25:C25)</f>
        <v>43</v>
      </c>
      <c r="E25" s="764">
        <v>1</v>
      </c>
      <c r="F25" s="846">
        <v>5</v>
      </c>
      <c r="G25" s="952">
        <f>SUM(E25:F25)</f>
        <v>6</v>
      </c>
      <c r="H25" s="845">
        <v>3</v>
      </c>
      <c r="I25" s="846">
        <v>7</v>
      </c>
      <c r="J25" s="952">
        <f>SUM(H25:I25)</f>
        <v>10</v>
      </c>
      <c r="K25" s="764">
        <v>8</v>
      </c>
      <c r="L25" s="846">
        <v>13</v>
      </c>
      <c r="M25" s="952">
        <f>SUM(K25:L25)</f>
        <v>21</v>
      </c>
      <c r="N25" s="764" t="s">
        <v>121</v>
      </c>
      <c r="O25" s="846">
        <v>2</v>
      </c>
      <c r="P25" s="952">
        <f>SUM(N25:O25)</f>
        <v>2</v>
      </c>
      <c r="Q25" s="845" t="s">
        <v>121</v>
      </c>
      <c r="R25" s="846">
        <v>2</v>
      </c>
      <c r="S25" s="952">
        <f>SUM(Q25:R25)</f>
        <v>2</v>
      </c>
      <c r="T25" s="764">
        <v>11</v>
      </c>
      <c r="U25" s="846">
        <v>11</v>
      </c>
      <c r="V25" s="952">
        <f>SUM(T25:U25)</f>
        <v>22</v>
      </c>
      <c r="W25" s="764" t="s">
        <v>121</v>
      </c>
      <c r="X25" s="846" t="s">
        <v>121</v>
      </c>
      <c r="Y25" s="952">
        <f>SUM(W25:X25)</f>
        <v>0</v>
      </c>
      <c r="Z25" s="845">
        <v>1</v>
      </c>
      <c r="AA25" s="846" t="s">
        <v>121</v>
      </c>
      <c r="AB25" s="952">
        <f>SUM(Z25:AA25)</f>
        <v>1</v>
      </c>
      <c r="AC25" s="764">
        <v>19</v>
      </c>
      <c r="AD25" s="846">
        <v>24</v>
      </c>
      <c r="AE25" s="952">
        <f>SUM(M25,V25)</f>
        <v>43</v>
      </c>
      <c r="AF25" s="764" t="s">
        <v>121</v>
      </c>
      <c r="AG25" s="846">
        <v>2</v>
      </c>
      <c r="AH25" s="952">
        <f>SUM(P25,Y25)</f>
        <v>2</v>
      </c>
      <c r="AI25" s="845">
        <v>1</v>
      </c>
      <c r="AJ25" s="846">
        <v>2</v>
      </c>
      <c r="AK25" s="952">
        <f>SUM(S25,AB25)</f>
        <v>3</v>
      </c>
      <c r="AL25" s="840">
        <v>9</v>
      </c>
      <c r="AM25" s="838">
        <v>30</v>
      </c>
      <c r="AN25" s="951">
        <f>SUM(AL25:AM25)</f>
        <v>39</v>
      </c>
      <c r="AO25" s="840">
        <v>1</v>
      </c>
      <c r="AP25" s="838">
        <v>2</v>
      </c>
      <c r="AQ25" s="951">
        <f>SUM(AO25:AP25)</f>
        <v>3</v>
      </c>
      <c r="AR25" s="837" t="s">
        <v>121</v>
      </c>
      <c r="AS25" s="838" t="s">
        <v>121</v>
      </c>
      <c r="AT25" s="951">
        <f>SUM(AR25:AS25)</f>
        <v>0</v>
      </c>
      <c r="AU25" s="841">
        <f>SUM(AL25,B25,AC25)</f>
        <v>43</v>
      </c>
      <c r="AV25" s="842">
        <f>SUM(AM25,C25,AD25)</f>
        <v>82</v>
      </c>
      <c r="AW25" s="843">
        <f>SUM(AU25:AV25)</f>
        <v>125</v>
      </c>
      <c r="AX25" s="841">
        <f>SUM(AO25,E25,AF25)</f>
        <v>2</v>
      </c>
      <c r="AY25" s="842">
        <f>SUM(AP25,F25,AG25)</f>
        <v>9</v>
      </c>
      <c r="AZ25" s="843">
        <f>SUM(AX25:AY25)</f>
        <v>11</v>
      </c>
      <c r="BA25" s="841">
        <f>SUM(AR25,H25,AI25)</f>
        <v>4</v>
      </c>
      <c r="BB25" s="842">
        <f>SUM(AS25,I25,AJ25)</f>
        <v>9</v>
      </c>
      <c r="BC25" s="843">
        <f>SUM(BA25:BB25)</f>
        <v>13</v>
      </c>
    </row>
    <row r="26" spans="1:55" x14ac:dyDescent="0.2">
      <c r="A26" s="844" t="s">
        <v>13</v>
      </c>
      <c r="B26" s="764">
        <v>1</v>
      </c>
      <c r="C26" s="846" t="s">
        <v>121</v>
      </c>
      <c r="D26" s="952">
        <f>SUM(B26:C26)</f>
        <v>1</v>
      </c>
      <c r="E26" s="764" t="s">
        <v>121</v>
      </c>
      <c r="F26" s="846" t="s">
        <v>121</v>
      </c>
      <c r="G26" s="952">
        <f>SUM(E26:F26)</f>
        <v>0</v>
      </c>
      <c r="H26" s="845" t="s">
        <v>121</v>
      </c>
      <c r="I26" s="846" t="s">
        <v>121</v>
      </c>
      <c r="J26" s="952">
        <f>SUM(H26:I26)</f>
        <v>0</v>
      </c>
      <c r="K26" s="764" t="s">
        <v>121</v>
      </c>
      <c r="L26" s="846" t="s">
        <v>121</v>
      </c>
      <c r="M26" s="952">
        <f>SUM(K26:L26)</f>
        <v>0</v>
      </c>
      <c r="N26" s="764" t="s">
        <v>121</v>
      </c>
      <c r="O26" s="846" t="s">
        <v>121</v>
      </c>
      <c r="P26" s="952">
        <f>SUM(N26:O26)</f>
        <v>0</v>
      </c>
      <c r="Q26" s="845" t="s">
        <v>121</v>
      </c>
      <c r="R26" s="846" t="s">
        <v>121</v>
      </c>
      <c r="S26" s="952">
        <f>SUM(Q26:R26)</f>
        <v>0</v>
      </c>
      <c r="T26" s="764" t="s">
        <v>121</v>
      </c>
      <c r="U26" s="846" t="s">
        <v>121</v>
      </c>
      <c r="V26" s="952">
        <f>SUM(T26:U26)</f>
        <v>0</v>
      </c>
      <c r="W26" s="764" t="s">
        <v>121</v>
      </c>
      <c r="X26" s="846" t="s">
        <v>121</v>
      </c>
      <c r="Y26" s="952">
        <f>SUM(W26:X26)</f>
        <v>0</v>
      </c>
      <c r="Z26" s="845" t="s">
        <v>121</v>
      </c>
      <c r="AA26" s="846" t="s">
        <v>121</v>
      </c>
      <c r="AB26" s="952">
        <f>SUM(Z26:AA26)</f>
        <v>0</v>
      </c>
      <c r="AC26" s="764" t="s">
        <v>121</v>
      </c>
      <c r="AD26" s="846" t="s">
        <v>121</v>
      </c>
      <c r="AE26" s="952">
        <f>SUM(M26,V26)</f>
        <v>0</v>
      </c>
      <c r="AF26" s="764" t="s">
        <v>121</v>
      </c>
      <c r="AG26" s="846" t="s">
        <v>121</v>
      </c>
      <c r="AH26" s="952">
        <f>SUM(P26,Y26)</f>
        <v>0</v>
      </c>
      <c r="AI26" s="845" t="s">
        <v>121</v>
      </c>
      <c r="AJ26" s="846" t="s">
        <v>121</v>
      </c>
      <c r="AK26" s="952">
        <f>SUM(S26,AB26)</f>
        <v>0</v>
      </c>
      <c r="AL26" s="840" t="s">
        <v>121</v>
      </c>
      <c r="AM26" s="838">
        <v>1</v>
      </c>
      <c r="AN26" s="951">
        <f>SUM(AL26:AM26)</f>
        <v>1</v>
      </c>
      <c r="AO26" s="840" t="s">
        <v>121</v>
      </c>
      <c r="AP26" s="838" t="s">
        <v>121</v>
      </c>
      <c r="AQ26" s="951">
        <f>SUM(AO26:AP26)</f>
        <v>0</v>
      </c>
      <c r="AR26" s="837" t="s">
        <v>121</v>
      </c>
      <c r="AS26" s="838" t="s">
        <v>121</v>
      </c>
      <c r="AT26" s="951">
        <f>SUM(AR26:AS26)</f>
        <v>0</v>
      </c>
      <c r="AU26" s="841">
        <f>SUM(AL26,B26,AC26)</f>
        <v>1</v>
      </c>
      <c r="AV26" s="842">
        <f>SUM(AM26,C26,AD26)</f>
        <v>1</v>
      </c>
      <c r="AW26" s="843">
        <f>SUM(AU26:AV26)</f>
        <v>2</v>
      </c>
      <c r="AX26" s="841">
        <f>SUM(AO26,E26,AF26)</f>
        <v>0</v>
      </c>
      <c r="AY26" s="842">
        <f>SUM(AP26,F26,AG26)</f>
        <v>0</v>
      </c>
      <c r="AZ26" s="843">
        <f>SUM(AX26:AY26)</f>
        <v>0</v>
      </c>
      <c r="BA26" s="841">
        <f>SUM(AR26,H26,AI26)</f>
        <v>0</v>
      </c>
      <c r="BB26" s="842">
        <f>SUM(AS26,I26,AJ26)</f>
        <v>0</v>
      </c>
      <c r="BC26" s="843">
        <f>SUM(BA26:BB26)</f>
        <v>0</v>
      </c>
    </row>
    <row r="27" spans="1:55" x14ac:dyDescent="0.2">
      <c r="A27" s="844" t="s">
        <v>14</v>
      </c>
      <c r="B27" s="764">
        <v>935</v>
      </c>
      <c r="C27" s="846">
        <v>702</v>
      </c>
      <c r="D27" s="952">
        <f>SUM(B27:C27)</f>
        <v>1637</v>
      </c>
      <c r="E27" s="764">
        <v>73</v>
      </c>
      <c r="F27" s="846">
        <v>59</v>
      </c>
      <c r="G27" s="952">
        <f>SUM(E27:F27)</f>
        <v>132</v>
      </c>
      <c r="H27" s="845">
        <v>52</v>
      </c>
      <c r="I27" s="846">
        <v>36</v>
      </c>
      <c r="J27" s="952">
        <f>SUM(H27:I27)</f>
        <v>88</v>
      </c>
      <c r="K27" s="764">
        <v>477</v>
      </c>
      <c r="L27" s="846">
        <v>324</v>
      </c>
      <c r="M27" s="952">
        <f>SUM(K27:L27)</f>
        <v>801</v>
      </c>
      <c r="N27" s="764">
        <v>27</v>
      </c>
      <c r="O27" s="846">
        <v>28</v>
      </c>
      <c r="P27" s="952">
        <f>SUM(N27:O27)</f>
        <v>55</v>
      </c>
      <c r="Q27" s="845">
        <v>20</v>
      </c>
      <c r="R27" s="846">
        <v>20</v>
      </c>
      <c r="S27" s="952">
        <f>SUM(Q27:R27)</f>
        <v>40</v>
      </c>
      <c r="T27" s="764">
        <v>500</v>
      </c>
      <c r="U27" s="846">
        <v>426</v>
      </c>
      <c r="V27" s="952">
        <f>SUM(T27:U27)</f>
        <v>926</v>
      </c>
      <c r="W27" s="764">
        <v>21</v>
      </c>
      <c r="X27" s="846">
        <v>8</v>
      </c>
      <c r="Y27" s="952">
        <f>SUM(W27:X27)</f>
        <v>29</v>
      </c>
      <c r="Z27" s="845">
        <v>14</v>
      </c>
      <c r="AA27" s="846">
        <v>5</v>
      </c>
      <c r="AB27" s="952">
        <f>SUM(Z27:AA27)</f>
        <v>19</v>
      </c>
      <c r="AC27" s="764">
        <v>977</v>
      </c>
      <c r="AD27" s="846">
        <v>750</v>
      </c>
      <c r="AE27" s="952">
        <f>SUM(M27,V27)</f>
        <v>1727</v>
      </c>
      <c r="AF27" s="764">
        <v>48</v>
      </c>
      <c r="AG27" s="846">
        <v>36</v>
      </c>
      <c r="AH27" s="952">
        <f>SUM(P27,Y27)</f>
        <v>84</v>
      </c>
      <c r="AI27" s="845">
        <v>34</v>
      </c>
      <c r="AJ27" s="846">
        <v>25</v>
      </c>
      <c r="AK27" s="952">
        <f>SUM(S27,AB27)</f>
        <v>59</v>
      </c>
      <c r="AL27" s="840">
        <v>947</v>
      </c>
      <c r="AM27" s="838">
        <v>752</v>
      </c>
      <c r="AN27" s="951">
        <f>SUM(AL27:AM27)</f>
        <v>1699</v>
      </c>
      <c r="AO27" s="840">
        <v>45</v>
      </c>
      <c r="AP27" s="838">
        <v>46</v>
      </c>
      <c r="AQ27" s="951">
        <f>SUM(AO27:AP27)</f>
        <v>91</v>
      </c>
      <c r="AR27" s="837">
        <v>27</v>
      </c>
      <c r="AS27" s="838">
        <v>20</v>
      </c>
      <c r="AT27" s="951">
        <f>SUM(AR27:AS27)</f>
        <v>47</v>
      </c>
      <c r="AU27" s="841">
        <f>SUM(AL27,B27,AC27)</f>
        <v>2859</v>
      </c>
      <c r="AV27" s="842">
        <f>SUM(AM27,C27,AD27)</f>
        <v>2204</v>
      </c>
      <c r="AW27" s="843">
        <f>SUM(AU27:AV27)</f>
        <v>5063</v>
      </c>
      <c r="AX27" s="841">
        <f>SUM(AO27,E27,AF27)</f>
        <v>166</v>
      </c>
      <c r="AY27" s="842">
        <f>SUM(AP27,F27,AG27)</f>
        <v>141</v>
      </c>
      <c r="AZ27" s="843">
        <f>SUM(AX27:AY27)</f>
        <v>307</v>
      </c>
      <c r="BA27" s="841">
        <f>SUM(AR27,H27,AI27)</f>
        <v>113</v>
      </c>
      <c r="BB27" s="842">
        <f>SUM(AS27,I27,AJ27)</f>
        <v>81</v>
      </c>
      <c r="BC27" s="843">
        <f>SUM(BA27:BB27)</f>
        <v>194</v>
      </c>
    </row>
    <row r="28" spans="1:55" x14ac:dyDescent="0.2">
      <c r="A28" s="844" t="s">
        <v>109</v>
      </c>
      <c r="B28" s="764">
        <v>2</v>
      </c>
      <c r="C28" s="846">
        <v>8</v>
      </c>
      <c r="D28" s="952">
        <f>SUM(B28:C28)</f>
        <v>10</v>
      </c>
      <c r="E28" s="764" t="s">
        <v>121</v>
      </c>
      <c r="F28" s="846" t="s">
        <v>121</v>
      </c>
      <c r="G28" s="952">
        <f>SUM(E28:F28)</f>
        <v>0</v>
      </c>
      <c r="H28" s="845" t="s">
        <v>121</v>
      </c>
      <c r="I28" s="846" t="s">
        <v>121</v>
      </c>
      <c r="J28" s="952">
        <f>SUM(H28:I28)</f>
        <v>0</v>
      </c>
      <c r="K28" s="764" t="s">
        <v>121</v>
      </c>
      <c r="L28" s="846" t="s">
        <v>121</v>
      </c>
      <c r="M28" s="952">
        <f>SUM(K28:L28)</f>
        <v>0</v>
      </c>
      <c r="N28" s="764" t="s">
        <v>121</v>
      </c>
      <c r="O28" s="846" t="s">
        <v>121</v>
      </c>
      <c r="P28" s="952">
        <f>SUM(N28:O28)</f>
        <v>0</v>
      </c>
      <c r="Q28" s="845" t="s">
        <v>121</v>
      </c>
      <c r="R28" s="846" t="s">
        <v>121</v>
      </c>
      <c r="S28" s="952">
        <f>SUM(Q28:R28)</f>
        <v>0</v>
      </c>
      <c r="T28" s="764" t="s">
        <v>121</v>
      </c>
      <c r="U28" s="846" t="s">
        <v>121</v>
      </c>
      <c r="V28" s="952">
        <f>SUM(T28:U28)</f>
        <v>0</v>
      </c>
      <c r="W28" s="764" t="s">
        <v>121</v>
      </c>
      <c r="X28" s="846" t="s">
        <v>121</v>
      </c>
      <c r="Y28" s="952">
        <f>SUM(W28:X28)</f>
        <v>0</v>
      </c>
      <c r="Z28" s="845" t="s">
        <v>121</v>
      </c>
      <c r="AA28" s="846" t="s">
        <v>121</v>
      </c>
      <c r="AB28" s="952">
        <f>SUM(Z28:AA28)</f>
        <v>0</v>
      </c>
      <c r="AC28" s="764" t="s">
        <v>121</v>
      </c>
      <c r="AD28" s="846" t="s">
        <v>121</v>
      </c>
      <c r="AE28" s="952">
        <f>SUM(M28,V28)</f>
        <v>0</v>
      </c>
      <c r="AF28" s="764" t="s">
        <v>121</v>
      </c>
      <c r="AG28" s="846" t="s">
        <v>121</v>
      </c>
      <c r="AH28" s="952">
        <f>SUM(P28,Y28)</f>
        <v>0</v>
      </c>
      <c r="AI28" s="845" t="s">
        <v>121</v>
      </c>
      <c r="AJ28" s="846" t="s">
        <v>121</v>
      </c>
      <c r="AK28" s="952">
        <f>SUM(S28,AB28)</f>
        <v>0</v>
      </c>
      <c r="AL28" s="840" t="s">
        <v>121</v>
      </c>
      <c r="AM28" s="838" t="s">
        <v>121</v>
      </c>
      <c r="AN28" s="951">
        <f>SUM(AL28:AM28)</f>
        <v>0</v>
      </c>
      <c r="AO28" s="840" t="s">
        <v>121</v>
      </c>
      <c r="AP28" s="838" t="s">
        <v>121</v>
      </c>
      <c r="AQ28" s="951">
        <f>SUM(AO28:AP28)</f>
        <v>0</v>
      </c>
      <c r="AR28" s="837" t="s">
        <v>121</v>
      </c>
      <c r="AS28" s="838" t="s">
        <v>121</v>
      </c>
      <c r="AT28" s="951">
        <f>SUM(AR28:AS28)</f>
        <v>0</v>
      </c>
      <c r="AU28" s="841">
        <f>SUM(AL28,B28,AC28)</f>
        <v>2</v>
      </c>
      <c r="AV28" s="842">
        <f>SUM(AM28,C28,AD28)</f>
        <v>8</v>
      </c>
      <c r="AW28" s="843">
        <f>SUM(AU28:AV28)</f>
        <v>10</v>
      </c>
      <c r="AX28" s="841">
        <f>SUM(AO28,E28,AF28)</f>
        <v>0</v>
      </c>
      <c r="AY28" s="842">
        <f>SUM(AP28,F28,AG28)</f>
        <v>0</v>
      </c>
      <c r="AZ28" s="843">
        <f>SUM(AX28:AY28)</f>
        <v>0</v>
      </c>
      <c r="BA28" s="841">
        <f>SUM(AR28,H28,AI28)</f>
        <v>0</v>
      </c>
      <c r="BB28" s="842">
        <f>SUM(AS28,I28,AJ28)</f>
        <v>0</v>
      </c>
      <c r="BC28" s="843">
        <f>SUM(BA28:BB28)</f>
        <v>0</v>
      </c>
    </row>
    <row r="29" spans="1:55" x14ac:dyDescent="0.2">
      <c r="A29" s="844" t="s">
        <v>15</v>
      </c>
      <c r="B29" s="764">
        <v>8</v>
      </c>
      <c r="C29" s="846">
        <v>10</v>
      </c>
      <c r="D29" s="952">
        <f>SUM(B29:C29)</f>
        <v>18</v>
      </c>
      <c r="E29" s="764" t="s">
        <v>121</v>
      </c>
      <c r="F29" s="846">
        <v>1</v>
      </c>
      <c r="G29" s="952">
        <f>SUM(E29:F29)</f>
        <v>1</v>
      </c>
      <c r="H29" s="845" t="s">
        <v>121</v>
      </c>
      <c r="I29" s="846">
        <v>1</v>
      </c>
      <c r="J29" s="952">
        <f>SUM(H29:I29)</f>
        <v>1</v>
      </c>
      <c r="K29" s="764" t="s">
        <v>121</v>
      </c>
      <c r="L29" s="846">
        <v>4</v>
      </c>
      <c r="M29" s="952">
        <f>SUM(K29:L29)</f>
        <v>4</v>
      </c>
      <c r="N29" s="764">
        <v>1</v>
      </c>
      <c r="O29" s="846" t="s">
        <v>121</v>
      </c>
      <c r="P29" s="952">
        <f>SUM(N29:O29)</f>
        <v>1</v>
      </c>
      <c r="Q29" s="845" t="s">
        <v>121</v>
      </c>
      <c r="R29" s="846" t="s">
        <v>121</v>
      </c>
      <c r="S29" s="952">
        <f>SUM(Q29:R29)</f>
        <v>0</v>
      </c>
      <c r="T29" s="764">
        <v>3</v>
      </c>
      <c r="U29" s="846">
        <v>4</v>
      </c>
      <c r="V29" s="952">
        <f>SUM(T29:U29)</f>
        <v>7</v>
      </c>
      <c r="W29" s="764" t="s">
        <v>121</v>
      </c>
      <c r="X29" s="846" t="s">
        <v>121</v>
      </c>
      <c r="Y29" s="952">
        <f>SUM(W29:X29)</f>
        <v>0</v>
      </c>
      <c r="Z29" s="845" t="s">
        <v>121</v>
      </c>
      <c r="AA29" s="846" t="s">
        <v>121</v>
      </c>
      <c r="AB29" s="952">
        <f>SUM(Z29:AA29)</f>
        <v>0</v>
      </c>
      <c r="AC29" s="764">
        <v>3</v>
      </c>
      <c r="AD29" s="846">
        <v>8</v>
      </c>
      <c r="AE29" s="952">
        <f>SUM(M29,V29)</f>
        <v>11</v>
      </c>
      <c r="AF29" s="764">
        <v>1</v>
      </c>
      <c r="AG29" s="846" t="s">
        <v>121</v>
      </c>
      <c r="AH29" s="952">
        <f>SUM(P29,Y29)</f>
        <v>1</v>
      </c>
      <c r="AI29" s="845" t="s">
        <v>121</v>
      </c>
      <c r="AJ29" s="846" t="s">
        <v>121</v>
      </c>
      <c r="AK29" s="952">
        <f>SUM(S29,AB29)</f>
        <v>0</v>
      </c>
      <c r="AL29" s="840">
        <v>3</v>
      </c>
      <c r="AM29" s="838">
        <v>2</v>
      </c>
      <c r="AN29" s="951">
        <f>SUM(AL29:AM29)</f>
        <v>5</v>
      </c>
      <c r="AO29" s="840">
        <v>1</v>
      </c>
      <c r="AP29" s="838" t="s">
        <v>121</v>
      </c>
      <c r="AQ29" s="951">
        <f>SUM(AO29:AP29)</f>
        <v>1</v>
      </c>
      <c r="AR29" s="837">
        <v>1</v>
      </c>
      <c r="AS29" s="838">
        <v>1</v>
      </c>
      <c r="AT29" s="951">
        <f>SUM(AR29:AS29)</f>
        <v>2</v>
      </c>
      <c r="AU29" s="841">
        <f>SUM(AL29,B29,AC29)</f>
        <v>14</v>
      </c>
      <c r="AV29" s="842">
        <f>SUM(AM29,C29,AD29)</f>
        <v>20</v>
      </c>
      <c r="AW29" s="843">
        <f>SUM(AU29:AV29)</f>
        <v>34</v>
      </c>
      <c r="AX29" s="841">
        <f>SUM(AO29,E29,AF29)</f>
        <v>2</v>
      </c>
      <c r="AY29" s="842">
        <f>SUM(AP29,F29,AG29)</f>
        <v>1</v>
      </c>
      <c r="AZ29" s="843">
        <f>SUM(AX29:AY29)</f>
        <v>3</v>
      </c>
      <c r="BA29" s="841">
        <f>SUM(AR29,H29,AI29)</f>
        <v>1</v>
      </c>
      <c r="BB29" s="842">
        <f>SUM(AS29,I29,AJ29)</f>
        <v>2</v>
      </c>
      <c r="BC29" s="843">
        <f>SUM(BA29:BB29)</f>
        <v>3</v>
      </c>
    </row>
    <row r="30" spans="1:55" x14ac:dyDescent="0.2">
      <c r="A30" s="844" t="s">
        <v>131</v>
      </c>
      <c r="B30" s="764">
        <v>4</v>
      </c>
      <c r="C30" s="846">
        <v>24</v>
      </c>
      <c r="D30" s="952">
        <f>SUM(B30:C30)</f>
        <v>28</v>
      </c>
      <c r="E30" s="764" t="s">
        <v>121</v>
      </c>
      <c r="F30" s="846">
        <v>2</v>
      </c>
      <c r="G30" s="952">
        <f>SUM(E30:F30)</f>
        <v>2</v>
      </c>
      <c r="H30" s="845" t="s">
        <v>121</v>
      </c>
      <c r="I30" s="846">
        <v>3</v>
      </c>
      <c r="J30" s="952">
        <f>SUM(H30:I30)</f>
        <v>3</v>
      </c>
      <c r="K30" s="764">
        <v>1</v>
      </c>
      <c r="L30" s="846">
        <v>8</v>
      </c>
      <c r="M30" s="952">
        <f>SUM(K30:L30)</f>
        <v>9</v>
      </c>
      <c r="N30" s="764" t="s">
        <v>121</v>
      </c>
      <c r="O30" s="846">
        <v>6</v>
      </c>
      <c r="P30" s="952">
        <f>SUM(N30:O30)</f>
        <v>6</v>
      </c>
      <c r="Q30" s="845" t="s">
        <v>121</v>
      </c>
      <c r="R30" s="846">
        <v>1</v>
      </c>
      <c r="S30" s="952">
        <f>SUM(Q30:R30)</f>
        <v>1</v>
      </c>
      <c r="T30" s="764">
        <v>9</v>
      </c>
      <c r="U30" s="846">
        <v>22</v>
      </c>
      <c r="V30" s="952">
        <f>SUM(T30:U30)</f>
        <v>31</v>
      </c>
      <c r="W30" s="764" t="s">
        <v>121</v>
      </c>
      <c r="X30" s="846" t="s">
        <v>121</v>
      </c>
      <c r="Y30" s="952">
        <f>SUM(W30:X30)</f>
        <v>0</v>
      </c>
      <c r="Z30" s="845" t="s">
        <v>121</v>
      </c>
      <c r="AA30" s="846" t="s">
        <v>121</v>
      </c>
      <c r="AB30" s="952">
        <f>SUM(Z30:AA30)</f>
        <v>0</v>
      </c>
      <c r="AC30" s="764">
        <v>10</v>
      </c>
      <c r="AD30" s="846">
        <v>30</v>
      </c>
      <c r="AE30" s="952">
        <f>SUM(M30,V30)</f>
        <v>40</v>
      </c>
      <c r="AF30" s="764" t="s">
        <v>121</v>
      </c>
      <c r="AG30" s="846">
        <v>6</v>
      </c>
      <c r="AH30" s="952">
        <f>SUM(P30,Y30)</f>
        <v>6</v>
      </c>
      <c r="AI30" s="845" t="s">
        <v>121</v>
      </c>
      <c r="AJ30" s="846">
        <v>1</v>
      </c>
      <c r="AK30" s="952">
        <f>SUM(S30,AB30)</f>
        <v>1</v>
      </c>
      <c r="AL30" s="840">
        <v>9</v>
      </c>
      <c r="AM30" s="838">
        <v>16</v>
      </c>
      <c r="AN30" s="951">
        <f>SUM(AL30:AM30)</f>
        <v>25</v>
      </c>
      <c r="AO30" s="840" t="s">
        <v>121</v>
      </c>
      <c r="AP30" s="838">
        <v>1</v>
      </c>
      <c r="AQ30" s="951">
        <f>SUM(AO30:AP30)</f>
        <v>1</v>
      </c>
      <c r="AR30" s="837" t="s">
        <v>121</v>
      </c>
      <c r="AS30" s="838" t="s">
        <v>121</v>
      </c>
      <c r="AT30" s="951">
        <f>SUM(AR30:AS30)</f>
        <v>0</v>
      </c>
      <c r="AU30" s="841">
        <f>SUM(AL30,B30,AC30)</f>
        <v>23</v>
      </c>
      <c r="AV30" s="842">
        <f>SUM(AM30,C30,AD30)</f>
        <v>70</v>
      </c>
      <c r="AW30" s="843">
        <f>SUM(AU30:AV30)</f>
        <v>93</v>
      </c>
      <c r="AX30" s="841">
        <f>SUM(AO30,E30,AF30)</f>
        <v>0</v>
      </c>
      <c r="AY30" s="842">
        <f>SUM(AP30,F30,AG30)</f>
        <v>9</v>
      </c>
      <c r="AZ30" s="843">
        <f>SUM(AX30:AY30)</f>
        <v>9</v>
      </c>
      <c r="BA30" s="841">
        <f>SUM(AR30,H30,AI30)</f>
        <v>0</v>
      </c>
      <c r="BB30" s="842">
        <f>SUM(AS30,I30,AJ30)</f>
        <v>4</v>
      </c>
      <c r="BC30" s="843">
        <f>SUM(BA30:BB30)</f>
        <v>4</v>
      </c>
    </row>
    <row r="31" spans="1:55" x14ac:dyDescent="0.2">
      <c r="A31" s="844" t="s">
        <v>16</v>
      </c>
      <c r="B31" s="764">
        <v>1</v>
      </c>
      <c r="C31" s="846" t="s">
        <v>121</v>
      </c>
      <c r="D31" s="952">
        <f>SUM(B31:C31)</f>
        <v>1</v>
      </c>
      <c r="E31" s="764" t="s">
        <v>121</v>
      </c>
      <c r="F31" s="846" t="s">
        <v>121</v>
      </c>
      <c r="G31" s="952">
        <f>SUM(E31:F31)</f>
        <v>0</v>
      </c>
      <c r="H31" s="845" t="s">
        <v>121</v>
      </c>
      <c r="I31" s="846" t="s">
        <v>121</v>
      </c>
      <c r="J31" s="952">
        <f>SUM(H31:I31)</f>
        <v>0</v>
      </c>
      <c r="K31" s="764" t="s">
        <v>121</v>
      </c>
      <c r="L31" s="846" t="s">
        <v>121</v>
      </c>
      <c r="M31" s="952">
        <f>SUM(K31:L31)</f>
        <v>0</v>
      </c>
      <c r="N31" s="764" t="s">
        <v>121</v>
      </c>
      <c r="O31" s="846" t="s">
        <v>121</v>
      </c>
      <c r="P31" s="952">
        <f>SUM(N31:O31)</f>
        <v>0</v>
      </c>
      <c r="Q31" s="845" t="s">
        <v>121</v>
      </c>
      <c r="R31" s="846" t="s">
        <v>121</v>
      </c>
      <c r="S31" s="952">
        <f>SUM(Q31:R31)</f>
        <v>0</v>
      </c>
      <c r="T31" s="764" t="s">
        <v>121</v>
      </c>
      <c r="U31" s="846" t="s">
        <v>121</v>
      </c>
      <c r="V31" s="952">
        <f>SUM(T31:U31)</f>
        <v>0</v>
      </c>
      <c r="W31" s="764" t="s">
        <v>121</v>
      </c>
      <c r="X31" s="846" t="s">
        <v>121</v>
      </c>
      <c r="Y31" s="952">
        <f>SUM(W31:X31)</f>
        <v>0</v>
      </c>
      <c r="Z31" s="845" t="s">
        <v>121</v>
      </c>
      <c r="AA31" s="846" t="s">
        <v>121</v>
      </c>
      <c r="AB31" s="952">
        <f>SUM(Z31:AA31)</f>
        <v>0</v>
      </c>
      <c r="AC31" s="764" t="s">
        <v>121</v>
      </c>
      <c r="AD31" s="846" t="s">
        <v>121</v>
      </c>
      <c r="AE31" s="952">
        <f>SUM(M31,V31)</f>
        <v>0</v>
      </c>
      <c r="AF31" s="764" t="s">
        <v>121</v>
      </c>
      <c r="AG31" s="846" t="s">
        <v>121</v>
      </c>
      <c r="AH31" s="952">
        <f>SUM(P31,Y31)</f>
        <v>0</v>
      </c>
      <c r="AI31" s="845" t="s">
        <v>121</v>
      </c>
      <c r="AJ31" s="846" t="s">
        <v>121</v>
      </c>
      <c r="AK31" s="952">
        <f>SUM(S31,AB31)</f>
        <v>0</v>
      </c>
      <c r="AL31" s="840">
        <v>1</v>
      </c>
      <c r="AM31" s="838" t="s">
        <v>121</v>
      </c>
      <c r="AN31" s="951">
        <f>SUM(AL31:AM31)</f>
        <v>1</v>
      </c>
      <c r="AO31" s="840" t="s">
        <v>121</v>
      </c>
      <c r="AP31" s="838" t="s">
        <v>121</v>
      </c>
      <c r="AQ31" s="951">
        <f>SUM(AO31:AP31)</f>
        <v>0</v>
      </c>
      <c r="AR31" s="837" t="s">
        <v>121</v>
      </c>
      <c r="AS31" s="838" t="s">
        <v>121</v>
      </c>
      <c r="AT31" s="951">
        <f>SUM(AR31:AS31)</f>
        <v>0</v>
      </c>
      <c r="AU31" s="841">
        <f>SUM(AL31,B31,AC31)</f>
        <v>2</v>
      </c>
      <c r="AV31" s="842">
        <f>SUM(AM31,C31,AD31)</f>
        <v>0</v>
      </c>
      <c r="AW31" s="843">
        <f>SUM(AU31:AV31)</f>
        <v>2</v>
      </c>
      <c r="AX31" s="841">
        <f>SUM(AO31,E31,AF31)</f>
        <v>0</v>
      </c>
      <c r="AY31" s="842">
        <f>SUM(AP31,F31,AG31)</f>
        <v>0</v>
      </c>
      <c r="AZ31" s="843">
        <f>SUM(AX31:AY31)</f>
        <v>0</v>
      </c>
      <c r="BA31" s="841">
        <f>SUM(AR31,H31,AI31)</f>
        <v>0</v>
      </c>
      <c r="BB31" s="842">
        <f>SUM(AS31,I31,AJ31)</f>
        <v>0</v>
      </c>
      <c r="BC31" s="843">
        <f>SUM(BA31:BB31)</f>
        <v>0</v>
      </c>
    </row>
    <row r="32" spans="1:55" x14ac:dyDescent="0.2">
      <c r="A32" s="844" t="s">
        <v>17</v>
      </c>
      <c r="B32" s="764">
        <v>68</v>
      </c>
      <c r="C32" s="846">
        <v>138</v>
      </c>
      <c r="D32" s="952">
        <f>SUM(B32:C32)</f>
        <v>206</v>
      </c>
      <c r="E32" s="764">
        <v>5</v>
      </c>
      <c r="F32" s="846">
        <v>3</v>
      </c>
      <c r="G32" s="952">
        <f>SUM(E32:F32)</f>
        <v>8</v>
      </c>
      <c r="H32" s="845">
        <v>2</v>
      </c>
      <c r="I32" s="846">
        <v>17</v>
      </c>
      <c r="J32" s="952">
        <f>SUM(H32:I32)</f>
        <v>19</v>
      </c>
      <c r="K32" s="764">
        <v>26</v>
      </c>
      <c r="L32" s="846">
        <v>57</v>
      </c>
      <c r="M32" s="952">
        <f>SUM(K32:L32)</f>
        <v>83</v>
      </c>
      <c r="N32" s="764">
        <v>1</v>
      </c>
      <c r="O32" s="846">
        <v>6</v>
      </c>
      <c r="P32" s="952">
        <f>SUM(N32:O32)</f>
        <v>7</v>
      </c>
      <c r="Q32" s="845">
        <v>1</v>
      </c>
      <c r="R32" s="846">
        <v>7</v>
      </c>
      <c r="S32" s="952">
        <f>SUM(Q32:R32)</f>
        <v>8</v>
      </c>
      <c r="T32" s="764">
        <v>33</v>
      </c>
      <c r="U32" s="846">
        <v>69</v>
      </c>
      <c r="V32" s="952">
        <f>SUM(T32:U32)</f>
        <v>102</v>
      </c>
      <c r="W32" s="764">
        <v>1</v>
      </c>
      <c r="X32" s="846" t="s">
        <v>121</v>
      </c>
      <c r="Y32" s="952">
        <f>SUM(W32:X32)</f>
        <v>1</v>
      </c>
      <c r="Z32" s="845">
        <v>1</v>
      </c>
      <c r="AA32" s="846">
        <v>3</v>
      </c>
      <c r="AB32" s="952">
        <f>SUM(Z32:AA32)</f>
        <v>4</v>
      </c>
      <c r="AC32" s="764">
        <v>59</v>
      </c>
      <c r="AD32" s="846">
        <v>126</v>
      </c>
      <c r="AE32" s="952">
        <f>SUM(M32,V32)</f>
        <v>185</v>
      </c>
      <c r="AF32" s="764">
        <v>2</v>
      </c>
      <c r="AG32" s="846">
        <v>6</v>
      </c>
      <c r="AH32" s="952">
        <f>SUM(P32,Y32)</f>
        <v>8</v>
      </c>
      <c r="AI32" s="845">
        <v>2</v>
      </c>
      <c r="AJ32" s="846">
        <v>10</v>
      </c>
      <c r="AK32" s="952">
        <f>SUM(S32,AB32)</f>
        <v>12</v>
      </c>
      <c r="AL32" s="840">
        <v>81</v>
      </c>
      <c r="AM32" s="838">
        <v>142</v>
      </c>
      <c r="AN32" s="951">
        <f>SUM(AL32:AM32)</f>
        <v>223</v>
      </c>
      <c r="AO32" s="840">
        <v>3</v>
      </c>
      <c r="AP32" s="838">
        <v>5</v>
      </c>
      <c r="AQ32" s="951">
        <f>SUM(AO32:AP32)</f>
        <v>8</v>
      </c>
      <c r="AR32" s="837">
        <v>2</v>
      </c>
      <c r="AS32" s="838">
        <v>8</v>
      </c>
      <c r="AT32" s="951">
        <f>SUM(AR32:AS32)</f>
        <v>10</v>
      </c>
      <c r="AU32" s="841">
        <f>SUM(AL32,B32,AC32)</f>
        <v>208</v>
      </c>
      <c r="AV32" s="842">
        <f>SUM(AM32,C32,AD32)</f>
        <v>406</v>
      </c>
      <c r="AW32" s="843">
        <f>SUM(AU32:AV32)</f>
        <v>614</v>
      </c>
      <c r="AX32" s="841">
        <f>SUM(AO32,E32,AF32)</f>
        <v>10</v>
      </c>
      <c r="AY32" s="842">
        <f>SUM(AP32,F32,AG32)</f>
        <v>14</v>
      </c>
      <c r="AZ32" s="843">
        <f>SUM(AX32:AY32)</f>
        <v>24</v>
      </c>
      <c r="BA32" s="841">
        <f>SUM(AR32,H32,AI32)</f>
        <v>6</v>
      </c>
      <c r="BB32" s="842">
        <f>SUM(AS32,I32,AJ32)</f>
        <v>35</v>
      </c>
      <c r="BC32" s="843">
        <f>SUM(BA32:BB32)</f>
        <v>41</v>
      </c>
    </row>
    <row r="33" spans="1:55" x14ac:dyDescent="0.2">
      <c r="A33" s="844" t="s">
        <v>221</v>
      </c>
      <c r="B33" s="764" t="s">
        <v>121</v>
      </c>
      <c r="C33" s="846" t="s">
        <v>121</v>
      </c>
      <c r="D33" s="952">
        <f>SUM(B33:C33)</f>
        <v>0</v>
      </c>
      <c r="E33" s="764" t="s">
        <v>121</v>
      </c>
      <c r="F33" s="846" t="s">
        <v>121</v>
      </c>
      <c r="G33" s="952">
        <f>SUM(E33:F33)</f>
        <v>0</v>
      </c>
      <c r="H33" s="845" t="s">
        <v>121</v>
      </c>
      <c r="I33" s="846" t="s">
        <v>121</v>
      </c>
      <c r="J33" s="952">
        <f>SUM(H33:I33)</f>
        <v>0</v>
      </c>
      <c r="K33" s="764" t="s">
        <v>121</v>
      </c>
      <c r="L33" s="846" t="s">
        <v>121</v>
      </c>
      <c r="M33" s="952">
        <f>SUM(K33:L33)</f>
        <v>0</v>
      </c>
      <c r="N33" s="764" t="s">
        <v>121</v>
      </c>
      <c r="O33" s="846" t="s">
        <v>121</v>
      </c>
      <c r="P33" s="952">
        <f>SUM(N33:O33)</f>
        <v>0</v>
      </c>
      <c r="Q33" s="845" t="s">
        <v>121</v>
      </c>
      <c r="R33" s="846" t="s">
        <v>121</v>
      </c>
      <c r="S33" s="952">
        <f>SUM(Q33:R33)</f>
        <v>0</v>
      </c>
      <c r="T33" s="764" t="s">
        <v>121</v>
      </c>
      <c r="U33" s="846">
        <v>1</v>
      </c>
      <c r="V33" s="952">
        <f>SUM(T33:U33)</f>
        <v>1</v>
      </c>
      <c r="W33" s="764">
        <v>1</v>
      </c>
      <c r="X33" s="846" t="s">
        <v>121</v>
      </c>
      <c r="Y33" s="952">
        <f>SUM(W33:X33)</f>
        <v>1</v>
      </c>
      <c r="Z33" s="845" t="s">
        <v>121</v>
      </c>
      <c r="AA33" s="846" t="s">
        <v>121</v>
      </c>
      <c r="AB33" s="952">
        <f>SUM(Z33:AA33)</f>
        <v>0</v>
      </c>
      <c r="AC33" s="764" t="s">
        <v>121</v>
      </c>
      <c r="AD33" s="846">
        <v>1</v>
      </c>
      <c r="AE33" s="952">
        <f>SUM(M33,V33)</f>
        <v>1</v>
      </c>
      <c r="AF33" s="764">
        <v>1</v>
      </c>
      <c r="AG33" s="846" t="s">
        <v>121</v>
      </c>
      <c r="AH33" s="952">
        <f>SUM(P33,Y33)</f>
        <v>1</v>
      </c>
      <c r="AI33" s="845" t="s">
        <v>121</v>
      </c>
      <c r="AJ33" s="846" t="s">
        <v>121</v>
      </c>
      <c r="AK33" s="952">
        <f>SUM(S33,AB33)</f>
        <v>0</v>
      </c>
      <c r="AL33" s="840" t="s">
        <v>121</v>
      </c>
      <c r="AM33" s="838">
        <v>1</v>
      </c>
      <c r="AN33" s="951">
        <f>SUM(AL33:AM33)</f>
        <v>1</v>
      </c>
      <c r="AO33" s="840" t="s">
        <v>121</v>
      </c>
      <c r="AP33" s="838" t="s">
        <v>121</v>
      </c>
      <c r="AQ33" s="951">
        <f>SUM(AO33:AP33)</f>
        <v>0</v>
      </c>
      <c r="AR33" s="837" t="s">
        <v>121</v>
      </c>
      <c r="AS33" s="838">
        <v>1</v>
      </c>
      <c r="AT33" s="951">
        <f>SUM(AR33:AS33)</f>
        <v>1</v>
      </c>
      <c r="AU33" s="841">
        <f>SUM(AL33,B33,AC33)</f>
        <v>0</v>
      </c>
      <c r="AV33" s="842">
        <f>SUM(AM33,C33,AD33)</f>
        <v>2</v>
      </c>
      <c r="AW33" s="843">
        <f>SUM(AU33:AV33)</f>
        <v>2</v>
      </c>
      <c r="AX33" s="841">
        <f>SUM(AO33,E33,AF33)</f>
        <v>1</v>
      </c>
      <c r="AY33" s="842">
        <f>SUM(AP33,F33,AG33)</f>
        <v>0</v>
      </c>
      <c r="AZ33" s="843">
        <f>SUM(AX33:AY33)</f>
        <v>1</v>
      </c>
      <c r="BA33" s="841">
        <f>SUM(AR33,H33,AI33)</f>
        <v>0</v>
      </c>
      <c r="BB33" s="842">
        <f>SUM(AS33,I33,AJ33)</f>
        <v>1</v>
      </c>
      <c r="BC33" s="843">
        <f>SUM(BA33:BB33)</f>
        <v>1</v>
      </c>
    </row>
    <row r="34" spans="1:55" x14ac:dyDescent="0.2">
      <c r="A34" s="844" t="s">
        <v>18</v>
      </c>
      <c r="B34" s="764" t="s">
        <v>121</v>
      </c>
      <c r="C34" s="846">
        <v>1</v>
      </c>
      <c r="D34" s="952">
        <f>SUM(B34:C34)</f>
        <v>1</v>
      </c>
      <c r="E34" s="764" t="s">
        <v>121</v>
      </c>
      <c r="F34" s="846" t="s">
        <v>121</v>
      </c>
      <c r="G34" s="952">
        <f>SUM(E34:F34)</f>
        <v>0</v>
      </c>
      <c r="H34" s="845" t="s">
        <v>121</v>
      </c>
      <c r="I34" s="846">
        <v>1</v>
      </c>
      <c r="J34" s="952">
        <f>SUM(H34:I34)</f>
        <v>1</v>
      </c>
      <c r="K34" s="764" t="s">
        <v>121</v>
      </c>
      <c r="L34" s="846">
        <v>3</v>
      </c>
      <c r="M34" s="952">
        <f>SUM(K34:L34)</f>
        <v>3</v>
      </c>
      <c r="N34" s="764" t="s">
        <v>121</v>
      </c>
      <c r="O34" s="846" t="s">
        <v>121</v>
      </c>
      <c r="P34" s="952">
        <f>SUM(N34:O34)</f>
        <v>0</v>
      </c>
      <c r="Q34" s="845" t="s">
        <v>121</v>
      </c>
      <c r="R34" s="846">
        <v>1</v>
      </c>
      <c r="S34" s="952">
        <f>SUM(Q34:R34)</f>
        <v>1</v>
      </c>
      <c r="T34" s="764" t="s">
        <v>121</v>
      </c>
      <c r="U34" s="846">
        <v>1</v>
      </c>
      <c r="V34" s="952">
        <f>SUM(T34:U34)</f>
        <v>1</v>
      </c>
      <c r="W34" s="764" t="s">
        <v>121</v>
      </c>
      <c r="X34" s="846">
        <v>1</v>
      </c>
      <c r="Y34" s="952">
        <f>SUM(W34:X34)</f>
        <v>1</v>
      </c>
      <c r="Z34" s="845" t="s">
        <v>121</v>
      </c>
      <c r="AA34" s="846" t="s">
        <v>121</v>
      </c>
      <c r="AB34" s="952">
        <f>SUM(Z34:AA34)</f>
        <v>0</v>
      </c>
      <c r="AC34" s="764" t="s">
        <v>121</v>
      </c>
      <c r="AD34" s="846">
        <v>4</v>
      </c>
      <c r="AE34" s="952">
        <f>SUM(M34,V34)</f>
        <v>4</v>
      </c>
      <c r="AF34" s="764" t="s">
        <v>121</v>
      </c>
      <c r="AG34" s="846">
        <v>1</v>
      </c>
      <c r="AH34" s="952">
        <f>SUM(P34,Y34)</f>
        <v>1</v>
      </c>
      <c r="AI34" s="845" t="s">
        <v>121</v>
      </c>
      <c r="AJ34" s="846">
        <v>1</v>
      </c>
      <c r="AK34" s="952">
        <f>SUM(S34,AB34)</f>
        <v>1</v>
      </c>
      <c r="AL34" s="840" t="s">
        <v>121</v>
      </c>
      <c r="AM34" s="838" t="s">
        <v>121</v>
      </c>
      <c r="AN34" s="951">
        <f>SUM(AL34:AM34)</f>
        <v>0</v>
      </c>
      <c r="AO34" s="840" t="s">
        <v>121</v>
      </c>
      <c r="AP34" s="838">
        <v>1</v>
      </c>
      <c r="AQ34" s="951">
        <f>SUM(AO34:AP34)</f>
        <v>1</v>
      </c>
      <c r="AR34" s="837" t="s">
        <v>121</v>
      </c>
      <c r="AS34" s="838" t="s">
        <v>121</v>
      </c>
      <c r="AT34" s="951">
        <f>SUM(AR34:AS34)</f>
        <v>0</v>
      </c>
      <c r="AU34" s="841">
        <f>SUM(AL34,B34,AC34)</f>
        <v>0</v>
      </c>
      <c r="AV34" s="842">
        <f>SUM(AM34,C34,AD34)</f>
        <v>5</v>
      </c>
      <c r="AW34" s="843">
        <f>SUM(AU34:AV34)</f>
        <v>5</v>
      </c>
      <c r="AX34" s="841">
        <f>SUM(AO34,E34,AF34)</f>
        <v>0</v>
      </c>
      <c r="AY34" s="842">
        <f>SUM(AP34,F34,AG34)</f>
        <v>2</v>
      </c>
      <c r="AZ34" s="843">
        <f>SUM(AX34:AY34)</f>
        <v>2</v>
      </c>
      <c r="BA34" s="841">
        <f>SUM(AR34,H34,AI34)</f>
        <v>0</v>
      </c>
      <c r="BB34" s="842">
        <f>SUM(AS34,I34,AJ34)</f>
        <v>2</v>
      </c>
      <c r="BC34" s="843">
        <f>SUM(BA34:BB34)</f>
        <v>2</v>
      </c>
    </row>
    <row r="35" spans="1:55" x14ac:dyDescent="0.2">
      <c r="A35" s="844" t="s">
        <v>204</v>
      </c>
      <c r="B35" s="764" t="s">
        <v>121</v>
      </c>
      <c r="C35" s="846">
        <v>2</v>
      </c>
      <c r="D35" s="952">
        <f>SUM(B35:C35)</f>
        <v>2</v>
      </c>
      <c r="E35" s="764" t="s">
        <v>121</v>
      </c>
      <c r="F35" s="846" t="s">
        <v>121</v>
      </c>
      <c r="G35" s="952">
        <f>SUM(E35:F35)</f>
        <v>0</v>
      </c>
      <c r="H35" s="845" t="s">
        <v>121</v>
      </c>
      <c r="I35" s="846" t="s">
        <v>121</v>
      </c>
      <c r="J35" s="952">
        <f>SUM(H35:I35)</f>
        <v>0</v>
      </c>
      <c r="K35" s="764" t="s">
        <v>121</v>
      </c>
      <c r="L35" s="846" t="s">
        <v>121</v>
      </c>
      <c r="M35" s="952">
        <f>SUM(K35:L35)</f>
        <v>0</v>
      </c>
      <c r="N35" s="764" t="s">
        <v>121</v>
      </c>
      <c r="O35" s="846" t="s">
        <v>121</v>
      </c>
      <c r="P35" s="952">
        <f>SUM(N35:O35)</f>
        <v>0</v>
      </c>
      <c r="Q35" s="845" t="s">
        <v>121</v>
      </c>
      <c r="R35" s="846" t="s">
        <v>121</v>
      </c>
      <c r="S35" s="952">
        <f>SUM(Q35:R35)</f>
        <v>0</v>
      </c>
      <c r="T35" s="764" t="s">
        <v>121</v>
      </c>
      <c r="U35" s="846">
        <v>2</v>
      </c>
      <c r="V35" s="952">
        <f>SUM(T35:U35)</f>
        <v>2</v>
      </c>
      <c r="W35" s="764" t="s">
        <v>121</v>
      </c>
      <c r="X35" s="846" t="s">
        <v>121</v>
      </c>
      <c r="Y35" s="952">
        <f>SUM(W35:X35)</f>
        <v>0</v>
      </c>
      <c r="Z35" s="845" t="s">
        <v>121</v>
      </c>
      <c r="AA35" s="846" t="s">
        <v>121</v>
      </c>
      <c r="AB35" s="952">
        <f>SUM(Z35:AA35)</f>
        <v>0</v>
      </c>
      <c r="AC35" s="764" t="s">
        <v>121</v>
      </c>
      <c r="AD35" s="846">
        <v>2</v>
      </c>
      <c r="AE35" s="952">
        <f>SUM(M35,V35)</f>
        <v>2</v>
      </c>
      <c r="AF35" s="764" t="s">
        <v>121</v>
      </c>
      <c r="AG35" s="846" t="s">
        <v>121</v>
      </c>
      <c r="AH35" s="952">
        <f>SUM(P35,Y35)</f>
        <v>0</v>
      </c>
      <c r="AI35" s="845" t="s">
        <v>121</v>
      </c>
      <c r="AJ35" s="846" t="s">
        <v>121</v>
      </c>
      <c r="AK35" s="952">
        <f>SUM(S35,AB35)</f>
        <v>0</v>
      </c>
      <c r="AL35" s="840" t="s">
        <v>121</v>
      </c>
      <c r="AM35" s="838" t="s">
        <v>121</v>
      </c>
      <c r="AN35" s="951">
        <f>SUM(AL35:AM35)</f>
        <v>0</v>
      </c>
      <c r="AO35" s="840" t="s">
        <v>121</v>
      </c>
      <c r="AP35" s="838" t="s">
        <v>121</v>
      </c>
      <c r="AQ35" s="951">
        <f>SUM(AO35:AP35)</f>
        <v>0</v>
      </c>
      <c r="AR35" s="837" t="s">
        <v>121</v>
      </c>
      <c r="AS35" s="838" t="s">
        <v>121</v>
      </c>
      <c r="AT35" s="951">
        <f>SUM(AR35:AS35)</f>
        <v>0</v>
      </c>
      <c r="AU35" s="841">
        <f>SUM(AL35,B35,AC35)</f>
        <v>0</v>
      </c>
      <c r="AV35" s="842">
        <f>SUM(AM35,C35,AD35)</f>
        <v>4</v>
      </c>
      <c r="AW35" s="843">
        <f>SUM(AU35:AV35)</f>
        <v>4</v>
      </c>
      <c r="AX35" s="841">
        <f>SUM(AO35,E35,AF35)</f>
        <v>0</v>
      </c>
      <c r="AY35" s="842">
        <f>SUM(AP35,F35,AG35)</f>
        <v>0</v>
      </c>
      <c r="AZ35" s="843">
        <f>SUM(AX35:AY35)</f>
        <v>0</v>
      </c>
      <c r="BA35" s="841">
        <f>SUM(AR35,H35,AI35)</f>
        <v>0</v>
      </c>
      <c r="BB35" s="842">
        <f>SUM(AS35,I35,AJ35)</f>
        <v>0</v>
      </c>
      <c r="BC35" s="843">
        <f>SUM(BA35:BB35)</f>
        <v>0</v>
      </c>
    </row>
    <row r="36" spans="1:55" x14ac:dyDescent="0.2">
      <c r="A36" s="844" t="s">
        <v>19</v>
      </c>
      <c r="B36" s="764">
        <v>4</v>
      </c>
      <c r="C36" s="846">
        <v>23</v>
      </c>
      <c r="D36" s="952">
        <f>SUM(B36:C36)</f>
        <v>27</v>
      </c>
      <c r="E36" s="764" t="s">
        <v>121</v>
      </c>
      <c r="F36" s="846">
        <v>2</v>
      </c>
      <c r="G36" s="952">
        <f>SUM(E36:F36)</f>
        <v>2</v>
      </c>
      <c r="H36" s="845" t="s">
        <v>121</v>
      </c>
      <c r="I36" s="846">
        <v>1</v>
      </c>
      <c r="J36" s="952">
        <f>SUM(H36:I36)</f>
        <v>1</v>
      </c>
      <c r="K36" s="764">
        <v>3</v>
      </c>
      <c r="L36" s="846">
        <v>15</v>
      </c>
      <c r="M36" s="952">
        <f>SUM(K36:L36)</f>
        <v>18</v>
      </c>
      <c r="N36" s="764" t="s">
        <v>121</v>
      </c>
      <c r="O36" s="846" t="s">
        <v>121</v>
      </c>
      <c r="P36" s="952">
        <f>SUM(N36:O36)</f>
        <v>0</v>
      </c>
      <c r="Q36" s="845" t="s">
        <v>121</v>
      </c>
      <c r="R36" s="846" t="s">
        <v>121</v>
      </c>
      <c r="S36" s="952">
        <f>SUM(Q36:R36)</f>
        <v>0</v>
      </c>
      <c r="T36" s="764">
        <v>6</v>
      </c>
      <c r="U36" s="846">
        <v>15</v>
      </c>
      <c r="V36" s="952">
        <f>SUM(T36:U36)</f>
        <v>21</v>
      </c>
      <c r="W36" s="764" t="s">
        <v>121</v>
      </c>
      <c r="X36" s="846">
        <v>1</v>
      </c>
      <c r="Y36" s="952">
        <f>SUM(W36:X36)</f>
        <v>1</v>
      </c>
      <c r="Z36" s="845" t="s">
        <v>121</v>
      </c>
      <c r="AA36" s="846" t="s">
        <v>121</v>
      </c>
      <c r="AB36" s="952">
        <f>SUM(Z36:AA36)</f>
        <v>0</v>
      </c>
      <c r="AC36" s="764">
        <v>9</v>
      </c>
      <c r="AD36" s="846">
        <v>30</v>
      </c>
      <c r="AE36" s="952">
        <f>SUM(M36,V36)</f>
        <v>39</v>
      </c>
      <c r="AF36" s="764" t="s">
        <v>121</v>
      </c>
      <c r="AG36" s="846">
        <v>1</v>
      </c>
      <c r="AH36" s="952">
        <f>SUM(P36,Y36)</f>
        <v>1</v>
      </c>
      <c r="AI36" s="845" t="s">
        <v>121</v>
      </c>
      <c r="AJ36" s="846" t="s">
        <v>121</v>
      </c>
      <c r="AK36" s="952">
        <f>SUM(S36,AB36)</f>
        <v>0</v>
      </c>
      <c r="AL36" s="840">
        <v>11</v>
      </c>
      <c r="AM36" s="838">
        <v>33</v>
      </c>
      <c r="AN36" s="951">
        <f>SUM(AL36:AM36)</f>
        <v>44</v>
      </c>
      <c r="AO36" s="840">
        <v>2</v>
      </c>
      <c r="AP36" s="838">
        <v>1</v>
      </c>
      <c r="AQ36" s="951">
        <f>SUM(AO36:AP36)</f>
        <v>3</v>
      </c>
      <c r="AR36" s="837" t="s">
        <v>121</v>
      </c>
      <c r="AS36" s="838" t="s">
        <v>121</v>
      </c>
      <c r="AT36" s="951">
        <f>SUM(AR36:AS36)</f>
        <v>0</v>
      </c>
      <c r="AU36" s="841">
        <f>SUM(AL36,B36,AC36)</f>
        <v>24</v>
      </c>
      <c r="AV36" s="842">
        <f>SUM(AM36,C36,AD36)</f>
        <v>86</v>
      </c>
      <c r="AW36" s="843">
        <f>SUM(AU36:AV36)</f>
        <v>110</v>
      </c>
      <c r="AX36" s="841">
        <f>SUM(AO36,E36,AF36)</f>
        <v>2</v>
      </c>
      <c r="AY36" s="842">
        <f>SUM(AP36,F36,AG36)</f>
        <v>4</v>
      </c>
      <c r="AZ36" s="843">
        <f>SUM(AX36:AY36)</f>
        <v>6</v>
      </c>
      <c r="BA36" s="841">
        <f>SUM(AR36,H36,AI36)</f>
        <v>0</v>
      </c>
      <c r="BB36" s="842">
        <f>SUM(AS36,I36,AJ36)</f>
        <v>1</v>
      </c>
      <c r="BC36" s="843">
        <f>SUM(BA36:BB36)</f>
        <v>1</v>
      </c>
    </row>
    <row r="37" spans="1:55" x14ac:dyDescent="0.2">
      <c r="A37" s="844" t="s">
        <v>20</v>
      </c>
      <c r="B37" s="764">
        <v>1263</v>
      </c>
      <c r="C37" s="846">
        <v>1585</v>
      </c>
      <c r="D37" s="952">
        <f>SUM(B37:C37)</f>
        <v>2848</v>
      </c>
      <c r="E37" s="764">
        <v>98</v>
      </c>
      <c r="F37" s="846">
        <v>134</v>
      </c>
      <c r="G37" s="952">
        <f>SUM(E37:F37)</f>
        <v>232</v>
      </c>
      <c r="H37" s="845">
        <v>43</v>
      </c>
      <c r="I37" s="846">
        <v>54</v>
      </c>
      <c r="J37" s="952">
        <f>SUM(H37:I37)</f>
        <v>97</v>
      </c>
      <c r="K37" s="764">
        <v>664</v>
      </c>
      <c r="L37" s="846">
        <v>776</v>
      </c>
      <c r="M37" s="952">
        <f>SUM(K37:L37)</f>
        <v>1440</v>
      </c>
      <c r="N37" s="764">
        <v>42</v>
      </c>
      <c r="O37" s="846">
        <v>44</v>
      </c>
      <c r="P37" s="952">
        <f>SUM(N37:O37)</f>
        <v>86</v>
      </c>
      <c r="Q37" s="845">
        <v>36</v>
      </c>
      <c r="R37" s="846">
        <v>35</v>
      </c>
      <c r="S37" s="952">
        <f>SUM(Q37:R37)</f>
        <v>71</v>
      </c>
      <c r="T37" s="764">
        <v>686</v>
      </c>
      <c r="U37" s="846">
        <v>836</v>
      </c>
      <c r="V37" s="952">
        <f>SUM(T37:U37)</f>
        <v>1522</v>
      </c>
      <c r="W37" s="764">
        <v>11</v>
      </c>
      <c r="X37" s="846">
        <v>13</v>
      </c>
      <c r="Y37" s="952">
        <f>SUM(W37:X37)</f>
        <v>24</v>
      </c>
      <c r="Z37" s="845">
        <v>16</v>
      </c>
      <c r="AA37" s="846">
        <v>14</v>
      </c>
      <c r="AB37" s="952">
        <f>SUM(Z37:AA37)</f>
        <v>30</v>
      </c>
      <c r="AC37" s="764">
        <v>1350</v>
      </c>
      <c r="AD37" s="846">
        <v>1612</v>
      </c>
      <c r="AE37" s="952">
        <f>SUM(M37,V37)</f>
        <v>2962</v>
      </c>
      <c r="AF37" s="764">
        <v>53</v>
      </c>
      <c r="AG37" s="846">
        <v>57</v>
      </c>
      <c r="AH37" s="952">
        <f>SUM(P37,Y37)</f>
        <v>110</v>
      </c>
      <c r="AI37" s="845">
        <v>52</v>
      </c>
      <c r="AJ37" s="846">
        <v>49</v>
      </c>
      <c r="AK37" s="952">
        <f>SUM(S37,AB37)</f>
        <v>101</v>
      </c>
      <c r="AL37" s="840">
        <v>1572</v>
      </c>
      <c r="AM37" s="838">
        <v>1875</v>
      </c>
      <c r="AN37" s="951">
        <f>SUM(AL37:AM37)</f>
        <v>3447</v>
      </c>
      <c r="AO37" s="840">
        <v>49</v>
      </c>
      <c r="AP37" s="838">
        <v>59</v>
      </c>
      <c r="AQ37" s="951">
        <f>SUM(AO37:AP37)</f>
        <v>108</v>
      </c>
      <c r="AR37" s="837">
        <v>24</v>
      </c>
      <c r="AS37" s="838">
        <v>27</v>
      </c>
      <c r="AT37" s="951">
        <f>SUM(AR37:AS37)</f>
        <v>51</v>
      </c>
      <c r="AU37" s="841">
        <f>SUM(AL37,B37,AC37)</f>
        <v>4185</v>
      </c>
      <c r="AV37" s="842">
        <f>SUM(AM37,C37,AD37)</f>
        <v>5072</v>
      </c>
      <c r="AW37" s="843">
        <f>SUM(AU37:AV37)</f>
        <v>9257</v>
      </c>
      <c r="AX37" s="841">
        <f>SUM(AO37,E37,AF37)</f>
        <v>200</v>
      </c>
      <c r="AY37" s="842">
        <f>SUM(AP37,F37,AG37)</f>
        <v>250</v>
      </c>
      <c r="AZ37" s="843">
        <f>SUM(AX37:AY37)</f>
        <v>450</v>
      </c>
      <c r="BA37" s="841">
        <f>SUM(AR37,H37,AI37)</f>
        <v>119</v>
      </c>
      <c r="BB37" s="842">
        <f>SUM(AS37,I37,AJ37)</f>
        <v>130</v>
      </c>
      <c r="BC37" s="843">
        <f>SUM(BA37:BB37)</f>
        <v>249</v>
      </c>
    </row>
    <row r="38" spans="1:55" x14ac:dyDescent="0.2">
      <c r="A38" s="844" t="s">
        <v>21</v>
      </c>
      <c r="B38" s="764">
        <v>15</v>
      </c>
      <c r="C38" s="846">
        <v>21</v>
      </c>
      <c r="D38" s="952">
        <f>SUM(B38:C38)</f>
        <v>36</v>
      </c>
      <c r="E38" s="764" t="s">
        <v>121</v>
      </c>
      <c r="F38" s="846" t="s">
        <v>121</v>
      </c>
      <c r="G38" s="952">
        <f>SUM(E38:F38)</f>
        <v>0</v>
      </c>
      <c r="H38" s="845">
        <v>1</v>
      </c>
      <c r="I38" s="846">
        <v>10</v>
      </c>
      <c r="J38" s="952">
        <f>SUM(H38:I38)</f>
        <v>11</v>
      </c>
      <c r="K38" s="764" t="s">
        <v>121</v>
      </c>
      <c r="L38" s="846" t="s">
        <v>121</v>
      </c>
      <c r="M38" s="952">
        <f>SUM(K38:L38)</f>
        <v>0</v>
      </c>
      <c r="N38" s="764" t="s">
        <v>121</v>
      </c>
      <c r="O38" s="846" t="s">
        <v>121</v>
      </c>
      <c r="P38" s="952">
        <f>SUM(N38:O38)</f>
        <v>0</v>
      </c>
      <c r="Q38" s="845" t="s">
        <v>121</v>
      </c>
      <c r="R38" s="846" t="s">
        <v>121</v>
      </c>
      <c r="S38" s="952">
        <f>SUM(Q38:R38)</f>
        <v>0</v>
      </c>
      <c r="T38" s="764" t="s">
        <v>121</v>
      </c>
      <c r="U38" s="846" t="s">
        <v>121</v>
      </c>
      <c r="V38" s="952">
        <f>SUM(T38:U38)</f>
        <v>0</v>
      </c>
      <c r="W38" s="764" t="s">
        <v>121</v>
      </c>
      <c r="X38" s="846" t="s">
        <v>121</v>
      </c>
      <c r="Y38" s="952">
        <f>SUM(W38:X38)</f>
        <v>0</v>
      </c>
      <c r="Z38" s="845" t="s">
        <v>121</v>
      </c>
      <c r="AA38" s="846" t="s">
        <v>121</v>
      </c>
      <c r="AB38" s="952">
        <f>SUM(Z38:AA38)</f>
        <v>0</v>
      </c>
      <c r="AC38" s="764" t="s">
        <v>121</v>
      </c>
      <c r="AD38" s="846" t="s">
        <v>121</v>
      </c>
      <c r="AE38" s="952">
        <f>SUM(M38,V38)</f>
        <v>0</v>
      </c>
      <c r="AF38" s="764" t="s">
        <v>121</v>
      </c>
      <c r="AG38" s="846" t="s">
        <v>121</v>
      </c>
      <c r="AH38" s="952">
        <f>SUM(P38,Y38)</f>
        <v>0</v>
      </c>
      <c r="AI38" s="845" t="s">
        <v>121</v>
      </c>
      <c r="AJ38" s="846" t="s">
        <v>121</v>
      </c>
      <c r="AK38" s="952">
        <f>SUM(S38,AB38)</f>
        <v>0</v>
      </c>
      <c r="AL38" s="840" t="s">
        <v>121</v>
      </c>
      <c r="AM38" s="838" t="s">
        <v>121</v>
      </c>
      <c r="AN38" s="951">
        <f>SUM(AL38:AM38)</f>
        <v>0</v>
      </c>
      <c r="AO38" s="840" t="s">
        <v>121</v>
      </c>
      <c r="AP38" s="838" t="s">
        <v>121</v>
      </c>
      <c r="AQ38" s="951">
        <f>SUM(AO38:AP38)</f>
        <v>0</v>
      </c>
      <c r="AR38" s="837" t="s">
        <v>121</v>
      </c>
      <c r="AS38" s="838">
        <v>1</v>
      </c>
      <c r="AT38" s="951">
        <f>SUM(AR38:AS38)</f>
        <v>1</v>
      </c>
      <c r="AU38" s="841">
        <f>SUM(AL38,B38,AC38)</f>
        <v>15</v>
      </c>
      <c r="AV38" s="842">
        <f>SUM(AM38,C38,AD38)</f>
        <v>21</v>
      </c>
      <c r="AW38" s="843">
        <f>SUM(AU38:AV38)</f>
        <v>36</v>
      </c>
      <c r="AX38" s="841">
        <f>SUM(AO38,E38,AF38)</f>
        <v>0</v>
      </c>
      <c r="AY38" s="842">
        <f>SUM(AP38,F38,AG38)</f>
        <v>0</v>
      </c>
      <c r="AZ38" s="843">
        <f>SUM(AX38:AY38)</f>
        <v>0</v>
      </c>
      <c r="BA38" s="841">
        <f>SUM(AR38,H38,AI38)</f>
        <v>1</v>
      </c>
      <c r="BB38" s="842">
        <f>SUM(AS38,I38,AJ38)</f>
        <v>11</v>
      </c>
      <c r="BC38" s="843">
        <f>SUM(BA38:BB38)</f>
        <v>12</v>
      </c>
    </row>
    <row r="39" spans="1:55" x14ac:dyDescent="0.2">
      <c r="A39" s="844" t="s">
        <v>205</v>
      </c>
      <c r="B39" s="764" t="s">
        <v>121</v>
      </c>
      <c r="C39" s="846">
        <v>2</v>
      </c>
      <c r="D39" s="952">
        <f>SUM(B39:C39)</f>
        <v>2</v>
      </c>
      <c r="E39" s="764" t="s">
        <v>121</v>
      </c>
      <c r="F39" s="846" t="s">
        <v>121</v>
      </c>
      <c r="G39" s="952">
        <f>SUM(E39:F39)</f>
        <v>0</v>
      </c>
      <c r="H39" s="845" t="s">
        <v>121</v>
      </c>
      <c r="I39" s="846">
        <v>1</v>
      </c>
      <c r="J39" s="952">
        <f>SUM(H39:I39)</f>
        <v>1</v>
      </c>
      <c r="K39" s="764" t="s">
        <v>121</v>
      </c>
      <c r="L39" s="846">
        <v>1</v>
      </c>
      <c r="M39" s="952">
        <f>SUM(K39:L39)</f>
        <v>1</v>
      </c>
      <c r="N39" s="764" t="s">
        <v>121</v>
      </c>
      <c r="O39" s="846" t="s">
        <v>121</v>
      </c>
      <c r="P39" s="952">
        <f>SUM(N39:O39)</f>
        <v>0</v>
      </c>
      <c r="Q39" s="845" t="s">
        <v>121</v>
      </c>
      <c r="R39" s="846" t="s">
        <v>121</v>
      </c>
      <c r="S39" s="952">
        <f>SUM(Q39:R39)</f>
        <v>0</v>
      </c>
      <c r="T39" s="764" t="s">
        <v>121</v>
      </c>
      <c r="U39" s="846" t="s">
        <v>121</v>
      </c>
      <c r="V39" s="952">
        <f>SUM(T39:U39)</f>
        <v>0</v>
      </c>
      <c r="W39" s="764" t="s">
        <v>121</v>
      </c>
      <c r="X39" s="846" t="s">
        <v>121</v>
      </c>
      <c r="Y39" s="952">
        <f>SUM(W39:X39)</f>
        <v>0</v>
      </c>
      <c r="Z39" s="845" t="s">
        <v>121</v>
      </c>
      <c r="AA39" s="846" t="s">
        <v>121</v>
      </c>
      <c r="AB39" s="952">
        <f>SUM(Z39:AA39)</f>
        <v>0</v>
      </c>
      <c r="AC39" s="764" t="s">
        <v>121</v>
      </c>
      <c r="AD39" s="846">
        <v>1</v>
      </c>
      <c r="AE39" s="952">
        <f>SUM(M39,V39)</f>
        <v>1</v>
      </c>
      <c r="AF39" s="764" t="s">
        <v>121</v>
      </c>
      <c r="AG39" s="846" t="s">
        <v>121</v>
      </c>
      <c r="AH39" s="952">
        <f>SUM(P39,Y39)</f>
        <v>0</v>
      </c>
      <c r="AI39" s="845" t="s">
        <v>121</v>
      </c>
      <c r="AJ39" s="846" t="s">
        <v>121</v>
      </c>
      <c r="AK39" s="952">
        <f>SUM(S39,AB39)</f>
        <v>0</v>
      </c>
      <c r="AL39" s="840" t="s">
        <v>121</v>
      </c>
      <c r="AM39" s="838" t="s">
        <v>121</v>
      </c>
      <c r="AN39" s="951">
        <f>SUM(AL39:AM39)</f>
        <v>0</v>
      </c>
      <c r="AO39" s="840" t="s">
        <v>121</v>
      </c>
      <c r="AP39" s="838" t="s">
        <v>121</v>
      </c>
      <c r="AQ39" s="951">
        <f>SUM(AO39:AP39)</f>
        <v>0</v>
      </c>
      <c r="AR39" s="837" t="s">
        <v>121</v>
      </c>
      <c r="AS39" s="838" t="s">
        <v>121</v>
      </c>
      <c r="AT39" s="951">
        <f>SUM(AR39:AS39)</f>
        <v>0</v>
      </c>
      <c r="AU39" s="841">
        <f>SUM(AL39,B39,AC39)</f>
        <v>0</v>
      </c>
      <c r="AV39" s="842">
        <f>SUM(AM39,C39,AD39)</f>
        <v>3</v>
      </c>
      <c r="AW39" s="843">
        <f>SUM(AU39:AV39)</f>
        <v>3</v>
      </c>
      <c r="AX39" s="841">
        <f>SUM(AO39,E39,AF39)</f>
        <v>0</v>
      </c>
      <c r="AY39" s="842">
        <f>SUM(AP39,F39,AG39)</f>
        <v>0</v>
      </c>
      <c r="AZ39" s="843">
        <f>SUM(AX39:AY39)</f>
        <v>0</v>
      </c>
      <c r="BA39" s="841">
        <f>SUM(AR39,H39,AI39)</f>
        <v>0</v>
      </c>
      <c r="BB39" s="842">
        <f>SUM(AS39,I39,AJ39)</f>
        <v>1</v>
      </c>
      <c r="BC39" s="843">
        <f>SUM(BA39:BB39)</f>
        <v>1</v>
      </c>
    </row>
    <row r="40" spans="1:55" x14ac:dyDescent="0.2">
      <c r="A40" s="844" t="s">
        <v>22</v>
      </c>
      <c r="B40" s="764">
        <v>3</v>
      </c>
      <c r="C40" s="846">
        <v>14</v>
      </c>
      <c r="D40" s="952">
        <f>SUM(B40:C40)</f>
        <v>17</v>
      </c>
      <c r="E40" s="764" t="s">
        <v>121</v>
      </c>
      <c r="F40" s="846">
        <v>1</v>
      </c>
      <c r="G40" s="952">
        <f>SUM(E40:F40)</f>
        <v>1</v>
      </c>
      <c r="H40" s="845" t="s">
        <v>121</v>
      </c>
      <c r="I40" s="846">
        <v>4</v>
      </c>
      <c r="J40" s="952">
        <f>SUM(H40:I40)</f>
        <v>4</v>
      </c>
      <c r="K40" s="764" t="s">
        <v>121</v>
      </c>
      <c r="L40" s="846">
        <v>5</v>
      </c>
      <c r="M40" s="952">
        <f>SUM(K40:L40)</f>
        <v>5</v>
      </c>
      <c r="N40" s="764">
        <v>2</v>
      </c>
      <c r="O40" s="846">
        <v>3</v>
      </c>
      <c r="P40" s="952">
        <f>SUM(N40:O40)</f>
        <v>5</v>
      </c>
      <c r="Q40" s="845" t="s">
        <v>121</v>
      </c>
      <c r="R40" s="846" t="s">
        <v>121</v>
      </c>
      <c r="S40" s="952">
        <f>SUM(Q40:R40)</f>
        <v>0</v>
      </c>
      <c r="T40" s="764">
        <v>4</v>
      </c>
      <c r="U40" s="846">
        <v>12</v>
      </c>
      <c r="V40" s="952">
        <f>SUM(T40:U40)</f>
        <v>16</v>
      </c>
      <c r="W40" s="764" t="s">
        <v>121</v>
      </c>
      <c r="X40" s="846" t="s">
        <v>121</v>
      </c>
      <c r="Y40" s="952">
        <f>SUM(W40:X40)</f>
        <v>0</v>
      </c>
      <c r="Z40" s="845" t="s">
        <v>121</v>
      </c>
      <c r="AA40" s="846" t="s">
        <v>121</v>
      </c>
      <c r="AB40" s="952">
        <f>SUM(Z40:AA40)</f>
        <v>0</v>
      </c>
      <c r="AC40" s="764">
        <v>4</v>
      </c>
      <c r="AD40" s="846">
        <v>17</v>
      </c>
      <c r="AE40" s="952">
        <f>SUM(M40,V40)</f>
        <v>21</v>
      </c>
      <c r="AF40" s="764">
        <v>2</v>
      </c>
      <c r="AG40" s="846">
        <v>3</v>
      </c>
      <c r="AH40" s="952">
        <f>SUM(P40,Y40)</f>
        <v>5</v>
      </c>
      <c r="AI40" s="845" t="s">
        <v>121</v>
      </c>
      <c r="AJ40" s="846" t="s">
        <v>121</v>
      </c>
      <c r="AK40" s="952">
        <f>SUM(S40,AB40)</f>
        <v>0</v>
      </c>
      <c r="AL40" s="840">
        <v>8</v>
      </c>
      <c r="AM40" s="838">
        <v>29</v>
      </c>
      <c r="AN40" s="951">
        <f>SUM(AL40:AM40)</f>
        <v>37</v>
      </c>
      <c r="AO40" s="840">
        <v>1</v>
      </c>
      <c r="AP40" s="838" t="s">
        <v>121</v>
      </c>
      <c r="AQ40" s="951">
        <f>SUM(AO40:AP40)</f>
        <v>1</v>
      </c>
      <c r="AR40" s="837">
        <v>1</v>
      </c>
      <c r="AS40" s="838">
        <v>2</v>
      </c>
      <c r="AT40" s="951">
        <f>SUM(AR40:AS40)</f>
        <v>3</v>
      </c>
      <c r="AU40" s="841">
        <f>SUM(AL40,B40,AC40)</f>
        <v>15</v>
      </c>
      <c r="AV40" s="842">
        <f>SUM(AM40,C40,AD40)</f>
        <v>60</v>
      </c>
      <c r="AW40" s="843">
        <f>SUM(AU40:AV40)</f>
        <v>75</v>
      </c>
      <c r="AX40" s="841">
        <f>SUM(AO40,E40,AF40)</f>
        <v>3</v>
      </c>
      <c r="AY40" s="842">
        <f>SUM(AP40,F40,AG40)</f>
        <v>4</v>
      </c>
      <c r="AZ40" s="843">
        <f>SUM(AX40:AY40)</f>
        <v>7</v>
      </c>
      <c r="BA40" s="841">
        <f>SUM(AR40,H40,AI40)</f>
        <v>1</v>
      </c>
      <c r="BB40" s="842">
        <f>SUM(AS40,I40,AJ40)</f>
        <v>6</v>
      </c>
      <c r="BC40" s="843">
        <f>SUM(BA40:BB40)</f>
        <v>7</v>
      </c>
    </row>
    <row r="41" spans="1:55" x14ac:dyDescent="0.2">
      <c r="A41" s="844" t="s">
        <v>133</v>
      </c>
      <c r="B41" s="764" t="s">
        <v>121</v>
      </c>
      <c r="C41" s="846">
        <v>1</v>
      </c>
      <c r="D41" s="952">
        <f>SUM(B41:C41)</f>
        <v>1</v>
      </c>
      <c r="E41" s="764" t="s">
        <v>121</v>
      </c>
      <c r="F41" s="846" t="s">
        <v>121</v>
      </c>
      <c r="G41" s="952">
        <f>SUM(E41:F41)</f>
        <v>0</v>
      </c>
      <c r="H41" s="845" t="s">
        <v>121</v>
      </c>
      <c r="I41" s="846" t="s">
        <v>121</v>
      </c>
      <c r="J41" s="952">
        <f>SUM(H41:I41)</f>
        <v>0</v>
      </c>
      <c r="K41" s="764" t="s">
        <v>121</v>
      </c>
      <c r="L41" s="846" t="s">
        <v>121</v>
      </c>
      <c r="M41" s="952">
        <f>SUM(K41:L41)</f>
        <v>0</v>
      </c>
      <c r="N41" s="764" t="s">
        <v>121</v>
      </c>
      <c r="O41" s="846" t="s">
        <v>121</v>
      </c>
      <c r="P41" s="952">
        <f>SUM(N41:O41)</f>
        <v>0</v>
      </c>
      <c r="Q41" s="845" t="s">
        <v>121</v>
      </c>
      <c r="R41" s="846" t="s">
        <v>121</v>
      </c>
      <c r="S41" s="952">
        <f>SUM(Q41:R41)</f>
        <v>0</v>
      </c>
      <c r="T41" s="764" t="s">
        <v>121</v>
      </c>
      <c r="U41" s="846" t="s">
        <v>121</v>
      </c>
      <c r="V41" s="952">
        <f>SUM(T41:U41)</f>
        <v>0</v>
      </c>
      <c r="W41" s="764" t="s">
        <v>121</v>
      </c>
      <c r="X41" s="846" t="s">
        <v>121</v>
      </c>
      <c r="Y41" s="952">
        <f>SUM(W41:X41)</f>
        <v>0</v>
      </c>
      <c r="Z41" s="845" t="s">
        <v>121</v>
      </c>
      <c r="AA41" s="846" t="s">
        <v>121</v>
      </c>
      <c r="AB41" s="952">
        <f>SUM(Z41:AA41)</f>
        <v>0</v>
      </c>
      <c r="AC41" s="764" t="s">
        <v>121</v>
      </c>
      <c r="AD41" s="846" t="s">
        <v>121</v>
      </c>
      <c r="AE41" s="952">
        <f>SUM(M41,V41)</f>
        <v>0</v>
      </c>
      <c r="AF41" s="764" t="s">
        <v>121</v>
      </c>
      <c r="AG41" s="846" t="s">
        <v>121</v>
      </c>
      <c r="AH41" s="952">
        <f>SUM(P41,Y41)</f>
        <v>0</v>
      </c>
      <c r="AI41" s="845" t="s">
        <v>121</v>
      </c>
      <c r="AJ41" s="846" t="s">
        <v>121</v>
      </c>
      <c r="AK41" s="952">
        <f>SUM(S41,AB41)</f>
        <v>0</v>
      </c>
      <c r="AL41" s="840" t="s">
        <v>121</v>
      </c>
      <c r="AM41" s="838" t="s">
        <v>121</v>
      </c>
      <c r="AN41" s="951">
        <f>SUM(AL41:AM41)</f>
        <v>0</v>
      </c>
      <c r="AO41" s="840" t="s">
        <v>121</v>
      </c>
      <c r="AP41" s="838" t="s">
        <v>121</v>
      </c>
      <c r="AQ41" s="951">
        <f>SUM(AO41:AP41)</f>
        <v>0</v>
      </c>
      <c r="AR41" s="837" t="s">
        <v>121</v>
      </c>
      <c r="AS41" s="838" t="s">
        <v>121</v>
      </c>
      <c r="AT41" s="951">
        <f>SUM(AR41:AS41)</f>
        <v>0</v>
      </c>
      <c r="AU41" s="841">
        <f>SUM(AL41,B41,AC41)</f>
        <v>0</v>
      </c>
      <c r="AV41" s="842">
        <f>SUM(AM41,C41,AD41)</f>
        <v>1</v>
      </c>
      <c r="AW41" s="843">
        <f>SUM(AU41:AV41)</f>
        <v>1</v>
      </c>
      <c r="AX41" s="841">
        <f>SUM(AO41,E41,AF41)</f>
        <v>0</v>
      </c>
      <c r="AY41" s="842">
        <f>SUM(AP41,F41,AG41)</f>
        <v>0</v>
      </c>
      <c r="AZ41" s="843">
        <f>SUM(AX41:AY41)</f>
        <v>0</v>
      </c>
      <c r="BA41" s="841">
        <f>SUM(AR41,H41,AI41)</f>
        <v>0</v>
      </c>
      <c r="BB41" s="842">
        <f>SUM(AS41,I41,AJ41)</f>
        <v>0</v>
      </c>
      <c r="BC41" s="843">
        <f>SUM(BA41:BB41)</f>
        <v>0</v>
      </c>
    </row>
    <row r="42" spans="1:55" x14ac:dyDescent="0.2">
      <c r="A42" s="844" t="s">
        <v>116</v>
      </c>
      <c r="B42" s="764">
        <v>1</v>
      </c>
      <c r="C42" s="846">
        <v>8</v>
      </c>
      <c r="D42" s="952">
        <f>SUM(B42:C42)</f>
        <v>9</v>
      </c>
      <c r="E42" s="764" t="s">
        <v>121</v>
      </c>
      <c r="F42" s="846">
        <v>1</v>
      </c>
      <c r="G42" s="952">
        <f>SUM(E42:F42)</f>
        <v>1</v>
      </c>
      <c r="H42" s="845" t="s">
        <v>121</v>
      </c>
      <c r="I42" s="846">
        <v>1</v>
      </c>
      <c r="J42" s="952">
        <f>SUM(H42:I42)</f>
        <v>1</v>
      </c>
      <c r="K42" s="764" t="s">
        <v>121</v>
      </c>
      <c r="L42" s="846">
        <v>6</v>
      </c>
      <c r="M42" s="952">
        <f>SUM(K42:L42)</f>
        <v>6</v>
      </c>
      <c r="N42" s="764" t="s">
        <v>121</v>
      </c>
      <c r="O42" s="846" t="s">
        <v>121</v>
      </c>
      <c r="P42" s="952">
        <f>SUM(N42:O42)</f>
        <v>0</v>
      </c>
      <c r="Q42" s="845" t="s">
        <v>121</v>
      </c>
      <c r="R42" s="846" t="s">
        <v>121</v>
      </c>
      <c r="S42" s="952">
        <f>SUM(Q42:R42)</f>
        <v>0</v>
      </c>
      <c r="T42" s="764">
        <v>2</v>
      </c>
      <c r="U42" s="846">
        <v>2</v>
      </c>
      <c r="V42" s="952">
        <f>SUM(T42:U42)</f>
        <v>4</v>
      </c>
      <c r="W42" s="764" t="s">
        <v>121</v>
      </c>
      <c r="X42" s="846" t="s">
        <v>121</v>
      </c>
      <c r="Y42" s="952">
        <f>SUM(W42:X42)</f>
        <v>0</v>
      </c>
      <c r="Z42" s="845" t="s">
        <v>121</v>
      </c>
      <c r="AA42" s="846" t="s">
        <v>121</v>
      </c>
      <c r="AB42" s="952">
        <f>SUM(Z42:AA42)</f>
        <v>0</v>
      </c>
      <c r="AC42" s="764">
        <v>2</v>
      </c>
      <c r="AD42" s="846">
        <v>8</v>
      </c>
      <c r="AE42" s="952">
        <f>SUM(M42,V42)</f>
        <v>10</v>
      </c>
      <c r="AF42" s="764" t="s">
        <v>121</v>
      </c>
      <c r="AG42" s="846" t="s">
        <v>121</v>
      </c>
      <c r="AH42" s="952">
        <f>SUM(P42,Y42)</f>
        <v>0</v>
      </c>
      <c r="AI42" s="845" t="s">
        <v>121</v>
      </c>
      <c r="AJ42" s="846" t="s">
        <v>121</v>
      </c>
      <c r="AK42" s="952">
        <f>SUM(S42,AB42)</f>
        <v>0</v>
      </c>
      <c r="AL42" s="840">
        <v>1</v>
      </c>
      <c r="AM42" s="838">
        <v>7</v>
      </c>
      <c r="AN42" s="951">
        <f>SUM(AL42:AM42)</f>
        <v>8</v>
      </c>
      <c r="AO42" s="840" t="s">
        <v>121</v>
      </c>
      <c r="AP42" s="838" t="s">
        <v>121</v>
      </c>
      <c r="AQ42" s="951">
        <f>SUM(AO42:AP42)</f>
        <v>0</v>
      </c>
      <c r="AR42" s="837" t="s">
        <v>121</v>
      </c>
      <c r="AS42" s="838">
        <v>1</v>
      </c>
      <c r="AT42" s="951">
        <f>SUM(AR42:AS42)</f>
        <v>1</v>
      </c>
      <c r="AU42" s="841">
        <f>SUM(AL42,B42,AC42)</f>
        <v>4</v>
      </c>
      <c r="AV42" s="842">
        <f>SUM(AM42,C42,AD42)</f>
        <v>23</v>
      </c>
      <c r="AW42" s="843">
        <f>SUM(AU42:AV42)</f>
        <v>27</v>
      </c>
      <c r="AX42" s="841">
        <f>SUM(AO42,E42,AF42)</f>
        <v>0</v>
      </c>
      <c r="AY42" s="842">
        <f>SUM(AP42,F42,AG42)</f>
        <v>1</v>
      </c>
      <c r="AZ42" s="843">
        <f>SUM(AX42:AY42)</f>
        <v>1</v>
      </c>
      <c r="BA42" s="841">
        <f>SUM(AR42,H42,AI42)</f>
        <v>0</v>
      </c>
      <c r="BB42" s="842">
        <f>SUM(AS42,I42,AJ42)</f>
        <v>2</v>
      </c>
      <c r="BC42" s="843">
        <f>SUM(BA42:BB42)</f>
        <v>2</v>
      </c>
    </row>
    <row r="43" spans="1:55" x14ac:dyDescent="0.2">
      <c r="A43" s="844" t="s">
        <v>23</v>
      </c>
      <c r="B43" s="764">
        <v>4</v>
      </c>
      <c r="C43" s="846">
        <v>8</v>
      </c>
      <c r="D43" s="952">
        <f>SUM(B43:C43)</f>
        <v>12</v>
      </c>
      <c r="E43" s="764" t="s">
        <v>121</v>
      </c>
      <c r="F43" s="846">
        <v>2</v>
      </c>
      <c r="G43" s="952">
        <f>SUM(E43:F43)</f>
        <v>2</v>
      </c>
      <c r="H43" s="845" t="s">
        <v>121</v>
      </c>
      <c r="I43" s="846">
        <v>1</v>
      </c>
      <c r="J43" s="952">
        <f>SUM(H43:I43)</f>
        <v>1</v>
      </c>
      <c r="K43" s="764">
        <v>4</v>
      </c>
      <c r="L43" s="846">
        <v>5</v>
      </c>
      <c r="M43" s="952">
        <f>SUM(K43:L43)</f>
        <v>9</v>
      </c>
      <c r="N43" s="764" t="s">
        <v>121</v>
      </c>
      <c r="O43" s="846" t="s">
        <v>121</v>
      </c>
      <c r="P43" s="952">
        <f>SUM(N43:O43)</f>
        <v>0</v>
      </c>
      <c r="Q43" s="845" t="s">
        <v>121</v>
      </c>
      <c r="R43" s="846" t="s">
        <v>121</v>
      </c>
      <c r="S43" s="952">
        <f>SUM(Q43:R43)</f>
        <v>0</v>
      </c>
      <c r="T43" s="764">
        <v>4</v>
      </c>
      <c r="U43" s="846">
        <v>2</v>
      </c>
      <c r="V43" s="952">
        <f>SUM(T43:U43)</f>
        <v>6</v>
      </c>
      <c r="W43" s="764" t="s">
        <v>121</v>
      </c>
      <c r="X43" s="846" t="s">
        <v>121</v>
      </c>
      <c r="Y43" s="952">
        <f>SUM(W43:X43)</f>
        <v>0</v>
      </c>
      <c r="Z43" s="845" t="s">
        <v>121</v>
      </c>
      <c r="AA43" s="846" t="s">
        <v>121</v>
      </c>
      <c r="AB43" s="952">
        <f>SUM(Z43:AA43)</f>
        <v>0</v>
      </c>
      <c r="AC43" s="764">
        <v>8</v>
      </c>
      <c r="AD43" s="846">
        <v>7</v>
      </c>
      <c r="AE43" s="952">
        <f>SUM(M43,V43)</f>
        <v>15</v>
      </c>
      <c r="AF43" s="764" t="s">
        <v>121</v>
      </c>
      <c r="AG43" s="846" t="s">
        <v>121</v>
      </c>
      <c r="AH43" s="952">
        <f>SUM(P43,Y43)</f>
        <v>0</v>
      </c>
      <c r="AI43" s="845" t="s">
        <v>121</v>
      </c>
      <c r="AJ43" s="846" t="s">
        <v>121</v>
      </c>
      <c r="AK43" s="952">
        <f>SUM(S43,AB43)</f>
        <v>0</v>
      </c>
      <c r="AL43" s="840">
        <v>4</v>
      </c>
      <c r="AM43" s="838">
        <v>7</v>
      </c>
      <c r="AN43" s="951">
        <f>SUM(AL43:AM43)</f>
        <v>11</v>
      </c>
      <c r="AO43" s="840" t="s">
        <v>121</v>
      </c>
      <c r="AP43" s="838" t="s">
        <v>121</v>
      </c>
      <c r="AQ43" s="951">
        <f>SUM(AO43:AP43)</f>
        <v>0</v>
      </c>
      <c r="AR43" s="837" t="s">
        <v>121</v>
      </c>
      <c r="AS43" s="838" t="s">
        <v>121</v>
      </c>
      <c r="AT43" s="951">
        <f>SUM(AR43:AS43)</f>
        <v>0</v>
      </c>
      <c r="AU43" s="841">
        <f>SUM(AL43,B43,AC43)</f>
        <v>16</v>
      </c>
      <c r="AV43" s="842">
        <f>SUM(AM43,C43,AD43)</f>
        <v>22</v>
      </c>
      <c r="AW43" s="843">
        <f>SUM(AU43:AV43)</f>
        <v>38</v>
      </c>
      <c r="AX43" s="841">
        <f>SUM(AO43,E43,AF43)</f>
        <v>0</v>
      </c>
      <c r="AY43" s="842">
        <f>SUM(AP43,F43,AG43)</f>
        <v>2</v>
      </c>
      <c r="AZ43" s="843">
        <f>SUM(AX43:AY43)</f>
        <v>2</v>
      </c>
      <c r="BA43" s="841">
        <f>SUM(AR43,H43,AI43)</f>
        <v>0</v>
      </c>
      <c r="BB43" s="842">
        <f>SUM(AS43,I43,AJ43)</f>
        <v>1</v>
      </c>
      <c r="BC43" s="843">
        <f>SUM(BA43:BB43)</f>
        <v>1</v>
      </c>
    </row>
    <row r="44" spans="1:55" x14ac:dyDescent="0.2">
      <c r="A44" s="844" t="s">
        <v>24</v>
      </c>
      <c r="B44" s="764">
        <v>40</v>
      </c>
      <c r="C44" s="846">
        <v>413</v>
      </c>
      <c r="D44" s="952">
        <f>SUM(B44:C44)</f>
        <v>453</v>
      </c>
      <c r="E44" s="764">
        <v>1</v>
      </c>
      <c r="F44" s="846">
        <v>42</v>
      </c>
      <c r="G44" s="952">
        <f>SUM(E44:F44)</f>
        <v>43</v>
      </c>
      <c r="H44" s="845">
        <v>1</v>
      </c>
      <c r="I44" s="846">
        <v>15</v>
      </c>
      <c r="J44" s="952">
        <f>SUM(H44:I44)</f>
        <v>16</v>
      </c>
      <c r="K44" s="764">
        <v>17</v>
      </c>
      <c r="L44" s="846">
        <v>196</v>
      </c>
      <c r="M44" s="952">
        <f>SUM(K44:L44)</f>
        <v>213</v>
      </c>
      <c r="N44" s="764" t="s">
        <v>121</v>
      </c>
      <c r="O44" s="846">
        <v>21</v>
      </c>
      <c r="P44" s="952">
        <f>SUM(N44:O44)</f>
        <v>21</v>
      </c>
      <c r="Q44" s="845">
        <v>3</v>
      </c>
      <c r="R44" s="846">
        <v>11</v>
      </c>
      <c r="S44" s="952">
        <f>SUM(Q44:R44)</f>
        <v>14</v>
      </c>
      <c r="T44" s="764">
        <v>17</v>
      </c>
      <c r="U44" s="846">
        <v>200</v>
      </c>
      <c r="V44" s="952">
        <f>SUM(T44:U44)</f>
        <v>217</v>
      </c>
      <c r="W44" s="764">
        <v>1</v>
      </c>
      <c r="X44" s="846">
        <v>11</v>
      </c>
      <c r="Y44" s="952">
        <f>SUM(W44:X44)</f>
        <v>12</v>
      </c>
      <c r="Z44" s="845" t="s">
        <v>121</v>
      </c>
      <c r="AA44" s="846">
        <v>5</v>
      </c>
      <c r="AB44" s="952">
        <f>SUM(Z44:AA44)</f>
        <v>5</v>
      </c>
      <c r="AC44" s="764">
        <v>34</v>
      </c>
      <c r="AD44" s="846">
        <v>396</v>
      </c>
      <c r="AE44" s="952">
        <f>SUM(M44,V44)</f>
        <v>430</v>
      </c>
      <c r="AF44" s="764">
        <v>1</v>
      </c>
      <c r="AG44" s="846">
        <v>32</v>
      </c>
      <c r="AH44" s="952">
        <f>SUM(P44,Y44)</f>
        <v>33</v>
      </c>
      <c r="AI44" s="845">
        <v>3</v>
      </c>
      <c r="AJ44" s="846">
        <v>16</v>
      </c>
      <c r="AK44" s="952">
        <f>SUM(S44,AB44)</f>
        <v>19</v>
      </c>
      <c r="AL44" s="840">
        <v>49</v>
      </c>
      <c r="AM44" s="838">
        <v>405</v>
      </c>
      <c r="AN44" s="951">
        <f>SUM(AL44:AM44)</f>
        <v>454</v>
      </c>
      <c r="AO44" s="840">
        <v>2</v>
      </c>
      <c r="AP44" s="838">
        <v>34</v>
      </c>
      <c r="AQ44" s="951">
        <f>SUM(AO44:AP44)</f>
        <v>36</v>
      </c>
      <c r="AR44" s="837">
        <v>1</v>
      </c>
      <c r="AS44" s="838">
        <v>10</v>
      </c>
      <c r="AT44" s="951">
        <f>SUM(AR44:AS44)</f>
        <v>11</v>
      </c>
      <c r="AU44" s="841">
        <f>SUM(AL44,B44,AC44)</f>
        <v>123</v>
      </c>
      <c r="AV44" s="842">
        <f>SUM(AM44,C44,AD44)</f>
        <v>1214</v>
      </c>
      <c r="AW44" s="843">
        <f>SUM(AU44:AV44)</f>
        <v>1337</v>
      </c>
      <c r="AX44" s="841">
        <f>SUM(AO44,E44,AF44)</f>
        <v>4</v>
      </c>
      <c r="AY44" s="842">
        <f>SUM(AP44,F44,AG44)</f>
        <v>108</v>
      </c>
      <c r="AZ44" s="843">
        <f>SUM(AX44:AY44)</f>
        <v>112</v>
      </c>
      <c r="BA44" s="841">
        <f>SUM(AR44,H44,AI44)</f>
        <v>5</v>
      </c>
      <c r="BB44" s="842">
        <f>SUM(AS44,I44,AJ44)</f>
        <v>41</v>
      </c>
      <c r="BC44" s="843">
        <f>SUM(BA44:BB44)</f>
        <v>46</v>
      </c>
    </row>
    <row r="45" spans="1:55" x14ac:dyDescent="0.2">
      <c r="A45" s="844" t="s">
        <v>25</v>
      </c>
      <c r="B45" s="764">
        <v>3</v>
      </c>
      <c r="C45" s="846">
        <v>9</v>
      </c>
      <c r="D45" s="952">
        <f>SUM(B45:C45)</f>
        <v>12</v>
      </c>
      <c r="E45" s="764" t="s">
        <v>121</v>
      </c>
      <c r="F45" s="846" t="s">
        <v>121</v>
      </c>
      <c r="G45" s="952">
        <f>SUM(E45:F45)</f>
        <v>0</v>
      </c>
      <c r="H45" s="845">
        <v>1</v>
      </c>
      <c r="I45" s="846" t="s">
        <v>121</v>
      </c>
      <c r="J45" s="952">
        <f>SUM(H45:I45)</f>
        <v>1</v>
      </c>
      <c r="K45" s="764" t="s">
        <v>121</v>
      </c>
      <c r="L45" s="846">
        <v>3</v>
      </c>
      <c r="M45" s="952">
        <f>SUM(K45:L45)</f>
        <v>3</v>
      </c>
      <c r="N45" s="764" t="s">
        <v>121</v>
      </c>
      <c r="O45" s="846" t="s">
        <v>121</v>
      </c>
      <c r="P45" s="952">
        <f>SUM(N45:O45)</f>
        <v>0</v>
      </c>
      <c r="Q45" s="845" t="s">
        <v>121</v>
      </c>
      <c r="R45" s="846" t="s">
        <v>121</v>
      </c>
      <c r="S45" s="952">
        <f>SUM(Q45:R45)</f>
        <v>0</v>
      </c>
      <c r="T45" s="764">
        <v>4</v>
      </c>
      <c r="U45" s="846">
        <v>5</v>
      </c>
      <c r="V45" s="952">
        <f>SUM(T45:U45)</f>
        <v>9</v>
      </c>
      <c r="W45" s="764" t="s">
        <v>121</v>
      </c>
      <c r="X45" s="846" t="s">
        <v>121</v>
      </c>
      <c r="Y45" s="952">
        <f>SUM(W45:X45)</f>
        <v>0</v>
      </c>
      <c r="Z45" s="845" t="s">
        <v>121</v>
      </c>
      <c r="AA45" s="846" t="s">
        <v>121</v>
      </c>
      <c r="AB45" s="952">
        <f>SUM(Z45:AA45)</f>
        <v>0</v>
      </c>
      <c r="AC45" s="764">
        <v>4</v>
      </c>
      <c r="AD45" s="846">
        <v>8</v>
      </c>
      <c r="AE45" s="952">
        <f>SUM(M45,V45)</f>
        <v>12</v>
      </c>
      <c r="AF45" s="764" t="s">
        <v>121</v>
      </c>
      <c r="AG45" s="846" t="s">
        <v>121</v>
      </c>
      <c r="AH45" s="952">
        <f>SUM(P45,Y45)</f>
        <v>0</v>
      </c>
      <c r="AI45" s="845" t="s">
        <v>121</v>
      </c>
      <c r="AJ45" s="846" t="s">
        <v>121</v>
      </c>
      <c r="AK45" s="952">
        <f>SUM(S45,AB45)</f>
        <v>0</v>
      </c>
      <c r="AL45" s="840">
        <v>4</v>
      </c>
      <c r="AM45" s="838">
        <v>6</v>
      </c>
      <c r="AN45" s="951">
        <f>SUM(AL45:AM45)</f>
        <v>10</v>
      </c>
      <c r="AO45" s="840" t="s">
        <v>121</v>
      </c>
      <c r="AP45" s="838" t="s">
        <v>121</v>
      </c>
      <c r="AQ45" s="951">
        <f>SUM(AO45:AP45)</f>
        <v>0</v>
      </c>
      <c r="AR45" s="837" t="s">
        <v>121</v>
      </c>
      <c r="AS45" s="838" t="s">
        <v>121</v>
      </c>
      <c r="AT45" s="951">
        <f>SUM(AR45:AS45)</f>
        <v>0</v>
      </c>
      <c r="AU45" s="841">
        <f>SUM(AL45,B45,AC45)</f>
        <v>11</v>
      </c>
      <c r="AV45" s="842">
        <f>SUM(AM45,C45,AD45)</f>
        <v>23</v>
      </c>
      <c r="AW45" s="843">
        <f>SUM(AU45:AV45)</f>
        <v>34</v>
      </c>
      <c r="AX45" s="841">
        <f>SUM(AO45,E45,AF45)</f>
        <v>0</v>
      </c>
      <c r="AY45" s="842">
        <f>SUM(AP45,F45,AG45)</f>
        <v>0</v>
      </c>
      <c r="AZ45" s="843">
        <f>SUM(AX45:AY45)</f>
        <v>0</v>
      </c>
      <c r="BA45" s="841">
        <f>SUM(AR45,H45,AI45)</f>
        <v>1</v>
      </c>
      <c r="BB45" s="842">
        <f>SUM(AS45,I45,AJ45)</f>
        <v>0</v>
      </c>
      <c r="BC45" s="843">
        <f>SUM(BA45:BB45)</f>
        <v>1</v>
      </c>
    </row>
    <row r="46" spans="1:55" x14ac:dyDescent="0.2">
      <c r="A46" s="844" t="s">
        <v>206</v>
      </c>
      <c r="B46" s="764">
        <v>1</v>
      </c>
      <c r="C46" s="846" t="s">
        <v>121</v>
      </c>
      <c r="D46" s="952">
        <f>SUM(B46:C46)</f>
        <v>1</v>
      </c>
      <c r="E46" s="764" t="s">
        <v>121</v>
      </c>
      <c r="F46" s="846" t="s">
        <v>121</v>
      </c>
      <c r="G46" s="952">
        <f>SUM(E46:F46)</f>
        <v>0</v>
      </c>
      <c r="H46" s="845" t="s">
        <v>121</v>
      </c>
      <c r="I46" s="846" t="s">
        <v>121</v>
      </c>
      <c r="J46" s="952">
        <f>SUM(H46:I46)</f>
        <v>0</v>
      </c>
      <c r="K46" s="764">
        <v>1</v>
      </c>
      <c r="L46" s="846" t="s">
        <v>121</v>
      </c>
      <c r="M46" s="952">
        <f>SUM(K46:L46)</f>
        <v>1</v>
      </c>
      <c r="N46" s="764" t="s">
        <v>121</v>
      </c>
      <c r="O46" s="846" t="s">
        <v>121</v>
      </c>
      <c r="P46" s="952">
        <f>SUM(N46:O46)</f>
        <v>0</v>
      </c>
      <c r="Q46" s="845" t="s">
        <v>121</v>
      </c>
      <c r="R46" s="846" t="s">
        <v>121</v>
      </c>
      <c r="S46" s="952">
        <f>SUM(Q46:R46)</f>
        <v>0</v>
      </c>
      <c r="T46" s="764">
        <v>1</v>
      </c>
      <c r="U46" s="846" t="s">
        <v>121</v>
      </c>
      <c r="V46" s="952">
        <f>SUM(T46:U46)</f>
        <v>1</v>
      </c>
      <c r="W46" s="764" t="s">
        <v>121</v>
      </c>
      <c r="X46" s="846" t="s">
        <v>121</v>
      </c>
      <c r="Y46" s="952">
        <f>SUM(W46:X46)</f>
        <v>0</v>
      </c>
      <c r="Z46" s="845" t="s">
        <v>121</v>
      </c>
      <c r="AA46" s="846" t="s">
        <v>121</v>
      </c>
      <c r="AB46" s="952">
        <f>SUM(Z46:AA46)</f>
        <v>0</v>
      </c>
      <c r="AC46" s="764">
        <v>2</v>
      </c>
      <c r="AD46" s="846" t="s">
        <v>121</v>
      </c>
      <c r="AE46" s="952">
        <f>SUM(M46,V46)</f>
        <v>2</v>
      </c>
      <c r="AF46" s="764" t="s">
        <v>121</v>
      </c>
      <c r="AG46" s="846" t="s">
        <v>121</v>
      </c>
      <c r="AH46" s="952">
        <f>SUM(P46,Y46)</f>
        <v>0</v>
      </c>
      <c r="AI46" s="845" t="s">
        <v>121</v>
      </c>
      <c r="AJ46" s="846" t="s">
        <v>121</v>
      </c>
      <c r="AK46" s="952">
        <f>SUM(S46,AB46)</f>
        <v>0</v>
      </c>
      <c r="AL46" s="840" t="s">
        <v>121</v>
      </c>
      <c r="AM46" s="838" t="s">
        <v>121</v>
      </c>
      <c r="AN46" s="951">
        <f>SUM(AL46:AM46)</f>
        <v>0</v>
      </c>
      <c r="AO46" s="840" t="s">
        <v>121</v>
      </c>
      <c r="AP46" s="838" t="s">
        <v>121</v>
      </c>
      <c r="AQ46" s="951">
        <f>SUM(AO46:AP46)</f>
        <v>0</v>
      </c>
      <c r="AR46" s="837" t="s">
        <v>121</v>
      </c>
      <c r="AS46" s="838" t="s">
        <v>121</v>
      </c>
      <c r="AT46" s="951">
        <f>SUM(AR46:AS46)</f>
        <v>0</v>
      </c>
      <c r="AU46" s="841">
        <f>SUM(AL46,B46,AC46)</f>
        <v>3</v>
      </c>
      <c r="AV46" s="842">
        <f>SUM(AM46,C46,AD46)</f>
        <v>0</v>
      </c>
      <c r="AW46" s="843">
        <f>SUM(AU46:AV46)</f>
        <v>3</v>
      </c>
      <c r="AX46" s="841">
        <f>SUM(AO46,E46,AF46)</f>
        <v>0</v>
      </c>
      <c r="AY46" s="842">
        <f>SUM(AP46,F46,AG46)</f>
        <v>0</v>
      </c>
      <c r="AZ46" s="843">
        <f>SUM(AX46:AY46)</f>
        <v>0</v>
      </c>
      <c r="BA46" s="841">
        <f>SUM(AR46,H46,AI46)</f>
        <v>0</v>
      </c>
      <c r="BB46" s="842">
        <f>SUM(AS46,I46,AJ46)</f>
        <v>0</v>
      </c>
      <c r="BC46" s="843">
        <f>SUM(BA46:BB46)</f>
        <v>0</v>
      </c>
    </row>
    <row r="47" spans="1:55" x14ac:dyDescent="0.2">
      <c r="A47" s="844" t="s">
        <v>26</v>
      </c>
      <c r="B47" s="764">
        <v>7</v>
      </c>
      <c r="C47" s="846">
        <v>12</v>
      </c>
      <c r="D47" s="952">
        <f>SUM(B47:C47)</f>
        <v>19</v>
      </c>
      <c r="E47" s="764">
        <v>1</v>
      </c>
      <c r="F47" s="846" t="s">
        <v>121</v>
      </c>
      <c r="G47" s="952">
        <f>SUM(E47:F47)</f>
        <v>1</v>
      </c>
      <c r="H47" s="845">
        <v>1</v>
      </c>
      <c r="I47" s="846" t="s">
        <v>121</v>
      </c>
      <c r="J47" s="952">
        <f>SUM(H47:I47)</f>
        <v>1</v>
      </c>
      <c r="K47" s="764">
        <v>3</v>
      </c>
      <c r="L47" s="846">
        <v>4</v>
      </c>
      <c r="M47" s="952">
        <f>SUM(K47:L47)</f>
        <v>7</v>
      </c>
      <c r="N47" s="764">
        <v>2</v>
      </c>
      <c r="O47" s="846">
        <v>1</v>
      </c>
      <c r="P47" s="952">
        <f>SUM(N47:O47)</f>
        <v>3</v>
      </c>
      <c r="Q47" s="845" t="s">
        <v>121</v>
      </c>
      <c r="R47" s="846" t="s">
        <v>121</v>
      </c>
      <c r="S47" s="952">
        <f>SUM(Q47:R47)</f>
        <v>0</v>
      </c>
      <c r="T47" s="764" t="s">
        <v>121</v>
      </c>
      <c r="U47" s="846">
        <v>6</v>
      </c>
      <c r="V47" s="952">
        <f>SUM(T47:U47)</f>
        <v>6</v>
      </c>
      <c r="W47" s="764" t="s">
        <v>121</v>
      </c>
      <c r="X47" s="846">
        <v>1</v>
      </c>
      <c r="Y47" s="952">
        <f>SUM(W47:X47)</f>
        <v>1</v>
      </c>
      <c r="Z47" s="845" t="s">
        <v>121</v>
      </c>
      <c r="AA47" s="846" t="s">
        <v>121</v>
      </c>
      <c r="AB47" s="952">
        <f>SUM(Z47:AA47)</f>
        <v>0</v>
      </c>
      <c r="AC47" s="764">
        <v>3</v>
      </c>
      <c r="AD47" s="846">
        <v>10</v>
      </c>
      <c r="AE47" s="952">
        <f>SUM(M47,V47)</f>
        <v>13</v>
      </c>
      <c r="AF47" s="764">
        <v>2</v>
      </c>
      <c r="AG47" s="846">
        <v>2</v>
      </c>
      <c r="AH47" s="952">
        <f>SUM(P47,Y47)</f>
        <v>4</v>
      </c>
      <c r="AI47" s="845" t="s">
        <v>121</v>
      </c>
      <c r="AJ47" s="846" t="s">
        <v>121</v>
      </c>
      <c r="AK47" s="952">
        <f>SUM(S47,AB47)</f>
        <v>0</v>
      </c>
      <c r="AL47" s="840">
        <v>5</v>
      </c>
      <c r="AM47" s="838">
        <v>6</v>
      </c>
      <c r="AN47" s="951">
        <f>SUM(AL47:AM47)</f>
        <v>11</v>
      </c>
      <c r="AO47" s="840" t="s">
        <v>121</v>
      </c>
      <c r="AP47" s="838" t="s">
        <v>121</v>
      </c>
      <c r="AQ47" s="951">
        <f>SUM(AO47:AP47)</f>
        <v>0</v>
      </c>
      <c r="AR47" s="837" t="s">
        <v>121</v>
      </c>
      <c r="AS47" s="838" t="s">
        <v>121</v>
      </c>
      <c r="AT47" s="951">
        <f>SUM(AR47:AS47)</f>
        <v>0</v>
      </c>
      <c r="AU47" s="841">
        <f>SUM(AL47,B47,AC47)</f>
        <v>15</v>
      </c>
      <c r="AV47" s="842">
        <f>SUM(AM47,C47,AD47)</f>
        <v>28</v>
      </c>
      <c r="AW47" s="843">
        <f>SUM(AU47:AV47)</f>
        <v>43</v>
      </c>
      <c r="AX47" s="841">
        <f>SUM(AO47,E47,AF47)</f>
        <v>3</v>
      </c>
      <c r="AY47" s="842">
        <f>SUM(AP47,F47,AG47)</f>
        <v>2</v>
      </c>
      <c r="AZ47" s="843">
        <f>SUM(AX47:AY47)</f>
        <v>5</v>
      </c>
      <c r="BA47" s="841">
        <f>SUM(AR47,H47,AI47)</f>
        <v>1</v>
      </c>
      <c r="BB47" s="842">
        <f>SUM(AS47,I47,AJ47)</f>
        <v>0</v>
      </c>
      <c r="BC47" s="843">
        <f>SUM(BA47:BB47)</f>
        <v>1</v>
      </c>
    </row>
    <row r="48" spans="1:55" x14ac:dyDescent="0.2">
      <c r="A48" s="844" t="s">
        <v>222</v>
      </c>
      <c r="B48" s="764" t="s">
        <v>121</v>
      </c>
      <c r="C48" s="846" t="s">
        <v>121</v>
      </c>
      <c r="D48" s="952">
        <f>SUM(B48:C48)</f>
        <v>0</v>
      </c>
      <c r="E48" s="764" t="s">
        <v>121</v>
      </c>
      <c r="F48" s="846" t="s">
        <v>121</v>
      </c>
      <c r="G48" s="952">
        <f>SUM(E48:F48)</f>
        <v>0</v>
      </c>
      <c r="H48" s="845" t="s">
        <v>121</v>
      </c>
      <c r="I48" s="846" t="s">
        <v>121</v>
      </c>
      <c r="J48" s="952">
        <f>SUM(H48:I48)</f>
        <v>0</v>
      </c>
      <c r="K48" s="764" t="s">
        <v>121</v>
      </c>
      <c r="L48" s="846" t="s">
        <v>121</v>
      </c>
      <c r="M48" s="952">
        <f>SUM(K48:L48)</f>
        <v>0</v>
      </c>
      <c r="N48" s="764" t="s">
        <v>121</v>
      </c>
      <c r="O48" s="846" t="s">
        <v>121</v>
      </c>
      <c r="P48" s="952">
        <f>SUM(N48:O48)</f>
        <v>0</v>
      </c>
      <c r="Q48" s="845" t="s">
        <v>121</v>
      </c>
      <c r="R48" s="846" t="s">
        <v>121</v>
      </c>
      <c r="S48" s="952">
        <f>SUM(Q48:R48)</f>
        <v>0</v>
      </c>
      <c r="T48" s="764" t="s">
        <v>121</v>
      </c>
      <c r="U48" s="846" t="s">
        <v>121</v>
      </c>
      <c r="V48" s="952">
        <f>SUM(T48:U48)</f>
        <v>0</v>
      </c>
      <c r="W48" s="764" t="s">
        <v>121</v>
      </c>
      <c r="X48" s="846">
        <v>2</v>
      </c>
      <c r="Y48" s="952">
        <f>SUM(W48:X48)</f>
        <v>2</v>
      </c>
      <c r="Z48" s="845" t="s">
        <v>121</v>
      </c>
      <c r="AA48" s="846" t="s">
        <v>121</v>
      </c>
      <c r="AB48" s="952">
        <f>SUM(Z48:AA48)</f>
        <v>0</v>
      </c>
      <c r="AC48" s="764" t="s">
        <v>121</v>
      </c>
      <c r="AD48" s="846" t="s">
        <v>121</v>
      </c>
      <c r="AE48" s="952">
        <f>SUM(M48,V48)</f>
        <v>0</v>
      </c>
      <c r="AF48" s="764" t="s">
        <v>121</v>
      </c>
      <c r="AG48" s="846">
        <v>2</v>
      </c>
      <c r="AH48" s="952">
        <f>SUM(P48,Y48)</f>
        <v>2</v>
      </c>
      <c r="AI48" s="845" t="s">
        <v>121</v>
      </c>
      <c r="AJ48" s="846" t="s">
        <v>121</v>
      </c>
      <c r="AK48" s="952">
        <f>SUM(S48,AB48)</f>
        <v>0</v>
      </c>
      <c r="AL48" s="840" t="s">
        <v>121</v>
      </c>
      <c r="AM48" s="838" t="s">
        <v>121</v>
      </c>
      <c r="AN48" s="951">
        <f>SUM(AL48:AM48)</f>
        <v>0</v>
      </c>
      <c r="AO48" s="840" t="s">
        <v>121</v>
      </c>
      <c r="AP48" s="838" t="s">
        <v>121</v>
      </c>
      <c r="AQ48" s="951">
        <f>SUM(AO48:AP48)</f>
        <v>0</v>
      </c>
      <c r="AR48" s="837" t="s">
        <v>121</v>
      </c>
      <c r="AS48" s="838" t="s">
        <v>121</v>
      </c>
      <c r="AT48" s="951">
        <f>SUM(AR48:AS48)</f>
        <v>0</v>
      </c>
      <c r="AU48" s="841">
        <f>SUM(AL48,B48,AC48)</f>
        <v>0</v>
      </c>
      <c r="AV48" s="842">
        <f>SUM(AM48,C48,AD48)</f>
        <v>0</v>
      </c>
      <c r="AW48" s="843">
        <f>SUM(AU48:AV48)</f>
        <v>0</v>
      </c>
      <c r="AX48" s="841">
        <f>SUM(AO48,E48,AF48)</f>
        <v>0</v>
      </c>
      <c r="AY48" s="842">
        <f>SUM(AP48,F48,AG48)</f>
        <v>2</v>
      </c>
      <c r="AZ48" s="843">
        <f>SUM(AX48:AY48)</f>
        <v>2</v>
      </c>
      <c r="BA48" s="841">
        <f>SUM(AR48,H48,AI48)</f>
        <v>0</v>
      </c>
      <c r="BB48" s="842">
        <f>SUM(AS48,I48,AJ48)</f>
        <v>0</v>
      </c>
      <c r="BC48" s="843">
        <f>SUM(BA48:BB48)</f>
        <v>0</v>
      </c>
    </row>
    <row r="49" spans="1:55" x14ac:dyDescent="0.2">
      <c r="A49" s="844" t="s">
        <v>27</v>
      </c>
      <c r="B49" s="764">
        <v>139</v>
      </c>
      <c r="C49" s="846">
        <v>39</v>
      </c>
      <c r="D49" s="952">
        <f>SUM(B49:C49)</f>
        <v>178</v>
      </c>
      <c r="E49" s="764">
        <v>6</v>
      </c>
      <c r="F49" s="846">
        <v>2</v>
      </c>
      <c r="G49" s="952">
        <f>SUM(E49:F49)</f>
        <v>8</v>
      </c>
      <c r="H49" s="845">
        <v>22</v>
      </c>
      <c r="I49" s="846">
        <v>12</v>
      </c>
      <c r="J49" s="952">
        <f>SUM(H49:I49)</f>
        <v>34</v>
      </c>
      <c r="K49" s="764">
        <v>88</v>
      </c>
      <c r="L49" s="846">
        <v>25</v>
      </c>
      <c r="M49" s="952">
        <f>SUM(K49:L49)</f>
        <v>113</v>
      </c>
      <c r="N49" s="764">
        <v>9</v>
      </c>
      <c r="O49" s="846">
        <v>5</v>
      </c>
      <c r="P49" s="952">
        <f>SUM(N49:O49)</f>
        <v>14</v>
      </c>
      <c r="Q49" s="845">
        <v>16</v>
      </c>
      <c r="R49" s="846">
        <v>4</v>
      </c>
      <c r="S49" s="952">
        <f>SUM(Q49:R49)</f>
        <v>20</v>
      </c>
      <c r="T49" s="764">
        <v>78</v>
      </c>
      <c r="U49" s="846">
        <v>18</v>
      </c>
      <c r="V49" s="952">
        <f>SUM(T49:U49)</f>
        <v>96</v>
      </c>
      <c r="W49" s="764">
        <v>1</v>
      </c>
      <c r="X49" s="846" t="s">
        <v>121</v>
      </c>
      <c r="Y49" s="952">
        <f>SUM(W49:X49)</f>
        <v>1</v>
      </c>
      <c r="Z49" s="845">
        <v>2</v>
      </c>
      <c r="AA49" s="846" t="s">
        <v>121</v>
      </c>
      <c r="AB49" s="952">
        <f>SUM(Z49:AA49)</f>
        <v>2</v>
      </c>
      <c r="AC49" s="764">
        <v>166</v>
      </c>
      <c r="AD49" s="846">
        <v>43</v>
      </c>
      <c r="AE49" s="952">
        <f>SUM(M49,V49)</f>
        <v>209</v>
      </c>
      <c r="AF49" s="764">
        <v>10</v>
      </c>
      <c r="AG49" s="846">
        <v>5</v>
      </c>
      <c r="AH49" s="952">
        <f>SUM(P49,Y49)</f>
        <v>15</v>
      </c>
      <c r="AI49" s="845">
        <v>18</v>
      </c>
      <c r="AJ49" s="846">
        <v>4</v>
      </c>
      <c r="AK49" s="952">
        <f>SUM(S49,AB49)</f>
        <v>22</v>
      </c>
      <c r="AL49" s="840">
        <v>129</v>
      </c>
      <c r="AM49" s="838">
        <v>34</v>
      </c>
      <c r="AN49" s="951">
        <f>SUM(AL49:AM49)</f>
        <v>163</v>
      </c>
      <c r="AO49" s="840">
        <v>4</v>
      </c>
      <c r="AP49" s="838">
        <v>1</v>
      </c>
      <c r="AQ49" s="951">
        <f>SUM(AO49:AP49)</f>
        <v>5</v>
      </c>
      <c r="AR49" s="837">
        <v>2</v>
      </c>
      <c r="AS49" s="838">
        <v>1</v>
      </c>
      <c r="AT49" s="951">
        <f>SUM(AR49:AS49)</f>
        <v>3</v>
      </c>
      <c r="AU49" s="841">
        <f>SUM(AL49,B49,AC49)</f>
        <v>434</v>
      </c>
      <c r="AV49" s="842">
        <f>SUM(AM49,C49,AD49)</f>
        <v>116</v>
      </c>
      <c r="AW49" s="843">
        <f>SUM(AU49:AV49)</f>
        <v>550</v>
      </c>
      <c r="AX49" s="841">
        <f>SUM(AO49,E49,AF49)</f>
        <v>20</v>
      </c>
      <c r="AY49" s="842">
        <f>SUM(AP49,F49,AG49)</f>
        <v>8</v>
      </c>
      <c r="AZ49" s="843">
        <f>SUM(AX49:AY49)</f>
        <v>28</v>
      </c>
      <c r="BA49" s="841">
        <f>SUM(AR49,H49,AI49)</f>
        <v>42</v>
      </c>
      <c r="BB49" s="842">
        <f>SUM(AS49,I49,AJ49)</f>
        <v>17</v>
      </c>
      <c r="BC49" s="843">
        <f>SUM(BA49:BB49)</f>
        <v>59</v>
      </c>
    </row>
    <row r="50" spans="1:55" x14ac:dyDescent="0.2">
      <c r="A50" s="844" t="s">
        <v>175</v>
      </c>
      <c r="B50" s="764" t="s">
        <v>121</v>
      </c>
      <c r="C50" s="846" t="s">
        <v>121</v>
      </c>
      <c r="D50" s="952">
        <f>SUM(B50:C50)</f>
        <v>0</v>
      </c>
      <c r="E50" s="764" t="s">
        <v>121</v>
      </c>
      <c r="F50" s="846" t="s">
        <v>121</v>
      </c>
      <c r="G50" s="952">
        <f>SUM(E50:F50)</f>
        <v>0</v>
      </c>
      <c r="H50" s="845" t="s">
        <v>121</v>
      </c>
      <c r="I50" s="846" t="s">
        <v>121</v>
      </c>
      <c r="J50" s="952">
        <f>SUM(H50:I50)</f>
        <v>0</v>
      </c>
      <c r="K50" s="764" t="s">
        <v>121</v>
      </c>
      <c r="L50" s="846" t="s">
        <v>121</v>
      </c>
      <c r="M50" s="952">
        <f>SUM(K50:L50)</f>
        <v>0</v>
      </c>
      <c r="N50" s="764" t="s">
        <v>121</v>
      </c>
      <c r="O50" s="846" t="s">
        <v>121</v>
      </c>
      <c r="P50" s="952">
        <f>SUM(N50:O50)</f>
        <v>0</v>
      </c>
      <c r="Q50" s="845" t="s">
        <v>121</v>
      </c>
      <c r="R50" s="846" t="s">
        <v>121</v>
      </c>
      <c r="S50" s="952">
        <f>SUM(Q50:R50)</f>
        <v>0</v>
      </c>
      <c r="T50" s="764" t="s">
        <v>121</v>
      </c>
      <c r="U50" s="846" t="s">
        <v>121</v>
      </c>
      <c r="V50" s="952">
        <f>SUM(T50:U50)</f>
        <v>0</v>
      </c>
      <c r="W50" s="764" t="s">
        <v>121</v>
      </c>
      <c r="X50" s="846" t="s">
        <v>121</v>
      </c>
      <c r="Y50" s="952">
        <f>SUM(W50:X50)</f>
        <v>0</v>
      </c>
      <c r="Z50" s="845" t="s">
        <v>121</v>
      </c>
      <c r="AA50" s="846" t="s">
        <v>121</v>
      </c>
      <c r="AB50" s="952">
        <f>SUM(Z50:AA50)</f>
        <v>0</v>
      </c>
      <c r="AC50" s="764" t="s">
        <v>121</v>
      </c>
      <c r="AD50" s="846" t="s">
        <v>121</v>
      </c>
      <c r="AE50" s="952">
        <f>SUM(M50,V50)</f>
        <v>0</v>
      </c>
      <c r="AF50" s="764" t="s">
        <v>121</v>
      </c>
      <c r="AG50" s="846" t="s">
        <v>121</v>
      </c>
      <c r="AH50" s="952">
        <f>SUM(P50,Y50)</f>
        <v>0</v>
      </c>
      <c r="AI50" s="845" t="s">
        <v>121</v>
      </c>
      <c r="AJ50" s="846" t="s">
        <v>121</v>
      </c>
      <c r="AK50" s="952">
        <f>SUM(S50,AB50)</f>
        <v>0</v>
      </c>
      <c r="AL50" s="840" t="s">
        <v>121</v>
      </c>
      <c r="AM50" s="838" t="s">
        <v>121</v>
      </c>
      <c r="AN50" s="951">
        <f>SUM(AL50:AM50)</f>
        <v>0</v>
      </c>
      <c r="AO50" s="840" t="s">
        <v>121</v>
      </c>
      <c r="AP50" s="838" t="s">
        <v>121</v>
      </c>
      <c r="AQ50" s="951" t="s">
        <v>121</v>
      </c>
      <c r="AR50" s="837" t="s">
        <v>121</v>
      </c>
      <c r="AS50" s="838">
        <v>1</v>
      </c>
      <c r="AT50" s="951">
        <f>SUM(AR50:AS50)</f>
        <v>1</v>
      </c>
      <c r="AU50" s="841">
        <f>SUM(AL50,B50,AC50)</f>
        <v>0</v>
      </c>
      <c r="AV50" s="842">
        <f>SUM(AM50,C50,AD50)</f>
        <v>0</v>
      </c>
      <c r="AW50" s="843">
        <f>SUM(AU50:AV50)</f>
        <v>0</v>
      </c>
      <c r="AX50" s="841">
        <f>SUM(AO50,E50,AF50)</f>
        <v>0</v>
      </c>
      <c r="AY50" s="842">
        <f>SUM(AP50,F50,AG50)</f>
        <v>0</v>
      </c>
      <c r="AZ50" s="843">
        <f>SUM(AX50:AY50)</f>
        <v>0</v>
      </c>
      <c r="BA50" s="841">
        <f>SUM(AR50,H50,AI50)</f>
        <v>0</v>
      </c>
      <c r="BB50" s="842">
        <f>SUM(AS50,I50,AJ50)</f>
        <v>1</v>
      </c>
      <c r="BC50" s="843">
        <f>SUM(BA50:BB50)</f>
        <v>1</v>
      </c>
    </row>
    <row r="51" spans="1:55" x14ac:dyDescent="0.2">
      <c r="A51" s="844" t="s">
        <v>207</v>
      </c>
      <c r="B51" s="764">
        <v>1</v>
      </c>
      <c r="C51" s="846" t="s">
        <v>121</v>
      </c>
      <c r="D51" s="952">
        <f>SUM(B51:C51)</f>
        <v>1</v>
      </c>
      <c r="E51" s="764" t="s">
        <v>121</v>
      </c>
      <c r="F51" s="846" t="s">
        <v>121</v>
      </c>
      <c r="G51" s="952">
        <f>SUM(E51:F51)</f>
        <v>0</v>
      </c>
      <c r="H51" s="845" t="s">
        <v>121</v>
      </c>
      <c r="I51" s="846" t="s">
        <v>121</v>
      </c>
      <c r="J51" s="952">
        <f>SUM(H51:I51)</f>
        <v>0</v>
      </c>
      <c r="K51" s="764">
        <v>1</v>
      </c>
      <c r="L51" s="846">
        <v>1</v>
      </c>
      <c r="M51" s="952">
        <f>SUM(K51:L51)</f>
        <v>2</v>
      </c>
      <c r="N51" s="764" t="s">
        <v>121</v>
      </c>
      <c r="O51" s="846" t="s">
        <v>121</v>
      </c>
      <c r="P51" s="952">
        <f>SUM(N51:O51)</f>
        <v>0</v>
      </c>
      <c r="Q51" s="845" t="s">
        <v>121</v>
      </c>
      <c r="R51" s="846" t="s">
        <v>121</v>
      </c>
      <c r="S51" s="952">
        <f>SUM(Q51:R51)</f>
        <v>0</v>
      </c>
      <c r="T51" s="764" t="s">
        <v>121</v>
      </c>
      <c r="U51" s="846">
        <v>1</v>
      </c>
      <c r="V51" s="952">
        <f>SUM(T51:U51)</f>
        <v>1</v>
      </c>
      <c r="W51" s="764" t="s">
        <v>121</v>
      </c>
      <c r="X51" s="846" t="s">
        <v>121</v>
      </c>
      <c r="Y51" s="952">
        <f>SUM(W51:X51)</f>
        <v>0</v>
      </c>
      <c r="Z51" s="845" t="s">
        <v>121</v>
      </c>
      <c r="AA51" s="846" t="s">
        <v>121</v>
      </c>
      <c r="AB51" s="952">
        <f>SUM(Z51:AA51)</f>
        <v>0</v>
      </c>
      <c r="AC51" s="764">
        <v>1</v>
      </c>
      <c r="AD51" s="846">
        <v>2</v>
      </c>
      <c r="AE51" s="952">
        <f>SUM(M51,V51)</f>
        <v>3</v>
      </c>
      <c r="AF51" s="764" t="s">
        <v>121</v>
      </c>
      <c r="AG51" s="846" t="s">
        <v>121</v>
      </c>
      <c r="AH51" s="952">
        <f>SUM(P51,Y51)</f>
        <v>0</v>
      </c>
      <c r="AI51" s="845" t="s">
        <v>121</v>
      </c>
      <c r="AJ51" s="846" t="s">
        <v>121</v>
      </c>
      <c r="AK51" s="952">
        <f>SUM(S51,AB51)</f>
        <v>0</v>
      </c>
      <c r="AL51" s="840" t="s">
        <v>121</v>
      </c>
      <c r="AM51" s="838" t="s">
        <v>121</v>
      </c>
      <c r="AN51" s="951">
        <f>SUM(AL51:AM51)</f>
        <v>0</v>
      </c>
      <c r="AO51" s="840" t="s">
        <v>121</v>
      </c>
      <c r="AP51" s="838" t="s">
        <v>121</v>
      </c>
      <c r="AQ51" s="951">
        <f>SUM(AO51:AP51)</f>
        <v>0</v>
      </c>
      <c r="AR51" s="837" t="s">
        <v>121</v>
      </c>
      <c r="AS51" s="838" t="s">
        <v>121</v>
      </c>
      <c r="AT51" s="951">
        <f>SUM(AR51:AS51)</f>
        <v>0</v>
      </c>
      <c r="AU51" s="841">
        <f>SUM(AL51,B51,AC51)</f>
        <v>2</v>
      </c>
      <c r="AV51" s="842">
        <f>SUM(AM51,C51,AD51)</f>
        <v>2</v>
      </c>
      <c r="AW51" s="843">
        <f>SUM(AU51:AV51)</f>
        <v>4</v>
      </c>
      <c r="AX51" s="841">
        <f>SUM(AO51,E51,AF51)</f>
        <v>0</v>
      </c>
      <c r="AY51" s="842">
        <f>SUM(AP51,F51,AG51)</f>
        <v>0</v>
      </c>
      <c r="AZ51" s="843">
        <f>SUM(AX51:AY51)</f>
        <v>0</v>
      </c>
      <c r="BA51" s="841">
        <f>SUM(AR51,H51,AI51)</f>
        <v>0</v>
      </c>
      <c r="BB51" s="842">
        <f>SUM(AS51,I51,AJ51)</f>
        <v>0</v>
      </c>
      <c r="BC51" s="843">
        <f>SUM(BA51:BB51)</f>
        <v>0</v>
      </c>
    </row>
    <row r="52" spans="1:55" x14ac:dyDescent="0.2">
      <c r="A52" s="844" t="s">
        <v>28</v>
      </c>
      <c r="B52" s="764">
        <v>4</v>
      </c>
      <c r="C52" s="846">
        <v>10</v>
      </c>
      <c r="D52" s="952">
        <f>SUM(B52:C52)</f>
        <v>14</v>
      </c>
      <c r="E52" s="764" t="s">
        <v>121</v>
      </c>
      <c r="F52" s="846">
        <v>1</v>
      </c>
      <c r="G52" s="952">
        <f>SUM(E52:F52)</f>
        <v>1</v>
      </c>
      <c r="H52" s="845" t="s">
        <v>121</v>
      </c>
      <c r="I52" s="846" t="s">
        <v>121</v>
      </c>
      <c r="J52" s="952">
        <f>SUM(H52:I52)</f>
        <v>0</v>
      </c>
      <c r="K52" s="764" t="s">
        <v>121</v>
      </c>
      <c r="L52" s="846">
        <v>6</v>
      </c>
      <c r="M52" s="952">
        <f>SUM(K52:L52)</f>
        <v>6</v>
      </c>
      <c r="N52" s="764" t="s">
        <v>121</v>
      </c>
      <c r="O52" s="846">
        <v>1</v>
      </c>
      <c r="P52" s="952">
        <f>SUM(N52:O52)</f>
        <v>1</v>
      </c>
      <c r="Q52" s="845" t="s">
        <v>121</v>
      </c>
      <c r="R52" s="846">
        <v>1</v>
      </c>
      <c r="S52" s="952">
        <f>SUM(Q52:R52)</f>
        <v>1</v>
      </c>
      <c r="T52" s="764">
        <v>1</v>
      </c>
      <c r="U52" s="846">
        <v>1</v>
      </c>
      <c r="V52" s="952">
        <f>SUM(T52:U52)</f>
        <v>2</v>
      </c>
      <c r="W52" s="764" t="s">
        <v>121</v>
      </c>
      <c r="X52" s="846" t="s">
        <v>121</v>
      </c>
      <c r="Y52" s="952">
        <f>SUM(W52:X52)</f>
        <v>0</v>
      </c>
      <c r="Z52" s="845" t="s">
        <v>121</v>
      </c>
      <c r="AA52" s="846">
        <v>1</v>
      </c>
      <c r="AB52" s="952">
        <f>SUM(Z52:AA52)</f>
        <v>1</v>
      </c>
      <c r="AC52" s="764">
        <v>1</v>
      </c>
      <c r="AD52" s="846">
        <v>7</v>
      </c>
      <c r="AE52" s="952">
        <f>SUM(M52,V52)</f>
        <v>8</v>
      </c>
      <c r="AF52" s="764" t="s">
        <v>121</v>
      </c>
      <c r="AG52" s="846">
        <v>1</v>
      </c>
      <c r="AH52" s="952">
        <f>SUM(P52,Y52)</f>
        <v>1</v>
      </c>
      <c r="AI52" s="845" t="s">
        <v>121</v>
      </c>
      <c r="AJ52" s="846">
        <v>2</v>
      </c>
      <c r="AK52" s="952">
        <f>SUM(S52,AB52)</f>
        <v>2</v>
      </c>
      <c r="AL52" s="840" t="s">
        <v>121</v>
      </c>
      <c r="AM52" s="838">
        <v>8</v>
      </c>
      <c r="AN52" s="951">
        <f>SUM(AL52:AM52)</f>
        <v>8</v>
      </c>
      <c r="AO52" s="840" t="s">
        <v>121</v>
      </c>
      <c r="AP52" s="838">
        <v>1</v>
      </c>
      <c r="AQ52" s="951">
        <f>SUM(AO52:AP52)</f>
        <v>1</v>
      </c>
      <c r="AR52" s="837" t="s">
        <v>121</v>
      </c>
      <c r="AS52" s="838" t="s">
        <v>121</v>
      </c>
      <c r="AT52" s="951">
        <f>SUM(AR52:AS52)</f>
        <v>0</v>
      </c>
      <c r="AU52" s="841">
        <f>SUM(AL52,B52,AC52)</f>
        <v>5</v>
      </c>
      <c r="AV52" s="842">
        <f>SUM(AM52,C52,AD52)</f>
        <v>25</v>
      </c>
      <c r="AW52" s="843">
        <f>SUM(AU52:AV52)</f>
        <v>30</v>
      </c>
      <c r="AX52" s="841">
        <f>SUM(AO52,E52,AF52)</f>
        <v>0</v>
      </c>
      <c r="AY52" s="842">
        <f>SUM(AP52,F52,AG52)</f>
        <v>3</v>
      </c>
      <c r="AZ52" s="843">
        <f>SUM(AX52:AY52)</f>
        <v>3</v>
      </c>
      <c r="BA52" s="841">
        <f>SUM(AR52,H52,AI52)</f>
        <v>0</v>
      </c>
      <c r="BB52" s="842">
        <f>SUM(AS52,I52,AJ52)</f>
        <v>2</v>
      </c>
      <c r="BC52" s="843">
        <f>SUM(BA52:BB52)</f>
        <v>2</v>
      </c>
    </row>
    <row r="53" spans="1:55" x14ac:dyDescent="0.2">
      <c r="A53" s="844" t="s">
        <v>231</v>
      </c>
      <c r="B53" s="764" t="s">
        <v>121</v>
      </c>
      <c r="C53" s="846" t="s">
        <v>121</v>
      </c>
      <c r="D53" s="952">
        <f>SUM(B53:C53)</f>
        <v>0</v>
      </c>
      <c r="E53" s="764" t="s">
        <v>121</v>
      </c>
      <c r="F53" s="846" t="s">
        <v>121</v>
      </c>
      <c r="G53" s="952">
        <f>SUM(E53:F53)</f>
        <v>0</v>
      </c>
      <c r="H53" s="845" t="s">
        <v>121</v>
      </c>
      <c r="I53" s="846" t="s">
        <v>121</v>
      </c>
      <c r="J53" s="952">
        <f>SUM(H53:I53)</f>
        <v>0</v>
      </c>
      <c r="K53" s="764" t="s">
        <v>121</v>
      </c>
      <c r="L53" s="846">
        <v>1</v>
      </c>
      <c r="M53" s="952">
        <f>SUM(K53:L53)</f>
        <v>1</v>
      </c>
      <c r="N53" s="764" t="s">
        <v>121</v>
      </c>
      <c r="O53" s="846" t="s">
        <v>121</v>
      </c>
      <c r="P53" s="952">
        <f>SUM(N53:O53)</f>
        <v>0</v>
      </c>
      <c r="Q53" s="845" t="s">
        <v>121</v>
      </c>
      <c r="R53" s="846" t="s">
        <v>121</v>
      </c>
      <c r="S53" s="952">
        <f>SUM(Q53:R53)</f>
        <v>0</v>
      </c>
      <c r="T53" s="764" t="s">
        <v>121</v>
      </c>
      <c r="U53" s="846" t="s">
        <v>121</v>
      </c>
      <c r="V53" s="952">
        <f>SUM(T53:U53)</f>
        <v>0</v>
      </c>
      <c r="W53" s="764" t="s">
        <v>121</v>
      </c>
      <c r="X53" s="846" t="s">
        <v>121</v>
      </c>
      <c r="Y53" s="952">
        <f>SUM(W53:X53)</f>
        <v>0</v>
      </c>
      <c r="Z53" s="845" t="s">
        <v>121</v>
      </c>
      <c r="AA53" s="846" t="s">
        <v>121</v>
      </c>
      <c r="AB53" s="952">
        <f>SUM(Z53:AA53)</f>
        <v>0</v>
      </c>
      <c r="AC53" s="764" t="s">
        <v>121</v>
      </c>
      <c r="AD53" s="846">
        <v>1</v>
      </c>
      <c r="AE53" s="952">
        <f>SUM(M53,V53)</f>
        <v>1</v>
      </c>
      <c r="AF53" s="764" t="s">
        <v>121</v>
      </c>
      <c r="AG53" s="846" t="s">
        <v>121</v>
      </c>
      <c r="AH53" s="952">
        <f>SUM(P53,Y53)</f>
        <v>0</v>
      </c>
      <c r="AI53" s="845" t="s">
        <v>121</v>
      </c>
      <c r="AJ53" s="846" t="s">
        <v>121</v>
      </c>
      <c r="AK53" s="952">
        <f>SUM(S53,AB53)</f>
        <v>0</v>
      </c>
      <c r="AL53" s="840" t="s">
        <v>121</v>
      </c>
      <c r="AM53" s="838" t="s">
        <v>121</v>
      </c>
      <c r="AN53" s="951">
        <f>SUM(AL53:AM53)</f>
        <v>0</v>
      </c>
      <c r="AO53" s="840" t="s">
        <v>121</v>
      </c>
      <c r="AP53" s="838" t="s">
        <v>121</v>
      </c>
      <c r="AQ53" s="951">
        <f>SUM(AO53:AP53)</f>
        <v>0</v>
      </c>
      <c r="AR53" s="837" t="s">
        <v>121</v>
      </c>
      <c r="AS53" s="838" t="s">
        <v>121</v>
      </c>
      <c r="AT53" s="951">
        <f>SUM(AR53:AS53)</f>
        <v>0</v>
      </c>
      <c r="AU53" s="841">
        <f>SUM(AL53,B53,AC53)</f>
        <v>0</v>
      </c>
      <c r="AV53" s="842">
        <f>SUM(AM53,C53,AD53)</f>
        <v>1</v>
      </c>
      <c r="AW53" s="843">
        <f>SUM(AU53:AV53)</f>
        <v>1</v>
      </c>
      <c r="AX53" s="841">
        <f>SUM(AO53,E53,AF53)</f>
        <v>0</v>
      </c>
      <c r="AY53" s="842">
        <f>SUM(AP53,F53,AG53)</f>
        <v>0</v>
      </c>
      <c r="AZ53" s="843">
        <f>SUM(AX53:AY53)</f>
        <v>0</v>
      </c>
      <c r="BA53" s="841">
        <f>SUM(AR53,H53,AI53)</f>
        <v>0</v>
      </c>
      <c r="BB53" s="842">
        <f>SUM(AS53,I53,AJ53)</f>
        <v>0</v>
      </c>
      <c r="BC53" s="843">
        <f>SUM(BA53:BB53)</f>
        <v>0</v>
      </c>
    </row>
    <row r="54" spans="1:55" x14ac:dyDescent="0.2">
      <c r="A54" s="844" t="s">
        <v>29</v>
      </c>
      <c r="B54" s="764">
        <v>11</v>
      </c>
      <c r="C54" s="846">
        <v>30</v>
      </c>
      <c r="D54" s="952">
        <f>SUM(B54:C54)</f>
        <v>41</v>
      </c>
      <c r="E54" s="764">
        <v>1</v>
      </c>
      <c r="F54" s="846">
        <v>4</v>
      </c>
      <c r="G54" s="952">
        <f>SUM(E54:F54)</f>
        <v>5</v>
      </c>
      <c r="H54" s="845" t="s">
        <v>121</v>
      </c>
      <c r="I54" s="846">
        <v>1</v>
      </c>
      <c r="J54" s="952">
        <f>SUM(H54:I54)</f>
        <v>1</v>
      </c>
      <c r="K54" s="764">
        <v>6</v>
      </c>
      <c r="L54" s="846">
        <v>14</v>
      </c>
      <c r="M54" s="952">
        <f>SUM(K54:L54)</f>
        <v>20</v>
      </c>
      <c r="N54" s="764" t="s">
        <v>121</v>
      </c>
      <c r="O54" s="846">
        <v>3</v>
      </c>
      <c r="P54" s="952">
        <f>SUM(N54:O54)</f>
        <v>3</v>
      </c>
      <c r="Q54" s="845" t="s">
        <v>121</v>
      </c>
      <c r="R54" s="846">
        <v>1</v>
      </c>
      <c r="S54" s="952">
        <f>SUM(Q54:R54)</f>
        <v>1</v>
      </c>
      <c r="T54" s="764">
        <v>4</v>
      </c>
      <c r="U54" s="846">
        <v>16</v>
      </c>
      <c r="V54" s="952">
        <f>SUM(T54:U54)</f>
        <v>20</v>
      </c>
      <c r="W54" s="764" t="s">
        <v>121</v>
      </c>
      <c r="X54" s="846">
        <v>1</v>
      </c>
      <c r="Y54" s="952">
        <f>SUM(W54:X54)</f>
        <v>1</v>
      </c>
      <c r="Z54" s="845" t="s">
        <v>121</v>
      </c>
      <c r="AA54" s="846" t="s">
        <v>121</v>
      </c>
      <c r="AB54" s="952">
        <f>SUM(Z54:AA54)</f>
        <v>0</v>
      </c>
      <c r="AC54" s="764">
        <v>10</v>
      </c>
      <c r="AD54" s="846">
        <v>30</v>
      </c>
      <c r="AE54" s="952">
        <f>SUM(M54,V54)</f>
        <v>40</v>
      </c>
      <c r="AF54" s="764" t="s">
        <v>121</v>
      </c>
      <c r="AG54" s="846">
        <v>4</v>
      </c>
      <c r="AH54" s="952">
        <f>SUM(P54,Y54)</f>
        <v>4</v>
      </c>
      <c r="AI54" s="845" t="s">
        <v>121</v>
      </c>
      <c r="AJ54" s="846">
        <v>1</v>
      </c>
      <c r="AK54" s="952">
        <f>SUM(S54,AB54)</f>
        <v>1</v>
      </c>
      <c r="AL54" s="840">
        <v>7</v>
      </c>
      <c r="AM54" s="838">
        <v>23</v>
      </c>
      <c r="AN54" s="951">
        <f>SUM(AL54:AM54)</f>
        <v>30</v>
      </c>
      <c r="AO54" s="840">
        <v>1</v>
      </c>
      <c r="AP54" s="838">
        <v>1</v>
      </c>
      <c r="AQ54" s="951">
        <f>SUM(AO54:AP54)</f>
        <v>2</v>
      </c>
      <c r="AR54" s="837" t="s">
        <v>121</v>
      </c>
      <c r="AS54" s="838">
        <v>1</v>
      </c>
      <c r="AT54" s="951">
        <f>SUM(AR54:AS54)</f>
        <v>1</v>
      </c>
      <c r="AU54" s="841">
        <f>SUM(AL54,B54,AC54)</f>
        <v>28</v>
      </c>
      <c r="AV54" s="842">
        <f>SUM(AM54,C54,AD54)</f>
        <v>83</v>
      </c>
      <c r="AW54" s="843">
        <f>SUM(AU54:AV54)</f>
        <v>111</v>
      </c>
      <c r="AX54" s="841">
        <f>SUM(AO54,E54,AF54)</f>
        <v>2</v>
      </c>
      <c r="AY54" s="842">
        <f>SUM(AP54,F54,AG54)</f>
        <v>9</v>
      </c>
      <c r="AZ54" s="843">
        <f>SUM(AX54:AY54)</f>
        <v>11</v>
      </c>
      <c r="BA54" s="841">
        <f>SUM(AR54,H54,AI54)</f>
        <v>0</v>
      </c>
      <c r="BB54" s="842">
        <f>SUM(AS54,I54,AJ54)</f>
        <v>3</v>
      </c>
      <c r="BC54" s="843">
        <f>SUM(BA54:BB54)</f>
        <v>3</v>
      </c>
    </row>
    <row r="55" spans="1:55" x14ac:dyDescent="0.2">
      <c r="A55" s="844" t="s">
        <v>30</v>
      </c>
      <c r="B55" s="764">
        <v>68</v>
      </c>
      <c r="C55" s="846">
        <v>121</v>
      </c>
      <c r="D55" s="952">
        <f>SUM(B55:C55)</f>
        <v>189</v>
      </c>
      <c r="E55" s="764">
        <v>8</v>
      </c>
      <c r="F55" s="846">
        <v>16</v>
      </c>
      <c r="G55" s="952">
        <f>SUM(E55:F55)</f>
        <v>24</v>
      </c>
      <c r="H55" s="845">
        <v>5</v>
      </c>
      <c r="I55" s="846">
        <v>10</v>
      </c>
      <c r="J55" s="952">
        <f>SUM(H55:I55)</f>
        <v>15</v>
      </c>
      <c r="K55" s="764">
        <v>64</v>
      </c>
      <c r="L55" s="846">
        <v>106</v>
      </c>
      <c r="M55" s="952">
        <f>SUM(K55:L55)</f>
        <v>170</v>
      </c>
      <c r="N55" s="764">
        <v>3</v>
      </c>
      <c r="O55" s="846">
        <v>10</v>
      </c>
      <c r="P55" s="952">
        <f>SUM(N55:O55)</f>
        <v>13</v>
      </c>
      <c r="Q55" s="845">
        <v>5</v>
      </c>
      <c r="R55" s="846">
        <v>9</v>
      </c>
      <c r="S55" s="952">
        <f>SUM(Q55:R55)</f>
        <v>14</v>
      </c>
      <c r="T55" s="764">
        <v>53</v>
      </c>
      <c r="U55" s="846">
        <v>95</v>
      </c>
      <c r="V55" s="952">
        <f>SUM(T55:U55)</f>
        <v>148</v>
      </c>
      <c r="W55" s="764">
        <v>2</v>
      </c>
      <c r="X55" s="846">
        <v>6</v>
      </c>
      <c r="Y55" s="952">
        <f>SUM(W55:X55)</f>
        <v>8</v>
      </c>
      <c r="Z55" s="845" t="s">
        <v>121</v>
      </c>
      <c r="AA55" s="846" t="s">
        <v>121</v>
      </c>
      <c r="AB55" s="952">
        <f>SUM(Z55:AA55)</f>
        <v>0</v>
      </c>
      <c r="AC55" s="764">
        <v>117</v>
      </c>
      <c r="AD55" s="846">
        <v>201</v>
      </c>
      <c r="AE55" s="952">
        <f>SUM(M55,V55)</f>
        <v>318</v>
      </c>
      <c r="AF55" s="764">
        <v>5</v>
      </c>
      <c r="AG55" s="846">
        <v>16</v>
      </c>
      <c r="AH55" s="952">
        <f>SUM(P55,Y55)</f>
        <v>21</v>
      </c>
      <c r="AI55" s="845">
        <v>5</v>
      </c>
      <c r="AJ55" s="846">
        <v>9</v>
      </c>
      <c r="AK55" s="952">
        <f>SUM(S55,AB55)</f>
        <v>14</v>
      </c>
      <c r="AL55" s="840">
        <v>117</v>
      </c>
      <c r="AM55" s="838">
        <v>349</v>
      </c>
      <c r="AN55" s="951">
        <f>SUM(AL55:AM55)</f>
        <v>466</v>
      </c>
      <c r="AO55" s="840">
        <v>8</v>
      </c>
      <c r="AP55" s="838">
        <v>30</v>
      </c>
      <c r="AQ55" s="951">
        <f>SUM(AO55:AP55)</f>
        <v>38</v>
      </c>
      <c r="AR55" s="837">
        <v>7</v>
      </c>
      <c r="AS55" s="838">
        <v>15</v>
      </c>
      <c r="AT55" s="951">
        <f>SUM(AR55:AS55)</f>
        <v>22</v>
      </c>
      <c r="AU55" s="841">
        <f>SUM(AL55,B55,AC55)</f>
        <v>302</v>
      </c>
      <c r="AV55" s="842">
        <f>SUM(AM55,C55,AD55)</f>
        <v>671</v>
      </c>
      <c r="AW55" s="843">
        <f>SUM(AU55:AV55)</f>
        <v>973</v>
      </c>
      <c r="AX55" s="841">
        <f>SUM(AO55,E55,AF55)</f>
        <v>21</v>
      </c>
      <c r="AY55" s="842">
        <f>SUM(AP55,F55,AG55)</f>
        <v>62</v>
      </c>
      <c r="AZ55" s="843">
        <f>SUM(AX55:AY55)</f>
        <v>83</v>
      </c>
      <c r="BA55" s="841">
        <f>SUM(AR55,H55,AI55)</f>
        <v>17</v>
      </c>
      <c r="BB55" s="842">
        <f>SUM(AS55,I55,AJ55)</f>
        <v>34</v>
      </c>
      <c r="BC55" s="843">
        <f>SUM(BA55:BB55)</f>
        <v>51</v>
      </c>
    </row>
    <row r="56" spans="1:55" x14ac:dyDescent="0.2">
      <c r="A56" s="844" t="s">
        <v>31</v>
      </c>
      <c r="B56" s="764">
        <v>1</v>
      </c>
      <c r="C56" s="846">
        <v>1</v>
      </c>
      <c r="D56" s="952">
        <f>SUM(B56:C56)</f>
        <v>2</v>
      </c>
      <c r="E56" s="764" t="s">
        <v>121</v>
      </c>
      <c r="F56" s="846" t="s">
        <v>121</v>
      </c>
      <c r="G56" s="952">
        <f>SUM(E56:F56)</f>
        <v>0</v>
      </c>
      <c r="H56" s="845" t="s">
        <v>121</v>
      </c>
      <c r="I56" s="846" t="s">
        <v>121</v>
      </c>
      <c r="J56" s="952">
        <f>SUM(H56:I56)</f>
        <v>0</v>
      </c>
      <c r="K56" s="764">
        <v>1</v>
      </c>
      <c r="L56" s="846" t="s">
        <v>121</v>
      </c>
      <c r="M56" s="952">
        <f>SUM(K56:L56)</f>
        <v>1</v>
      </c>
      <c r="N56" s="764" t="s">
        <v>121</v>
      </c>
      <c r="O56" s="846" t="s">
        <v>121</v>
      </c>
      <c r="P56" s="952">
        <f>SUM(N56:O56)</f>
        <v>0</v>
      </c>
      <c r="Q56" s="845" t="s">
        <v>121</v>
      </c>
      <c r="R56" s="846" t="s">
        <v>121</v>
      </c>
      <c r="S56" s="952">
        <f>SUM(Q56:R56)</f>
        <v>0</v>
      </c>
      <c r="T56" s="764" t="s">
        <v>121</v>
      </c>
      <c r="U56" s="846">
        <v>1</v>
      </c>
      <c r="V56" s="952">
        <f>SUM(T56:U56)</f>
        <v>1</v>
      </c>
      <c r="W56" s="764" t="s">
        <v>121</v>
      </c>
      <c r="X56" s="846" t="s">
        <v>121</v>
      </c>
      <c r="Y56" s="952">
        <f>SUM(W56:X56)</f>
        <v>0</v>
      </c>
      <c r="Z56" s="845" t="s">
        <v>121</v>
      </c>
      <c r="AA56" s="846" t="s">
        <v>121</v>
      </c>
      <c r="AB56" s="952">
        <f>SUM(Z56:AA56)</f>
        <v>0</v>
      </c>
      <c r="AC56" s="764">
        <v>1</v>
      </c>
      <c r="AD56" s="846">
        <v>1</v>
      </c>
      <c r="AE56" s="952">
        <f>SUM(M56,V56)</f>
        <v>2</v>
      </c>
      <c r="AF56" s="764" t="s">
        <v>121</v>
      </c>
      <c r="AG56" s="846" t="s">
        <v>121</v>
      </c>
      <c r="AH56" s="952">
        <f>SUM(P56,Y56)</f>
        <v>0</v>
      </c>
      <c r="AI56" s="845" t="s">
        <v>121</v>
      </c>
      <c r="AJ56" s="846" t="s">
        <v>121</v>
      </c>
      <c r="AK56" s="952">
        <f>SUM(S56,AB56)</f>
        <v>0</v>
      </c>
      <c r="AL56" s="840" t="s">
        <v>121</v>
      </c>
      <c r="AM56" s="838" t="s">
        <v>121</v>
      </c>
      <c r="AN56" s="951">
        <f>SUM(AL56:AM56)</f>
        <v>0</v>
      </c>
      <c r="AO56" s="840" t="s">
        <v>121</v>
      </c>
      <c r="AP56" s="838" t="s">
        <v>121</v>
      </c>
      <c r="AQ56" s="951">
        <f>SUM(AO56:AP56)</f>
        <v>0</v>
      </c>
      <c r="AR56" s="837" t="s">
        <v>121</v>
      </c>
      <c r="AS56" s="838" t="s">
        <v>121</v>
      </c>
      <c r="AT56" s="951">
        <f>SUM(AR56:AS56)</f>
        <v>0</v>
      </c>
      <c r="AU56" s="841">
        <f>SUM(AL56,B56,AC56)</f>
        <v>2</v>
      </c>
      <c r="AV56" s="842">
        <f>SUM(AM56,C56,AD56)</f>
        <v>2</v>
      </c>
      <c r="AW56" s="843">
        <f>SUM(AU56:AV56)</f>
        <v>4</v>
      </c>
      <c r="AX56" s="841">
        <f>SUM(AO56,E56,AF56)</f>
        <v>0</v>
      </c>
      <c r="AY56" s="842">
        <f>SUM(AP56,F56,AG56)</f>
        <v>0</v>
      </c>
      <c r="AZ56" s="843">
        <f>SUM(AX56:AY56)</f>
        <v>0</v>
      </c>
      <c r="BA56" s="841">
        <f>SUM(AR56,H56,AI56)</f>
        <v>0</v>
      </c>
      <c r="BB56" s="842">
        <f>SUM(AS56,I56,AJ56)</f>
        <v>0</v>
      </c>
      <c r="BC56" s="843">
        <f>SUM(BA56:BB56)</f>
        <v>0</v>
      </c>
    </row>
    <row r="57" spans="1:55" x14ac:dyDescent="0.2">
      <c r="A57" s="844" t="s">
        <v>32</v>
      </c>
      <c r="B57" s="764" t="s">
        <v>121</v>
      </c>
      <c r="C57" s="846">
        <v>10</v>
      </c>
      <c r="D57" s="952">
        <f>SUM(B57:C57)</f>
        <v>10</v>
      </c>
      <c r="E57" s="764" t="s">
        <v>121</v>
      </c>
      <c r="F57" s="846">
        <v>1</v>
      </c>
      <c r="G57" s="952">
        <f>SUM(E57:F57)</f>
        <v>1</v>
      </c>
      <c r="H57" s="845" t="s">
        <v>121</v>
      </c>
      <c r="I57" s="846" t="s">
        <v>121</v>
      </c>
      <c r="J57" s="952">
        <f>SUM(H57:I57)</f>
        <v>0</v>
      </c>
      <c r="K57" s="764" t="s">
        <v>121</v>
      </c>
      <c r="L57" s="846">
        <v>3</v>
      </c>
      <c r="M57" s="952">
        <f>SUM(K57:L57)</f>
        <v>3</v>
      </c>
      <c r="N57" s="764" t="s">
        <v>121</v>
      </c>
      <c r="O57" s="846">
        <v>1</v>
      </c>
      <c r="P57" s="952">
        <f>SUM(N57:O57)</f>
        <v>1</v>
      </c>
      <c r="Q57" s="845" t="s">
        <v>121</v>
      </c>
      <c r="R57" s="846" t="s">
        <v>121</v>
      </c>
      <c r="S57" s="952">
        <f>SUM(Q57:R57)</f>
        <v>0</v>
      </c>
      <c r="T57" s="764" t="s">
        <v>121</v>
      </c>
      <c r="U57" s="846">
        <v>5</v>
      </c>
      <c r="V57" s="952">
        <f>SUM(T57:U57)</f>
        <v>5</v>
      </c>
      <c r="W57" s="764" t="s">
        <v>121</v>
      </c>
      <c r="X57" s="846" t="s">
        <v>121</v>
      </c>
      <c r="Y57" s="952">
        <f>SUM(W57:X57)</f>
        <v>0</v>
      </c>
      <c r="Z57" s="845" t="s">
        <v>121</v>
      </c>
      <c r="AA57" s="846" t="s">
        <v>121</v>
      </c>
      <c r="AB57" s="952">
        <f>SUM(Z57:AA57)</f>
        <v>0</v>
      </c>
      <c r="AC57" s="764" t="s">
        <v>121</v>
      </c>
      <c r="AD57" s="846">
        <v>8</v>
      </c>
      <c r="AE57" s="952">
        <f>SUM(M57,V57)</f>
        <v>8</v>
      </c>
      <c r="AF57" s="764" t="s">
        <v>121</v>
      </c>
      <c r="AG57" s="846">
        <v>1</v>
      </c>
      <c r="AH57" s="952">
        <f>SUM(P57,Y57)</f>
        <v>1</v>
      </c>
      <c r="AI57" s="845" t="s">
        <v>121</v>
      </c>
      <c r="AJ57" s="846" t="s">
        <v>121</v>
      </c>
      <c r="AK57" s="952">
        <f>SUM(S57,AB57)</f>
        <v>0</v>
      </c>
      <c r="AL57" s="840">
        <v>2</v>
      </c>
      <c r="AM57" s="838">
        <v>6</v>
      </c>
      <c r="AN57" s="951">
        <f>SUM(AL57:AM57)</f>
        <v>8</v>
      </c>
      <c r="AO57" s="840" t="s">
        <v>121</v>
      </c>
      <c r="AP57" s="838" t="s">
        <v>121</v>
      </c>
      <c r="AQ57" s="951">
        <f>SUM(AO57:AP57)</f>
        <v>0</v>
      </c>
      <c r="AR57" s="837" t="s">
        <v>121</v>
      </c>
      <c r="AS57" s="838" t="s">
        <v>121</v>
      </c>
      <c r="AT57" s="951">
        <f>SUM(AR57:AS57)</f>
        <v>0</v>
      </c>
      <c r="AU57" s="841">
        <f>SUM(AL57,B57,AC57)</f>
        <v>2</v>
      </c>
      <c r="AV57" s="842">
        <f>SUM(AM57,C57,AD57)</f>
        <v>24</v>
      </c>
      <c r="AW57" s="843">
        <f>SUM(AU57:AV57)</f>
        <v>26</v>
      </c>
      <c r="AX57" s="841">
        <f>SUM(AO57,E57,AF57)</f>
        <v>0</v>
      </c>
      <c r="AY57" s="842">
        <f>SUM(AP57,F57,AG57)</f>
        <v>2</v>
      </c>
      <c r="AZ57" s="843">
        <f>SUM(AX57:AY57)</f>
        <v>2</v>
      </c>
      <c r="BA57" s="841">
        <f>SUM(AR57,H57,AI57)</f>
        <v>0</v>
      </c>
      <c r="BB57" s="842">
        <f>SUM(AS57,I57,AJ57)</f>
        <v>0</v>
      </c>
      <c r="BC57" s="843">
        <f>SUM(BA57:BB57)</f>
        <v>0</v>
      </c>
    </row>
    <row r="58" spans="1:55" x14ac:dyDescent="0.2">
      <c r="A58" s="844" t="s">
        <v>33</v>
      </c>
      <c r="B58" s="764" t="s">
        <v>121</v>
      </c>
      <c r="C58" s="846">
        <v>8</v>
      </c>
      <c r="D58" s="952">
        <f>SUM(B58:C58)</f>
        <v>8</v>
      </c>
      <c r="E58" s="764" t="s">
        <v>121</v>
      </c>
      <c r="F58" s="846">
        <v>4</v>
      </c>
      <c r="G58" s="952">
        <f>SUM(E58:F58)</f>
        <v>4</v>
      </c>
      <c r="H58" s="845" t="s">
        <v>121</v>
      </c>
      <c r="I58" s="846" t="s">
        <v>121</v>
      </c>
      <c r="J58" s="952">
        <f>SUM(H58:I58)</f>
        <v>0</v>
      </c>
      <c r="K58" s="764">
        <v>1</v>
      </c>
      <c r="L58" s="846">
        <v>13</v>
      </c>
      <c r="M58" s="952">
        <f>SUM(K58:L58)</f>
        <v>14</v>
      </c>
      <c r="N58" s="764">
        <v>1</v>
      </c>
      <c r="O58" s="846">
        <v>1</v>
      </c>
      <c r="P58" s="952">
        <f>SUM(N58:O58)</f>
        <v>2</v>
      </c>
      <c r="Q58" s="845" t="s">
        <v>121</v>
      </c>
      <c r="R58" s="846">
        <v>1</v>
      </c>
      <c r="S58" s="952">
        <f>SUM(Q58:R58)</f>
        <v>1</v>
      </c>
      <c r="T58" s="764" t="s">
        <v>121</v>
      </c>
      <c r="U58" s="846">
        <v>5</v>
      </c>
      <c r="V58" s="952">
        <f>SUM(T58:U58)</f>
        <v>5</v>
      </c>
      <c r="W58" s="764" t="s">
        <v>121</v>
      </c>
      <c r="X58" s="846" t="s">
        <v>121</v>
      </c>
      <c r="Y58" s="952">
        <f>SUM(W58:X58)</f>
        <v>0</v>
      </c>
      <c r="Z58" s="845" t="s">
        <v>121</v>
      </c>
      <c r="AA58" s="846" t="s">
        <v>121</v>
      </c>
      <c r="AB58" s="952">
        <f>SUM(Z58:AA58)</f>
        <v>0</v>
      </c>
      <c r="AC58" s="764">
        <v>1</v>
      </c>
      <c r="AD58" s="846">
        <v>18</v>
      </c>
      <c r="AE58" s="952">
        <f>SUM(M58,V58)</f>
        <v>19</v>
      </c>
      <c r="AF58" s="764">
        <v>1</v>
      </c>
      <c r="AG58" s="846">
        <v>1</v>
      </c>
      <c r="AH58" s="952">
        <f>SUM(P58,Y58)</f>
        <v>2</v>
      </c>
      <c r="AI58" s="845" t="s">
        <v>121</v>
      </c>
      <c r="AJ58" s="846">
        <v>1</v>
      </c>
      <c r="AK58" s="952">
        <f>SUM(S58,AB58)</f>
        <v>1</v>
      </c>
      <c r="AL58" s="840">
        <v>3</v>
      </c>
      <c r="AM58" s="838">
        <v>10</v>
      </c>
      <c r="AN58" s="951">
        <f>SUM(AL58:AM58)</f>
        <v>13</v>
      </c>
      <c r="AO58" s="840" t="s">
        <v>121</v>
      </c>
      <c r="AP58" s="838" t="s">
        <v>121</v>
      </c>
      <c r="AQ58" s="951">
        <f>SUM(AO58:AP58)</f>
        <v>0</v>
      </c>
      <c r="AR58" s="837" t="s">
        <v>121</v>
      </c>
      <c r="AS58" s="838" t="s">
        <v>121</v>
      </c>
      <c r="AT58" s="951">
        <f>SUM(AR58:AS58)</f>
        <v>0</v>
      </c>
      <c r="AU58" s="841">
        <f>SUM(AL58,B58,AC58)</f>
        <v>4</v>
      </c>
      <c r="AV58" s="842">
        <f>SUM(AM58,C58,AD58)</f>
        <v>36</v>
      </c>
      <c r="AW58" s="843">
        <f>SUM(AU58:AV58)</f>
        <v>40</v>
      </c>
      <c r="AX58" s="841">
        <f>SUM(AO58,E58,AF58)</f>
        <v>1</v>
      </c>
      <c r="AY58" s="842">
        <f>SUM(AP58,F58,AG58)</f>
        <v>5</v>
      </c>
      <c r="AZ58" s="843">
        <f>SUM(AX58:AY58)</f>
        <v>6</v>
      </c>
      <c r="BA58" s="841">
        <f>SUM(AR58,H58,AI58)</f>
        <v>0</v>
      </c>
      <c r="BB58" s="842">
        <f>SUM(AS58,I58,AJ58)</f>
        <v>1</v>
      </c>
      <c r="BC58" s="843">
        <f>SUM(BA58:BB58)</f>
        <v>1</v>
      </c>
    </row>
    <row r="59" spans="1:55" x14ac:dyDescent="0.2">
      <c r="A59" s="844" t="s">
        <v>208</v>
      </c>
      <c r="B59" s="764" t="s">
        <v>121</v>
      </c>
      <c r="C59" s="846" t="s">
        <v>121</v>
      </c>
      <c r="D59" s="952">
        <f>SUM(B59:C59)</f>
        <v>0</v>
      </c>
      <c r="E59" s="764" t="s">
        <v>121</v>
      </c>
      <c r="F59" s="846" t="s">
        <v>121</v>
      </c>
      <c r="G59" s="952">
        <f>SUM(E59:F59)</f>
        <v>0</v>
      </c>
      <c r="H59" s="845" t="s">
        <v>121</v>
      </c>
      <c r="I59" s="846">
        <v>1</v>
      </c>
      <c r="J59" s="952">
        <f>SUM(H59:I59)</f>
        <v>1</v>
      </c>
      <c r="K59" s="764" t="s">
        <v>121</v>
      </c>
      <c r="L59" s="846" t="s">
        <v>121</v>
      </c>
      <c r="M59" s="952">
        <f>SUM(K59:L59)</f>
        <v>0</v>
      </c>
      <c r="N59" s="764" t="s">
        <v>121</v>
      </c>
      <c r="O59" s="846" t="s">
        <v>121</v>
      </c>
      <c r="P59" s="952">
        <f>SUM(N59:O59)</f>
        <v>0</v>
      </c>
      <c r="Q59" s="845" t="s">
        <v>121</v>
      </c>
      <c r="R59" s="846" t="s">
        <v>121</v>
      </c>
      <c r="S59" s="952">
        <f>SUM(Q59:R59)</f>
        <v>0</v>
      </c>
      <c r="T59" s="764" t="s">
        <v>121</v>
      </c>
      <c r="U59" s="846">
        <v>1</v>
      </c>
      <c r="V59" s="952">
        <f>SUM(T59:U59)</f>
        <v>1</v>
      </c>
      <c r="W59" s="764" t="s">
        <v>121</v>
      </c>
      <c r="X59" s="846" t="s">
        <v>121</v>
      </c>
      <c r="Y59" s="952">
        <f>SUM(W59:X59)</f>
        <v>0</v>
      </c>
      <c r="Z59" s="845" t="s">
        <v>121</v>
      </c>
      <c r="AA59" s="846" t="s">
        <v>121</v>
      </c>
      <c r="AB59" s="952">
        <f>SUM(Z59:AA59)</f>
        <v>0</v>
      </c>
      <c r="AC59" s="764" t="s">
        <v>121</v>
      </c>
      <c r="AD59" s="846">
        <v>1</v>
      </c>
      <c r="AE59" s="952">
        <f>SUM(M59,V59)</f>
        <v>1</v>
      </c>
      <c r="AF59" s="764" t="s">
        <v>121</v>
      </c>
      <c r="AG59" s="846" t="s">
        <v>121</v>
      </c>
      <c r="AH59" s="952">
        <f>SUM(P59,Y59)</f>
        <v>0</v>
      </c>
      <c r="AI59" s="845" t="s">
        <v>121</v>
      </c>
      <c r="AJ59" s="846" t="s">
        <v>121</v>
      </c>
      <c r="AK59" s="952">
        <f>SUM(S59,AB59)</f>
        <v>0</v>
      </c>
      <c r="AL59" s="840" t="s">
        <v>121</v>
      </c>
      <c r="AM59" s="838">
        <v>1</v>
      </c>
      <c r="AN59" s="951">
        <f>SUM(AL59:AM59)</f>
        <v>1</v>
      </c>
      <c r="AO59" s="840" t="s">
        <v>121</v>
      </c>
      <c r="AP59" s="838" t="s">
        <v>121</v>
      </c>
      <c r="AQ59" s="951">
        <f>SUM(AO59:AP59)</f>
        <v>0</v>
      </c>
      <c r="AR59" s="837" t="s">
        <v>121</v>
      </c>
      <c r="AS59" s="838" t="s">
        <v>121</v>
      </c>
      <c r="AT59" s="951">
        <f>SUM(AR59:AS59)</f>
        <v>0</v>
      </c>
      <c r="AU59" s="841">
        <f>SUM(AL59,B59,AC59)</f>
        <v>0</v>
      </c>
      <c r="AV59" s="842">
        <f>SUM(AM59,C59,AD59)</f>
        <v>2</v>
      </c>
      <c r="AW59" s="843">
        <f>SUM(AU59:AV59)</f>
        <v>2</v>
      </c>
      <c r="AX59" s="841">
        <f>SUM(AO59,E59,AF59)</f>
        <v>0</v>
      </c>
      <c r="AY59" s="842">
        <f>SUM(AP59,F59,AG59)</f>
        <v>0</v>
      </c>
      <c r="AZ59" s="843">
        <f>SUM(AX59:AY59)</f>
        <v>0</v>
      </c>
      <c r="BA59" s="841">
        <f>SUM(AR59,H59,AI59)</f>
        <v>0</v>
      </c>
      <c r="BB59" s="842">
        <f>SUM(AS59,I59,AJ59)</f>
        <v>1</v>
      </c>
      <c r="BC59" s="843">
        <f>SUM(BA59:BB59)</f>
        <v>1</v>
      </c>
    </row>
    <row r="60" spans="1:55" x14ac:dyDescent="0.2">
      <c r="A60" s="844" t="s">
        <v>209</v>
      </c>
      <c r="B60" s="764">
        <v>5</v>
      </c>
      <c r="C60" s="846" t="s">
        <v>121</v>
      </c>
      <c r="D60" s="952">
        <f>SUM(B60:C60)</f>
        <v>5</v>
      </c>
      <c r="E60" s="764" t="s">
        <v>121</v>
      </c>
      <c r="F60" s="846" t="s">
        <v>121</v>
      </c>
      <c r="G60" s="952">
        <f>SUM(E60:F60)</f>
        <v>0</v>
      </c>
      <c r="H60" s="845" t="s">
        <v>121</v>
      </c>
      <c r="I60" s="846" t="s">
        <v>121</v>
      </c>
      <c r="J60" s="952">
        <f>SUM(H60:I60)</f>
        <v>0</v>
      </c>
      <c r="K60" s="764" t="s">
        <v>121</v>
      </c>
      <c r="L60" s="846">
        <v>1</v>
      </c>
      <c r="M60" s="952">
        <f>SUM(K60:L60)</f>
        <v>1</v>
      </c>
      <c r="N60" s="764" t="s">
        <v>121</v>
      </c>
      <c r="O60" s="846" t="s">
        <v>121</v>
      </c>
      <c r="P60" s="952">
        <f>SUM(N60:O60)</f>
        <v>0</v>
      </c>
      <c r="Q60" s="845" t="s">
        <v>121</v>
      </c>
      <c r="R60" s="846" t="s">
        <v>121</v>
      </c>
      <c r="S60" s="952">
        <f>SUM(Q60:R60)</f>
        <v>0</v>
      </c>
      <c r="T60" s="764">
        <v>4</v>
      </c>
      <c r="U60" s="846" t="s">
        <v>121</v>
      </c>
      <c r="V60" s="952">
        <f>SUM(T60:U60)</f>
        <v>4</v>
      </c>
      <c r="W60" s="764" t="s">
        <v>121</v>
      </c>
      <c r="X60" s="846" t="s">
        <v>121</v>
      </c>
      <c r="Y60" s="952">
        <f>SUM(W60:X60)</f>
        <v>0</v>
      </c>
      <c r="Z60" s="845" t="s">
        <v>121</v>
      </c>
      <c r="AA60" s="846" t="s">
        <v>121</v>
      </c>
      <c r="AB60" s="952">
        <f>SUM(Z60:AA60)</f>
        <v>0</v>
      </c>
      <c r="AC60" s="764">
        <v>4</v>
      </c>
      <c r="AD60" s="846">
        <v>1</v>
      </c>
      <c r="AE60" s="952">
        <f>SUM(M60,V60)</f>
        <v>5</v>
      </c>
      <c r="AF60" s="764" t="s">
        <v>121</v>
      </c>
      <c r="AG60" s="846" t="s">
        <v>121</v>
      </c>
      <c r="AH60" s="952">
        <f>SUM(P60,Y60)</f>
        <v>0</v>
      </c>
      <c r="AI60" s="845" t="s">
        <v>121</v>
      </c>
      <c r="AJ60" s="846" t="s">
        <v>121</v>
      </c>
      <c r="AK60" s="952">
        <f>SUM(S60,AB60)</f>
        <v>0</v>
      </c>
      <c r="AL60" s="840" t="s">
        <v>121</v>
      </c>
      <c r="AM60" s="838" t="s">
        <v>121</v>
      </c>
      <c r="AN60" s="951">
        <f>SUM(AL60:AM60)</f>
        <v>0</v>
      </c>
      <c r="AO60" s="840" t="s">
        <v>121</v>
      </c>
      <c r="AP60" s="838" t="s">
        <v>121</v>
      </c>
      <c r="AQ60" s="951">
        <f>SUM(AO60:AP60)</f>
        <v>0</v>
      </c>
      <c r="AR60" s="837" t="s">
        <v>121</v>
      </c>
      <c r="AS60" s="838" t="s">
        <v>121</v>
      </c>
      <c r="AT60" s="951">
        <f>SUM(AR60:AS60)</f>
        <v>0</v>
      </c>
      <c r="AU60" s="841">
        <f>SUM(AL60,B60,AC60)</f>
        <v>9</v>
      </c>
      <c r="AV60" s="842">
        <f>SUM(AM60,C60,AD60)</f>
        <v>1</v>
      </c>
      <c r="AW60" s="843">
        <f>SUM(AU60:AV60)</f>
        <v>10</v>
      </c>
      <c r="AX60" s="841">
        <f>SUM(AO60,E60,AF60)</f>
        <v>0</v>
      </c>
      <c r="AY60" s="842">
        <f>SUM(AP60,F60,AG60)</f>
        <v>0</v>
      </c>
      <c r="AZ60" s="843">
        <f>SUM(AX60:AY60)</f>
        <v>0</v>
      </c>
      <c r="BA60" s="841">
        <f>SUM(AR60,H60,AI60)</f>
        <v>0</v>
      </c>
      <c r="BB60" s="842">
        <f>SUM(AS60,I60,AJ60)</f>
        <v>0</v>
      </c>
      <c r="BC60" s="843">
        <f>SUM(BA60:BB60)</f>
        <v>0</v>
      </c>
    </row>
    <row r="61" spans="1:55" x14ac:dyDescent="0.2">
      <c r="A61" s="844" t="s">
        <v>148</v>
      </c>
      <c r="B61" s="764">
        <v>3</v>
      </c>
      <c r="C61" s="846">
        <v>8</v>
      </c>
      <c r="D61" s="952">
        <f>SUM(B61:C61)</f>
        <v>11</v>
      </c>
      <c r="E61" s="764" t="s">
        <v>121</v>
      </c>
      <c r="F61" s="846" t="s">
        <v>121</v>
      </c>
      <c r="G61" s="952">
        <f>SUM(E61:F61)</f>
        <v>0</v>
      </c>
      <c r="H61" s="845" t="s">
        <v>121</v>
      </c>
      <c r="I61" s="846">
        <v>1</v>
      </c>
      <c r="J61" s="952">
        <f>SUM(H61:I61)</f>
        <v>1</v>
      </c>
      <c r="K61" s="764">
        <v>4</v>
      </c>
      <c r="L61" s="846">
        <v>6</v>
      </c>
      <c r="M61" s="952">
        <f>SUM(K61:L61)</f>
        <v>10</v>
      </c>
      <c r="N61" s="764" t="s">
        <v>121</v>
      </c>
      <c r="O61" s="846" t="s">
        <v>121</v>
      </c>
      <c r="P61" s="952">
        <f>SUM(N61:O61)</f>
        <v>0</v>
      </c>
      <c r="Q61" s="845" t="s">
        <v>121</v>
      </c>
      <c r="R61" s="846" t="s">
        <v>121</v>
      </c>
      <c r="S61" s="952">
        <f>SUM(Q61:R61)</f>
        <v>0</v>
      </c>
      <c r="T61" s="764">
        <v>1</v>
      </c>
      <c r="U61" s="846">
        <v>1</v>
      </c>
      <c r="V61" s="952">
        <f>SUM(T61:U61)</f>
        <v>2</v>
      </c>
      <c r="W61" s="764" t="s">
        <v>121</v>
      </c>
      <c r="X61" s="846" t="s">
        <v>121</v>
      </c>
      <c r="Y61" s="952">
        <f>SUM(W61:X61)</f>
        <v>0</v>
      </c>
      <c r="Z61" s="845" t="s">
        <v>121</v>
      </c>
      <c r="AA61" s="846" t="s">
        <v>121</v>
      </c>
      <c r="AB61" s="952">
        <f>SUM(Z61:AA61)</f>
        <v>0</v>
      </c>
      <c r="AC61" s="764">
        <v>5</v>
      </c>
      <c r="AD61" s="846">
        <v>7</v>
      </c>
      <c r="AE61" s="952">
        <f>SUM(M61,V61)</f>
        <v>12</v>
      </c>
      <c r="AF61" s="764" t="s">
        <v>121</v>
      </c>
      <c r="AG61" s="846" t="s">
        <v>121</v>
      </c>
      <c r="AH61" s="952">
        <f>SUM(P61,Y61)</f>
        <v>0</v>
      </c>
      <c r="AI61" s="845" t="s">
        <v>121</v>
      </c>
      <c r="AJ61" s="846" t="s">
        <v>121</v>
      </c>
      <c r="AK61" s="952">
        <f>SUM(S61,AB61)</f>
        <v>0</v>
      </c>
      <c r="AL61" s="840">
        <v>2</v>
      </c>
      <c r="AM61" s="838">
        <v>6</v>
      </c>
      <c r="AN61" s="951">
        <f>SUM(AL61:AM61)</f>
        <v>8</v>
      </c>
      <c r="AO61" s="840">
        <v>1</v>
      </c>
      <c r="AP61" s="838" t="s">
        <v>121</v>
      </c>
      <c r="AQ61" s="951">
        <f>SUM(AO61:AP61)</f>
        <v>1</v>
      </c>
      <c r="AR61" s="837" t="s">
        <v>121</v>
      </c>
      <c r="AS61" s="838">
        <v>1</v>
      </c>
      <c r="AT61" s="951">
        <f>SUM(AR61:AS61)</f>
        <v>1</v>
      </c>
      <c r="AU61" s="841">
        <f>SUM(AL61,B61,AC61)</f>
        <v>10</v>
      </c>
      <c r="AV61" s="842">
        <f>SUM(AM61,C61,AD61)</f>
        <v>21</v>
      </c>
      <c r="AW61" s="843">
        <f>SUM(AU61:AV61)</f>
        <v>31</v>
      </c>
      <c r="AX61" s="841">
        <f>SUM(AO61,E61,AF61)</f>
        <v>1</v>
      </c>
      <c r="AY61" s="842">
        <f>SUM(AP61,F61,AG61)</f>
        <v>0</v>
      </c>
      <c r="AZ61" s="843">
        <f>SUM(AX61:AY61)</f>
        <v>1</v>
      </c>
      <c r="BA61" s="841">
        <f>SUM(AR61,H61,AI61)</f>
        <v>0</v>
      </c>
      <c r="BB61" s="842">
        <f>SUM(AS61,I61,AJ61)</f>
        <v>2</v>
      </c>
      <c r="BC61" s="843">
        <f>SUM(BA61:BB61)</f>
        <v>2</v>
      </c>
    </row>
    <row r="62" spans="1:55" x14ac:dyDescent="0.2">
      <c r="A62" s="844" t="s">
        <v>34</v>
      </c>
      <c r="B62" s="764">
        <v>2</v>
      </c>
      <c r="C62" s="846">
        <v>4</v>
      </c>
      <c r="D62" s="952">
        <f>SUM(B62:C62)</f>
        <v>6</v>
      </c>
      <c r="E62" s="764" t="s">
        <v>121</v>
      </c>
      <c r="F62" s="846" t="s">
        <v>121</v>
      </c>
      <c r="G62" s="952">
        <f>SUM(E62:F62)</f>
        <v>0</v>
      </c>
      <c r="H62" s="845" t="s">
        <v>121</v>
      </c>
      <c r="I62" s="846" t="s">
        <v>121</v>
      </c>
      <c r="J62" s="952">
        <f>SUM(H62:I62)</f>
        <v>0</v>
      </c>
      <c r="K62" s="764" t="s">
        <v>121</v>
      </c>
      <c r="L62" s="846">
        <v>1</v>
      </c>
      <c r="M62" s="952">
        <f>SUM(K62:L62)</f>
        <v>1</v>
      </c>
      <c r="N62" s="764" t="s">
        <v>121</v>
      </c>
      <c r="O62" s="846" t="s">
        <v>121</v>
      </c>
      <c r="P62" s="952">
        <f>SUM(N62:O62)</f>
        <v>0</v>
      </c>
      <c r="Q62" s="845" t="s">
        <v>121</v>
      </c>
      <c r="R62" s="846" t="s">
        <v>121</v>
      </c>
      <c r="S62" s="952">
        <f>SUM(Q62:R62)</f>
        <v>0</v>
      </c>
      <c r="T62" s="764">
        <v>1</v>
      </c>
      <c r="U62" s="846">
        <v>4</v>
      </c>
      <c r="V62" s="952">
        <f>SUM(T62:U62)</f>
        <v>5</v>
      </c>
      <c r="W62" s="764" t="s">
        <v>121</v>
      </c>
      <c r="X62" s="846" t="s">
        <v>121</v>
      </c>
      <c r="Y62" s="952">
        <f>SUM(W62:X62)</f>
        <v>0</v>
      </c>
      <c r="Z62" s="845" t="s">
        <v>121</v>
      </c>
      <c r="AA62" s="846" t="s">
        <v>121</v>
      </c>
      <c r="AB62" s="952">
        <f>SUM(Z62:AA62)</f>
        <v>0</v>
      </c>
      <c r="AC62" s="764">
        <v>1</v>
      </c>
      <c r="AD62" s="846">
        <v>5</v>
      </c>
      <c r="AE62" s="952">
        <f>SUM(M62,V62)</f>
        <v>6</v>
      </c>
      <c r="AF62" s="764" t="s">
        <v>121</v>
      </c>
      <c r="AG62" s="846" t="s">
        <v>121</v>
      </c>
      <c r="AH62" s="952">
        <f>SUM(P62,Y62)</f>
        <v>0</v>
      </c>
      <c r="AI62" s="845" t="s">
        <v>121</v>
      </c>
      <c r="AJ62" s="846" t="s">
        <v>121</v>
      </c>
      <c r="AK62" s="952">
        <f>SUM(S62,AB62)</f>
        <v>0</v>
      </c>
      <c r="AL62" s="840" t="s">
        <v>121</v>
      </c>
      <c r="AM62" s="838">
        <v>3</v>
      </c>
      <c r="AN62" s="951">
        <f>SUM(AL62:AM62)</f>
        <v>3</v>
      </c>
      <c r="AO62" s="840" t="s">
        <v>121</v>
      </c>
      <c r="AP62" s="838" t="s">
        <v>121</v>
      </c>
      <c r="AQ62" s="951">
        <f>SUM(AO62:AP62)</f>
        <v>0</v>
      </c>
      <c r="AR62" s="837">
        <v>1</v>
      </c>
      <c r="AS62" s="838">
        <v>1</v>
      </c>
      <c r="AT62" s="951">
        <f>SUM(AR62:AS62)</f>
        <v>2</v>
      </c>
      <c r="AU62" s="841">
        <f>SUM(AL62,B62,AC62)</f>
        <v>3</v>
      </c>
      <c r="AV62" s="842">
        <f>SUM(AM62,C62,AD62)</f>
        <v>12</v>
      </c>
      <c r="AW62" s="843">
        <f>SUM(AU62:AV62)</f>
        <v>15</v>
      </c>
      <c r="AX62" s="841">
        <f>SUM(AO62,E62,AF62)</f>
        <v>0</v>
      </c>
      <c r="AY62" s="842">
        <f>SUM(AP62,F62,AG62)</f>
        <v>0</v>
      </c>
      <c r="AZ62" s="843">
        <f>SUM(AX62:AY62)</f>
        <v>0</v>
      </c>
      <c r="BA62" s="841">
        <f>SUM(AR62,H62,AI62)</f>
        <v>1</v>
      </c>
      <c r="BB62" s="842">
        <f>SUM(AS62,I62,AJ62)</f>
        <v>1</v>
      </c>
      <c r="BC62" s="843">
        <f>SUM(BA62:BB62)</f>
        <v>2</v>
      </c>
    </row>
    <row r="63" spans="1:55" x14ac:dyDescent="0.2">
      <c r="A63" s="844" t="s">
        <v>278</v>
      </c>
      <c r="B63" s="764" t="s">
        <v>121</v>
      </c>
      <c r="C63" s="846" t="s">
        <v>121</v>
      </c>
      <c r="D63" s="952">
        <f>SUM(B63:C63)</f>
        <v>0</v>
      </c>
      <c r="E63" s="764" t="s">
        <v>121</v>
      </c>
      <c r="F63" s="846" t="s">
        <v>121</v>
      </c>
      <c r="G63" s="952">
        <f>SUM(E63:F63)</f>
        <v>0</v>
      </c>
      <c r="H63" s="845" t="s">
        <v>121</v>
      </c>
      <c r="I63" s="846" t="s">
        <v>121</v>
      </c>
      <c r="J63" s="952">
        <f>SUM(H63:I63)</f>
        <v>0</v>
      </c>
      <c r="K63" s="764">
        <v>1</v>
      </c>
      <c r="L63" s="846" t="s">
        <v>121</v>
      </c>
      <c r="M63" s="952">
        <f>SUM(K63:L63)</f>
        <v>1</v>
      </c>
      <c r="N63" s="764">
        <v>1</v>
      </c>
      <c r="O63" s="846" t="s">
        <v>121</v>
      </c>
      <c r="P63" s="952">
        <f>SUM(N63:O63)</f>
        <v>1</v>
      </c>
      <c r="Q63" s="845" t="s">
        <v>121</v>
      </c>
      <c r="R63" s="846" t="s">
        <v>121</v>
      </c>
      <c r="S63" s="952">
        <f>SUM(Q63:R63)</f>
        <v>0</v>
      </c>
      <c r="T63" s="764">
        <v>1</v>
      </c>
      <c r="U63" s="846">
        <v>5</v>
      </c>
      <c r="V63" s="952">
        <f>SUM(T63:U63)</f>
        <v>6</v>
      </c>
      <c r="W63" s="764" t="s">
        <v>121</v>
      </c>
      <c r="X63" s="846" t="s">
        <v>121</v>
      </c>
      <c r="Y63" s="952">
        <f>SUM(W63:X63)</f>
        <v>0</v>
      </c>
      <c r="Z63" s="845" t="s">
        <v>121</v>
      </c>
      <c r="AA63" s="846" t="s">
        <v>121</v>
      </c>
      <c r="AB63" s="952">
        <f>SUM(Z63:AA63)</f>
        <v>0</v>
      </c>
      <c r="AC63" s="764">
        <v>2</v>
      </c>
      <c r="AD63" s="846">
        <v>5</v>
      </c>
      <c r="AE63" s="952">
        <f>SUM(M63,V63)</f>
        <v>7</v>
      </c>
      <c r="AF63" s="764">
        <v>1</v>
      </c>
      <c r="AG63" s="846" t="s">
        <v>121</v>
      </c>
      <c r="AH63" s="952">
        <f>SUM(P63,Y63)</f>
        <v>1</v>
      </c>
      <c r="AI63" s="845" t="s">
        <v>121</v>
      </c>
      <c r="AJ63" s="846" t="s">
        <v>121</v>
      </c>
      <c r="AK63" s="952">
        <f>SUM(S63,AB63)</f>
        <v>0</v>
      </c>
      <c r="AL63" s="840">
        <v>4</v>
      </c>
      <c r="AM63" s="838">
        <v>1</v>
      </c>
      <c r="AN63" s="951">
        <f>SUM(AL63:AM63)</f>
        <v>5</v>
      </c>
      <c r="AO63" s="840" t="s">
        <v>121</v>
      </c>
      <c r="AP63" s="838" t="s">
        <v>121</v>
      </c>
      <c r="AQ63" s="951">
        <f>SUM(AO63:AP63)</f>
        <v>0</v>
      </c>
      <c r="AR63" s="837" t="s">
        <v>121</v>
      </c>
      <c r="AS63" s="838" t="s">
        <v>121</v>
      </c>
      <c r="AT63" s="951">
        <f>SUM(AR63:AS63)</f>
        <v>0</v>
      </c>
      <c r="AU63" s="841">
        <f>SUM(AL63,B63,AC63)</f>
        <v>6</v>
      </c>
      <c r="AV63" s="842">
        <f>SUM(AM63,C63,AD63)</f>
        <v>6</v>
      </c>
      <c r="AW63" s="843">
        <f>SUM(AU63:AV63)</f>
        <v>12</v>
      </c>
      <c r="AX63" s="841">
        <f>SUM(AO63,E63,AF63)</f>
        <v>1</v>
      </c>
      <c r="AY63" s="842">
        <f>SUM(AP63,F63,AG63)</f>
        <v>0</v>
      </c>
      <c r="AZ63" s="843">
        <f>SUM(AX63:AY63)</f>
        <v>1</v>
      </c>
      <c r="BA63" s="841">
        <f>SUM(AR63,H63,AI63)</f>
        <v>0</v>
      </c>
      <c r="BB63" s="842">
        <f>SUM(AS63,I63,AJ63)</f>
        <v>0</v>
      </c>
      <c r="BC63" s="843">
        <f>SUM(BA63:BB63)</f>
        <v>0</v>
      </c>
    </row>
    <row r="64" spans="1:55" x14ac:dyDescent="0.2">
      <c r="A64" s="844" t="s">
        <v>35</v>
      </c>
      <c r="B64" s="764">
        <v>283</v>
      </c>
      <c r="C64" s="846">
        <v>808</v>
      </c>
      <c r="D64" s="952">
        <f>SUM(B64:C64)</f>
        <v>1091</v>
      </c>
      <c r="E64" s="764">
        <v>14</v>
      </c>
      <c r="F64" s="846">
        <v>103</v>
      </c>
      <c r="G64" s="952">
        <f>SUM(E64:F64)</f>
        <v>117</v>
      </c>
      <c r="H64" s="845">
        <v>8</v>
      </c>
      <c r="I64" s="846">
        <v>52</v>
      </c>
      <c r="J64" s="952">
        <f>SUM(H64:I64)</f>
        <v>60</v>
      </c>
      <c r="K64" s="764">
        <v>187</v>
      </c>
      <c r="L64" s="846">
        <v>463</v>
      </c>
      <c r="M64" s="952">
        <f>SUM(K64:L64)</f>
        <v>650</v>
      </c>
      <c r="N64" s="764">
        <v>3</v>
      </c>
      <c r="O64" s="846">
        <v>40</v>
      </c>
      <c r="P64" s="952">
        <f>SUM(N64:O64)</f>
        <v>43</v>
      </c>
      <c r="Q64" s="845">
        <v>6</v>
      </c>
      <c r="R64" s="846">
        <v>22</v>
      </c>
      <c r="S64" s="952">
        <f>SUM(Q64:R64)</f>
        <v>28</v>
      </c>
      <c r="T64" s="764">
        <v>191</v>
      </c>
      <c r="U64" s="846">
        <v>557</v>
      </c>
      <c r="V64" s="952">
        <f>SUM(T64:U64)</f>
        <v>748</v>
      </c>
      <c r="W64" s="764">
        <v>9</v>
      </c>
      <c r="X64" s="846">
        <v>14</v>
      </c>
      <c r="Y64" s="952">
        <f>SUM(W64:X64)</f>
        <v>23</v>
      </c>
      <c r="Z64" s="845">
        <v>2</v>
      </c>
      <c r="AA64" s="846">
        <v>12</v>
      </c>
      <c r="AB64" s="952">
        <f>SUM(Z64:AA64)</f>
        <v>14</v>
      </c>
      <c r="AC64" s="764">
        <v>378</v>
      </c>
      <c r="AD64" s="846">
        <v>1020</v>
      </c>
      <c r="AE64" s="952">
        <f>SUM(M64,V64)</f>
        <v>1398</v>
      </c>
      <c r="AF64" s="764">
        <v>12</v>
      </c>
      <c r="AG64" s="846">
        <v>54</v>
      </c>
      <c r="AH64" s="952">
        <f>SUM(P64,Y64)</f>
        <v>66</v>
      </c>
      <c r="AI64" s="845">
        <v>8</v>
      </c>
      <c r="AJ64" s="846">
        <v>34</v>
      </c>
      <c r="AK64" s="952">
        <f>SUM(S64,AB64)</f>
        <v>42</v>
      </c>
      <c r="AL64" s="840">
        <v>481</v>
      </c>
      <c r="AM64" s="838">
        <v>1232</v>
      </c>
      <c r="AN64" s="951">
        <f>SUM(AL64:AM64)</f>
        <v>1713</v>
      </c>
      <c r="AO64" s="840">
        <v>20</v>
      </c>
      <c r="AP64" s="838">
        <v>72</v>
      </c>
      <c r="AQ64" s="951">
        <f>SUM(AO64:AP64)</f>
        <v>92</v>
      </c>
      <c r="AR64" s="837">
        <v>8</v>
      </c>
      <c r="AS64" s="838">
        <v>39</v>
      </c>
      <c r="AT64" s="951">
        <f>SUM(AR64:AS64)</f>
        <v>47</v>
      </c>
      <c r="AU64" s="841">
        <f>SUM(AL64,B64,AC64)</f>
        <v>1142</v>
      </c>
      <c r="AV64" s="842">
        <f>SUM(AM64,C64,AD64)</f>
        <v>3060</v>
      </c>
      <c r="AW64" s="843">
        <f>SUM(AU64:AV64)</f>
        <v>4202</v>
      </c>
      <c r="AX64" s="841">
        <f>SUM(AO64,E64,AF64)</f>
        <v>46</v>
      </c>
      <c r="AY64" s="842">
        <f>SUM(AP64,F64,AG64)</f>
        <v>229</v>
      </c>
      <c r="AZ64" s="843">
        <f>SUM(AX64:AY64)</f>
        <v>275</v>
      </c>
      <c r="BA64" s="841">
        <f>SUM(AR64,H64,AI64)</f>
        <v>24</v>
      </c>
      <c r="BB64" s="842">
        <f>SUM(AS64,I64,AJ64)</f>
        <v>125</v>
      </c>
      <c r="BC64" s="843">
        <f>SUM(BA64:BB64)</f>
        <v>149</v>
      </c>
    </row>
    <row r="65" spans="1:55" x14ac:dyDescent="0.2">
      <c r="A65" s="844" t="s">
        <v>36</v>
      </c>
      <c r="B65" s="764">
        <v>46</v>
      </c>
      <c r="C65" s="846">
        <v>29</v>
      </c>
      <c r="D65" s="952">
        <f>SUM(B65:C65)</f>
        <v>75</v>
      </c>
      <c r="E65" s="764">
        <v>2</v>
      </c>
      <c r="F65" s="846" t="s">
        <v>121</v>
      </c>
      <c r="G65" s="952">
        <f>SUM(E65:F65)</f>
        <v>2</v>
      </c>
      <c r="H65" s="845">
        <v>2</v>
      </c>
      <c r="I65" s="846" t="s">
        <v>121</v>
      </c>
      <c r="J65" s="952">
        <f>SUM(H65:I65)</f>
        <v>2</v>
      </c>
      <c r="K65" s="764">
        <v>23</v>
      </c>
      <c r="L65" s="846">
        <v>6</v>
      </c>
      <c r="M65" s="952">
        <f>SUM(K65:L65)</f>
        <v>29</v>
      </c>
      <c r="N65" s="764" t="s">
        <v>121</v>
      </c>
      <c r="O65" s="846" t="s">
        <v>121</v>
      </c>
      <c r="P65" s="952">
        <f>SUM(N65:O65)</f>
        <v>0</v>
      </c>
      <c r="Q65" s="845">
        <v>1</v>
      </c>
      <c r="R65" s="846">
        <v>1</v>
      </c>
      <c r="S65" s="952">
        <f>SUM(Q65:R65)</f>
        <v>2</v>
      </c>
      <c r="T65" s="764">
        <v>25</v>
      </c>
      <c r="U65" s="846">
        <v>8</v>
      </c>
      <c r="V65" s="952">
        <f>SUM(T65:U65)</f>
        <v>33</v>
      </c>
      <c r="W65" s="764">
        <v>1</v>
      </c>
      <c r="X65" s="846" t="s">
        <v>121</v>
      </c>
      <c r="Y65" s="952">
        <f>SUM(W65:X65)</f>
        <v>1</v>
      </c>
      <c r="Z65" s="845">
        <v>1</v>
      </c>
      <c r="AA65" s="846" t="s">
        <v>121</v>
      </c>
      <c r="AB65" s="952">
        <f>SUM(Z65:AA65)</f>
        <v>1</v>
      </c>
      <c r="AC65" s="764">
        <v>48</v>
      </c>
      <c r="AD65" s="846">
        <v>14</v>
      </c>
      <c r="AE65" s="952">
        <f>SUM(M65,V65)</f>
        <v>62</v>
      </c>
      <c r="AF65" s="764">
        <v>1</v>
      </c>
      <c r="AG65" s="846" t="s">
        <v>121</v>
      </c>
      <c r="AH65" s="952">
        <f>SUM(P65,Y65)</f>
        <v>1</v>
      </c>
      <c r="AI65" s="845">
        <v>2</v>
      </c>
      <c r="AJ65" s="846">
        <v>1</v>
      </c>
      <c r="AK65" s="952">
        <f>SUM(S65,AB65)</f>
        <v>3</v>
      </c>
      <c r="AL65" s="840">
        <v>59</v>
      </c>
      <c r="AM65" s="838">
        <v>38</v>
      </c>
      <c r="AN65" s="951">
        <f>SUM(AL65:AM65)</f>
        <v>97</v>
      </c>
      <c r="AO65" s="840">
        <v>2</v>
      </c>
      <c r="AP65" s="838" t="s">
        <v>121</v>
      </c>
      <c r="AQ65" s="951">
        <f>SUM(AO65:AP65)</f>
        <v>2</v>
      </c>
      <c r="AR65" s="837" t="s">
        <v>121</v>
      </c>
      <c r="AS65" s="838">
        <v>1</v>
      </c>
      <c r="AT65" s="951">
        <f>SUM(AR65:AS65)</f>
        <v>1</v>
      </c>
      <c r="AU65" s="841">
        <f>SUM(AL65,B65,AC65)</f>
        <v>153</v>
      </c>
      <c r="AV65" s="842">
        <f>SUM(AM65,C65,AD65)</f>
        <v>81</v>
      </c>
      <c r="AW65" s="843">
        <f>SUM(AU65:AV65)</f>
        <v>234</v>
      </c>
      <c r="AX65" s="841">
        <f>SUM(AO65,E65,AF65)</f>
        <v>5</v>
      </c>
      <c r="AY65" s="842">
        <f>SUM(AP65,F65,AG65)</f>
        <v>0</v>
      </c>
      <c r="AZ65" s="843">
        <f>SUM(AX65:AY65)</f>
        <v>5</v>
      </c>
      <c r="BA65" s="841">
        <f>SUM(AR65,H65,AI65)</f>
        <v>4</v>
      </c>
      <c r="BB65" s="842">
        <f>SUM(AS65,I65,AJ65)</f>
        <v>2</v>
      </c>
      <c r="BC65" s="843">
        <f>SUM(BA65:BB65)</f>
        <v>6</v>
      </c>
    </row>
    <row r="66" spans="1:55" x14ac:dyDescent="0.2">
      <c r="A66" s="844" t="s">
        <v>37</v>
      </c>
      <c r="B66" s="764">
        <v>50</v>
      </c>
      <c r="C66" s="846">
        <v>149</v>
      </c>
      <c r="D66" s="952">
        <f>SUM(B66:C66)</f>
        <v>199</v>
      </c>
      <c r="E66" s="764">
        <v>3</v>
      </c>
      <c r="F66" s="846">
        <v>4</v>
      </c>
      <c r="G66" s="952">
        <f>SUM(E66:F66)</f>
        <v>7</v>
      </c>
      <c r="H66" s="845">
        <v>2</v>
      </c>
      <c r="I66" s="846">
        <v>12</v>
      </c>
      <c r="J66" s="952">
        <f>SUM(H66:I66)</f>
        <v>14</v>
      </c>
      <c r="K66" s="764">
        <v>34</v>
      </c>
      <c r="L66" s="846">
        <v>76</v>
      </c>
      <c r="M66" s="952">
        <f>SUM(K66:L66)</f>
        <v>110</v>
      </c>
      <c r="N66" s="764">
        <v>2</v>
      </c>
      <c r="O66" s="846">
        <v>10</v>
      </c>
      <c r="P66" s="952">
        <f>SUM(N66:O66)</f>
        <v>12</v>
      </c>
      <c r="Q66" s="845" t="s">
        <v>121</v>
      </c>
      <c r="R66" s="846">
        <v>4</v>
      </c>
      <c r="S66" s="952">
        <f>SUM(Q66:R66)</f>
        <v>4</v>
      </c>
      <c r="T66" s="764">
        <v>65</v>
      </c>
      <c r="U66" s="846">
        <v>111</v>
      </c>
      <c r="V66" s="952">
        <f>SUM(T66:U66)</f>
        <v>176</v>
      </c>
      <c r="W66" s="764">
        <v>1</v>
      </c>
      <c r="X66" s="846">
        <v>7</v>
      </c>
      <c r="Y66" s="952">
        <f>SUM(W66:X66)</f>
        <v>8</v>
      </c>
      <c r="Z66" s="845" t="s">
        <v>121</v>
      </c>
      <c r="AA66" s="846" t="s">
        <v>121</v>
      </c>
      <c r="AB66" s="952">
        <f>SUM(Z66:AA66)</f>
        <v>0</v>
      </c>
      <c r="AC66" s="764">
        <v>99</v>
      </c>
      <c r="AD66" s="846">
        <v>187</v>
      </c>
      <c r="AE66" s="952">
        <f>SUM(M66,V66)</f>
        <v>286</v>
      </c>
      <c r="AF66" s="764">
        <v>3</v>
      </c>
      <c r="AG66" s="846">
        <v>17</v>
      </c>
      <c r="AH66" s="952">
        <f>SUM(P66,Y66)</f>
        <v>20</v>
      </c>
      <c r="AI66" s="845" t="s">
        <v>121</v>
      </c>
      <c r="AJ66" s="846">
        <v>4</v>
      </c>
      <c r="AK66" s="952">
        <f>SUM(S66,AB66)</f>
        <v>4</v>
      </c>
      <c r="AL66" s="840">
        <v>140</v>
      </c>
      <c r="AM66" s="838">
        <v>325</v>
      </c>
      <c r="AN66" s="951">
        <f>SUM(AL66:AM66)</f>
        <v>465</v>
      </c>
      <c r="AO66" s="840">
        <v>7</v>
      </c>
      <c r="AP66" s="838">
        <v>28</v>
      </c>
      <c r="AQ66" s="951">
        <f>SUM(AO66:AP66)</f>
        <v>35</v>
      </c>
      <c r="AR66" s="837">
        <v>2</v>
      </c>
      <c r="AS66" s="838">
        <v>10</v>
      </c>
      <c r="AT66" s="951">
        <f>SUM(AR66:AS66)</f>
        <v>12</v>
      </c>
      <c r="AU66" s="841">
        <f>SUM(AL66,B66,AC66)</f>
        <v>289</v>
      </c>
      <c r="AV66" s="842">
        <f>SUM(AM66,C66,AD66)</f>
        <v>661</v>
      </c>
      <c r="AW66" s="843">
        <f>SUM(AU66:AV66)</f>
        <v>950</v>
      </c>
      <c r="AX66" s="841">
        <f>SUM(AO66,E66,AF66)</f>
        <v>13</v>
      </c>
      <c r="AY66" s="842">
        <f>SUM(AP66,F66,AG66)</f>
        <v>49</v>
      </c>
      <c r="AZ66" s="843">
        <f>SUM(AX66:AY66)</f>
        <v>62</v>
      </c>
      <c r="BA66" s="841">
        <f>SUM(AR66,H66,AI66)</f>
        <v>4</v>
      </c>
      <c r="BB66" s="842">
        <f>SUM(AS66,I66,AJ66)</f>
        <v>26</v>
      </c>
      <c r="BC66" s="843">
        <f>SUM(BA66:BB66)</f>
        <v>30</v>
      </c>
    </row>
    <row r="67" spans="1:55" x14ac:dyDescent="0.2">
      <c r="A67" s="844" t="s">
        <v>38</v>
      </c>
      <c r="B67" s="764">
        <v>51</v>
      </c>
      <c r="C67" s="846">
        <v>115</v>
      </c>
      <c r="D67" s="952">
        <f>SUM(B67:C67)</f>
        <v>166</v>
      </c>
      <c r="E67" s="764">
        <v>6</v>
      </c>
      <c r="F67" s="846">
        <v>22</v>
      </c>
      <c r="G67" s="952">
        <f>SUM(E67:F67)</f>
        <v>28</v>
      </c>
      <c r="H67" s="845">
        <v>6</v>
      </c>
      <c r="I67" s="846">
        <v>7</v>
      </c>
      <c r="J67" s="952">
        <f>SUM(H67:I67)</f>
        <v>13</v>
      </c>
      <c r="K67" s="764">
        <v>26</v>
      </c>
      <c r="L67" s="846">
        <v>57</v>
      </c>
      <c r="M67" s="952">
        <f>SUM(K67:L67)</f>
        <v>83</v>
      </c>
      <c r="N67" s="764" t="s">
        <v>121</v>
      </c>
      <c r="O67" s="846">
        <v>6</v>
      </c>
      <c r="P67" s="952">
        <f>SUM(N67:O67)</f>
        <v>6</v>
      </c>
      <c r="Q67" s="845">
        <v>1</v>
      </c>
      <c r="R67" s="846" t="s">
        <v>121</v>
      </c>
      <c r="S67" s="952">
        <f>SUM(Q67:R67)</f>
        <v>1</v>
      </c>
      <c r="T67" s="764">
        <v>25</v>
      </c>
      <c r="U67" s="846">
        <v>58</v>
      </c>
      <c r="V67" s="952">
        <f>SUM(T67:U67)</f>
        <v>83</v>
      </c>
      <c r="W67" s="764">
        <v>2</v>
      </c>
      <c r="X67" s="846">
        <v>5</v>
      </c>
      <c r="Y67" s="952">
        <f>SUM(W67:X67)</f>
        <v>7</v>
      </c>
      <c r="Z67" s="845">
        <v>1</v>
      </c>
      <c r="AA67" s="846">
        <v>1</v>
      </c>
      <c r="AB67" s="952">
        <f>SUM(Z67:AA67)</f>
        <v>2</v>
      </c>
      <c r="AC67" s="764">
        <v>51</v>
      </c>
      <c r="AD67" s="846">
        <v>115</v>
      </c>
      <c r="AE67" s="952">
        <f>SUM(M67,V67)</f>
        <v>166</v>
      </c>
      <c r="AF67" s="764">
        <v>2</v>
      </c>
      <c r="AG67" s="846">
        <v>11</v>
      </c>
      <c r="AH67" s="952">
        <f>SUM(P67,Y67)</f>
        <v>13</v>
      </c>
      <c r="AI67" s="845">
        <v>2</v>
      </c>
      <c r="AJ67" s="846">
        <v>1</v>
      </c>
      <c r="AK67" s="952">
        <f>SUM(S67,AB67)</f>
        <v>3</v>
      </c>
      <c r="AL67" s="840">
        <v>59</v>
      </c>
      <c r="AM67" s="838">
        <v>116</v>
      </c>
      <c r="AN67" s="951">
        <f>SUM(AL67:AM67)</f>
        <v>175</v>
      </c>
      <c r="AO67" s="840" t="s">
        <v>121</v>
      </c>
      <c r="AP67" s="838">
        <v>11</v>
      </c>
      <c r="AQ67" s="951">
        <f>SUM(AO67:AP67)</f>
        <v>11</v>
      </c>
      <c r="AR67" s="837">
        <v>1</v>
      </c>
      <c r="AS67" s="838">
        <v>3</v>
      </c>
      <c r="AT67" s="951">
        <f>SUM(AR67:AS67)</f>
        <v>4</v>
      </c>
      <c r="AU67" s="841">
        <f>SUM(AL67,B67,AC67)</f>
        <v>161</v>
      </c>
      <c r="AV67" s="842">
        <f>SUM(AM67,C67,AD67)</f>
        <v>346</v>
      </c>
      <c r="AW67" s="843">
        <f>SUM(AU67:AV67)</f>
        <v>507</v>
      </c>
      <c r="AX67" s="841">
        <f>SUM(AO67,E67,AF67)</f>
        <v>8</v>
      </c>
      <c r="AY67" s="842">
        <f>SUM(AP67,F67,AG67)</f>
        <v>44</v>
      </c>
      <c r="AZ67" s="843">
        <f>SUM(AX67:AY67)</f>
        <v>52</v>
      </c>
      <c r="BA67" s="841">
        <f>SUM(AR67,H67,AI67)</f>
        <v>9</v>
      </c>
      <c r="BB67" s="842">
        <f>SUM(AS67,I67,AJ67)</f>
        <v>11</v>
      </c>
      <c r="BC67" s="843">
        <f>SUM(BA67:BB67)</f>
        <v>20</v>
      </c>
    </row>
    <row r="68" spans="1:55" x14ac:dyDescent="0.2">
      <c r="A68" s="844" t="s">
        <v>39</v>
      </c>
      <c r="B68" s="764">
        <v>41</v>
      </c>
      <c r="C68" s="846">
        <v>71</v>
      </c>
      <c r="D68" s="952">
        <f>SUM(B68:C68)</f>
        <v>112</v>
      </c>
      <c r="E68" s="764">
        <v>1</v>
      </c>
      <c r="F68" s="846">
        <v>5</v>
      </c>
      <c r="G68" s="952">
        <f>SUM(E68:F68)</f>
        <v>6</v>
      </c>
      <c r="H68" s="845">
        <v>3</v>
      </c>
      <c r="I68" s="846">
        <v>5</v>
      </c>
      <c r="J68" s="952">
        <f>SUM(H68:I68)</f>
        <v>8</v>
      </c>
      <c r="K68" s="764">
        <v>33</v>
      </c>
      <c r="L68" s="846">
        <v>32</v>
      </c>
      <c r="M68" s="952">
        <f>SUM(K68:L68)</f>
        <v>65</v>
      </c>
      <c r="N68" s="764">
        <v>1</v>
      </c>
      <c r="O68" s="846">
        <v>3</v>
      </c>
      <c r="P68" s="952">
        <f>SUM(N68:O68)</f>
        <v>4</v>
      </c>
      <c r="Q68" s="845">
        <v>1</v>
      </c>
      <c r="R68" s="846">
        <v>3</v>
      </c>
      <c r="S68" s="952">
        <f>SUM(Q68:R68)</f>
        <v>4</v>
      </c>
      <c r="T68" s="764">
        <v>21</v>
      </c>
      <c r="U68" s="846">
        <v>31</v>
      </c>
      <c r="V68" s="952">
        <f>SUM(T68:U68)</f>
        <v>52</v>
      </c>
      <c r="W68" s="764">
        <v>1</v>
      </c>
      <c r="X68" s="846">
        <v>1</v>
      </c>
      <c r="Y68" s="952">
        <f>SUM(W68:X68)</f>
        <v>2</v>
      </c>
      <c r="Z68" s="845" t="s">
        <v>121</v>
      </c>
      <c r="AA68" s="846">
        <v>2</v>
      </c>
      <c r="AB68" s="952">
        <f>SUM(Z68:AA68)</f>
        <v>2</v>
      </c>
      <c r="AC68" s="764">
        <v>54</v>
      </c>
      <c r="AD68" s="846">
        <v>63</v>
      </c>
      <c r="AE68" s="952">
        <f>SUM(M68,V68)</f>
        <v>117</v>
      </c>
      <c r="AF68" s="764">
        <v>2</v>
      </c>
      <c r="AG68" s="846">
        <v>4</v>
      </c>
      <c r="AH68" s="952">
        <f>SUM(P68,Y68)</f>
        <v>6</v>
      </c>
      <c r="AI68" s="845">
        <v>1</v>
      </c>
      <c r="AJ68" s="846">
        <v>5</v>
      </c>
      <c r="AK68" s="952">
        <f>SUM(S68,AB68)</f>
        <v>6</v>
      </c>
      <c r="AL68" s="840">
        <v>36</v>
      </c>
      <c r="AM68" s="838">
        <v>82</v>
      </c>
      <c r="AN68" s="951">
        <f>SUM(AL68:AM68)</f>
        <v>118</v>
      </c>
      <c r="AO68" s="840">
        <v>1</v>
      </c>
      <c r="AP68" s="838">
        <v>6</v>
      </c>
      <c r="AQ68" s="951">
        <f>SUM(AO68:AP68)</f>
        <v>7</v>
      </c>
      <c r="AR68" s="837">
        <v>1</v>
      </c>
      <c r="AS68" s="838">
        <v>2</v>
      </c>
      <c r="AT68" s="951">
        <f>SUM(AR68:AS68)</f>
        <v>3</v>
      </c>
      <c r="AU68" s="841">
        <f>SUM(AL68,B68,AC68)</f>
        <v>131</v>
      </c>
      <c r="AV68" s="842">
        <f>SUM(AM68,C68,AD68)</f>
        <v>216</v>
      </c>
      <c r="AW68" s="843">
        <f>SUM(AU68:AV68)</f>
        <v>347</v>
      </c>
      <c r="AX68" s="841">
        <f>SUM(AO68,E68,AF68)</f>
        <v>4</v>
      </c>
      <c r="AY68" s="842">
        <f>SUM(AP68,F68,AG68)</f>
        <v>15</v>
      </c>
      <c r="AZ68" s="843">
        <f>SUM(AX68:AY68)</f>
        <v>19</v>
      </c>
      <c r="BA68" s="841">
        <f>SUM(AR68,H68,AI68)</f>
        <v>5</v>
      </c>
      <c r="BB68" s="842">
        <f>SUM(AS68,I68,AJ68)</f>
        <v>12</v>
      </c>
      <c r="BC68" s="843">
        <f>SUM(BA68:BB68)</f>
        <v>17</v>
      </c>
    </row>
    <row r="69" spans="1:55" x14ac:dyDescent="0.2">
      <c r="A69" s="844" t="s">
        <v>40</v>
      </c>
      <c r="B69" s="764">
        <v>3</v>
      </c>
      <c r="C69" s="846">
        <v>5</v>
      </c>
      <c r="D69" s="952">
        <f>SUM(B69:C69)</f>
        <v>8</v>
      </c>
      <c r="E69" s="764">
        <v>1</v>
      </c>
      <c r="F69" s="846" t="s">
        <v>121</v>
      </c>
      <c r="G69" s="952">
        <f>SUM(E69:F69)</f>
        <v>1</v>
      </c>
      <c r="H69" s="845" t="s">
        <v>121</v>
      </c>
      <c r="I69" s="846" t="s">
        <v>121</v>
      </c>
      <c r="J69" s="952">
        <f>SUM(H69:I69)</f>
        <v>0</v>
      </c>
      <c r="K69" s="764">
        <v>1</v>
      </c>
      <c r="L69" s="846">
        <v>3</v>
      </c>
      <c r="M69" s="952">
        <f>SUM(K69:L69)</f>
        <v>4</v>
      </c>
      <c r="N69" s="764">
        <v>3</v>
      </c>
      <c r="O69" s="846" t="s">
        <v>121</v>
      </c>
      <c r="P69" s="952">
        <f>SUM(N69:O69)</f>
        <v>3</v>
      </c>
      <c r="Q69" s="845" t="s">
        <v>121</v>
      </c>
      <c r="R69" s="846" t="s">
        <v>121</v>
      </c>
      <c r="S69" s="952">
        <f>SUM(Q69:R69)</f>
        <v>0</v>
      </c>
      <c r="T69" s="764">
        <v>3</v>
      </c>
      <c r="U69" s="846">
        <v>3</v>
      </c>
      <c r="V69" s="952">
        <f>SUM(T69:U69)</f>
        <v>6</v>
      </c>
      <c r="W69" s="764" t="s">
        <v>121</v>
      </c>
      <c r="X69" s="846">
        <v>1</v>
      </c>
      <c r="Y69" s="952">
        <f>SUM(W69:X69)</f>
        <v>1</v>
      </c>
      <c r="Z69" s="845" t="s">
        <v>121</v>
      </c>
      <c r="AA69" s="846" t="s">
        <v>121</v>
      </c>
      <c r="AB69" s="952">
        <f>SUM(Z69:AA69)</f>
        <v>0</v>
      </c>
      <c r="AC69" s="764">
        <v>4</v>
      </c>
      <c r="AD69" s="846">
        <v>6</v>
      </c>
      <c r="AE69" s="952">
        <f>SUM(M69,V69)</f>
        <v>10</v>
      </c>
      <c r="AF69" s="764">
        <v>3</v>
      </c>
      <c r="AG69" s="846">
        <v>1</v>
      </c>
      <c r="AH69" s="952">
        <f>SUM(P69,Y69)</f>
        <v>4</v>
      </c>
      <c r="AI69" s="845" t="s">
        <v>121</v>
      </c>
      <c r="AJ69" s="846" t="s">
        <v>121</v>
      </c>
      <c r="AK69" s="952">
        <f>SUM(S69,AB69)</f>
        <v>0</v>
      </c>
      <c r="AL69" s="840">
        <v>5</v>
      </c>
      <c r="AM69" s="838">
        <v>2</v>
      </c>
      <c r="AN69" s="951">
        <f>SUM(AL69:AM69)</f>
        <v>7</v>
      </c>
      <c r="AO69" s="840" t="s">
        <v>121</v>
      </c>
      <c r="AP69" s="838">
        <v>1</v>
      </c>
      <c r="AQ69" s="951">
        <f>SUM(AO69:AP69)</f>
        <v>1</v>
      </c>
      <c r="AR69" s="837">
        <v>1</v>
      </c>
      <c r="AS69" s="838" t="s">
        <v>121</v>
      </c>
      <c r="AT69" s="951">
        <f>SUM(AR69:AS69)</f>
        <v>1</v>
      </c>
      <c r="AU69" s="841">
        <f>SUM(AL69,B69,AC69)</f>
        <v>12</v>
      </c>
      <c r="AV69" s="842">
        <f>SUM(AM69,C69,AD69)</f>
        <v>13</v>
      </c>
      <c r="AW69" s="843">
        <f>SUM(AU69:AV69)</f>
        <v>25</v>
      </c>
      <c r="AX69" s="841">
        <f>SUM(AO69,E69,AF69)</f>
        <v>4</v>
      </c>
      <c r="AY69" s="842">
        <f>SUM(AP69,F69,AG69)</f>
        <v>2</v>
      </c>
      <c r="AZ69" s="843">
        <f>SUM(AX69:AY69)</f>
        <v>6</v>
      </c>
      <c r="BA69" s="841">
        <f>SUM(AR69,H69,AI69)</f>
        <v>1</v>
      </c>
      <c r="BB69" s="842">
        <f>SUM(AS69,I69,AJ69)</f>
        <v>0</v>
      </c>
      <c r="BC69" s="843">
        <f>SUM(BA69:BB69)</f>
        <v>1</v>
      </c>
    </row>
    <row r="70" spans="1:55" x14ac:dyDescent="0.2">
      <c r="A70" s="844" t="s">
        <v>41</v>
      </c>
      <c r="B70" s="764">
        <v>224</v>
      </c>
      <c r="C70" s="846">
        <v>301</v>
      </c>
      <c r="D70" s="952">
        <f>SUM(B70:C70)</f>
        <v>525</v>
      </c>
      <c r="E70" s="764">
        <v>4</v>
      </c>
      <c r="F70" s="846">
        <v>4</v>
      </c>
      <c r="G70" s="952">
        <f>SUM(E70:F70)</f>
        <v>8</v>
      </c>
      <c r="H70" s="845">
        <v>5</v>
      </c>
      <c r="I70" s="846">
        <v>9</v>
      </c>
      <c r="J70" s="952">
        <f>SUM(H70:I70)</f>
        <v>14</v>
      </c>
      <c r="K70" s="764">
        <v>85</v>
      </c>
      <c r="L70" s="846">
        <v>115</v>
      </c>
      <c r="M70" s="952">
        <f>SUM(K70:L70)</f>
        <v>200</v>
      </c>
      <c r="N70" s="764">
        <v>2</v>
      </c>
      <c r="O70" s="846">
        <v>5</v>
      </c>
      <c r="P70" s="952">
        <f>SUM(N70:O70)</f>
        <v>7</v>
      </c>
      <c r="Q70" s="845">
        <v>4</v>
      </c>
      <c r="R70" s="846">
        <v>5</v>
      </c>
      <c r="S70" s="952">
        <f>SUM(Q70:R70)</f>
        <v>9</v>
      </c>
      <c r="T70" s="764">
        <v>105</v>
      </c>
      <c r="U70" s="846">
        <v>107</v>
      </c>
      <c r="V70" s="952">
        <f>SUM(T70:U70)</f>
        <v>212</v>
      </c>
      <c r="W70" s="764">
        <v>3</v>
      </c>
      <c r="X70" s="846">
        <v>3</v>
      </c>
      <c r="Y70" s="952">
        <f>SUM(W70:X70)</f>
        <v>6</v>
      </c>
      <c r="Z70" s="845">
        <v>1</v>
      </c>
      <c r="AA70" s="846" t="s">
        <v>121</v>
      </c>
      <c r="AB70" s="952">
        <f>SUM(Z70:AA70)</f>
        <v>1</v>
      </c>
      <c r="AC70" s="764">
        <v>190</v>
      </c>
      <c r="AD70" s="846">
        <v>222</v>
      </c>
      <c r="AE70" s="952">
        <f>SUM(M70,V70)</f>
        <v>412</v>
      </c>
      <c r="AF70" s="764">
        <v>5</v>
      </c>
      <c r="AG70" s="846">
        <v>8</v>
      </c>
      <c r="AH70" s="952">
        <f>SUM(P70,Y70)</f>
        <v>13</v>
      </c>
      <c r="AI70" s="845">
        <v>5</v>
      </c>
      <c r="AJ70" s="846">
        <v>5</v>
      </c>
      <c r="AK70" s="952">
        <f>SUM(S70,AB70)</f>
        <v>10</v>
      </c>
      <c r="AL70" s="840">
        <v>210</v>
      </c>
      <c r="AM70" s="838">
        <v>271</v>
      </c>
      <c r="AN70" s="951">
        <f>SUM(AL70:AM70)</f>
        <v>481</v>
      </c>
      <c r="AO70" s="840">
        <v>5</v>
      </c>
      <c r="AP70" s="838">
        <v>6</v>
      </c>
      <c r="AQ70" s="951">
        <f>SUM(AO70:AP70)</f>
        <v>11</v>
      </c>
      <c r="AR70" s="837" t="s">
        <v>121</v>
      </c>
      <c r="AS70" s="838">
        <v>2</v>
      </c>
      <c r="AT70" s="951">
        <f>SUM(AR70:AS70)</f>
        <v>2</v>
      </c>
      <c r="AU70" s="841">
        <f>SUM(AL70,B70,AC70)</f>
        <v>624</v>
      </c>
      <c r="AV70" s="842">
        <f>SUM(AM70,C70,AD70)</f>
        <v>794</v>
      </c>
      <c r="AW70" s="843">
        <f>SUM(AU70:AV70)</f>
        <v>1418</v>
      </c>
      <c r="AX70" s="841">
        <f>SUM(AO70,E70,AF70)</f>
        <v>14</v>
      </c>
      <c r="AY70" s="842">
        <f>SUM(AP70,F70,AG70)</f>
        <v>18</v>
      </c>
      <c r="AZ70" s="843">
        <f>SUM(AX70:AY70)</f>
        <v>32</v>
      </c>
      <c r="BA70" s="841">
        <f>SUM(AR70,H70,AI70)</f>
        <v>10</v>
      </c>
      <c r="BB70" s="842">
        <f>SUM(AS70,I70,AJ70)</f>
        <v>16</v>
      </c>
      <c r="BC70" s="843">
        <f>SUM(BA70:BB70)</f>
        <v>26</v>
      </c>
    </row>
    <row r="71" spans="1:55" x14ac:dyDescent="0.2">
      <c r="A71" s="844" t="s">
        <v>42</v>
      </c>
      <c r="B71" s="764">
        <v>6</v>
      </c>
      <c r="C71" s="846">
        <v>5</v>
      </c>
      <c r="D71" s="952">
        <f>SUM(B71:C71)</f>
        <v>11</v>
      </c>
      <c r="E71" s="764">
        <v>1</v>
      </c>
      <c r="F71" s="846">
        <v>3</v>
      </c>
      <c r="G71" s="952">
        <f>SUM(E71:F71)</f>
        <v>4</v>
      </c>
      <c r="H71" s="845">
        <v>1</v>
      </c>
      <c r="I71" s="846" t="s">
        <v>121</v>
      </c>
      <c r="J71" s="952">
        <f>SUM(H71:I71)</f>
        <v>1</v>
      </c>
      <c r="K71" s="764">
        <v>1</v>
      </c>
      <c r="L71" s="846">
        <v>15</v>
      </c>
      <c r="M71" s="952">
        <f>SUM(K71:L71)</f>
        <v>16</v>
      </c>
      <c r="N71" s="764" t="s">
        <v>121</v>
      </c>
      <c r="O71" s="846">
        <v>1</v>
      </c>
      <c r="P71" s="952">
        <f>SUM(N71:O71)</f>
        <v>1</v>
      </c>
      <c r="Q71" s="845" t="s">
        <v>121</v>
      </c>
      <c r="R71" s="846" t="s">
        <v>121</v>
      </c>
      <c r="S71" s="952">
        <f>SUM(Q71:R71)</f>
        <v>0</v>
      </c>
      <c r="T71" s="764">
        <v>10</v>
      </c>
      <c r="U71" s="846">
        <v>26</v>
      </c>
      <c r="V71" s="952">
        <f>SUM(T71:U71)</f>
        <v>36</v>
      </c>
      <c r="W71" s="764" t="s">
        <v>121</v>
      </c>
      <c r="X71" s="846">
        <v>1</v>
      </c>
      <c r="Y71" s="952">
        <f>SUM(W71:X71)</f>
        <v>1</v>
      </c>
      <c r="Z71" s="845" t="s">
        <v>121</v>
      </c>
      <c r="AA71" s="846" t="s">
        <v>121</v>
      </c>
      <c r="AB71" s="952">
        <f>SUM(Z71:AA71)</f>
        <v>0</v>
      </c>
      <c r="AC71" s="764">
        <v>11</v>
      </c>
      <c r="AD71" s="846">
        <v>41</v>
      </c>
      <c r="AE71" s="952">
        <f>SUM(M71,V71)</f>
        <v>52</v>
      </c>
      <c r="AF71" s="764" t="s">
        <v>121</v>
      </c>
      <c r="AG71" s="846">
        <v>2</v>
      </c>
      <c r="AH71" s="952">
        <f>SUM(P71,Y71)</f>
        <v>2</v>
      </c>
      <c r="AI71" s="845" t="s">
        <v>121</v>
      </c>
      <c r="AJ71" s="846" t="s">
        <v>121</v>
      </c>
      <c r="AK71" s="952">
        <f>SUM(S71,AB71)</f>
        <v>0</v>
      </c>
      <c r="AL71" s="840">
        <v>14</v>
      </c>
      <c r="AM71" s="838">
        <v>41</v>
      </c>
      <c r="AN71" s="951">
        <f>SUM(AL71:AM71)</f>
        <v>55</v>
      </c>
      <c r="AO71" s="840" t="s">
        <v>121</v>
      </c>
      <c r="AP71" s="838">
        <v>2</v>
      </c>
      <c r="AQ71" s="951">
        <f>SUM(AO71:AP71)</f>
        <v>2</v>
      </c>
      <c r="AR71" s="837" t="s">
        <v>121</v>
      </c>
      <c r="AS71" s="838">
        <v>2</v>
      </c>
      <c r="AT71" s="951">
        <f>SUM(AR71:AS71)</f>
        <v>2</v>
      </c>
      <c r="AU71" s="841">
        <f>SUM(AL71,B71,AC71)</f>
        <v>31</v>
      </c>
      <c r="AV71" s="842">
        <f>SUM(AM71,C71,AD71)</f>
        <v>87</v>
      </c>
      <c r="AW71" s="843">
        <f>SUM(AU71:AV71)</f>
        <v>118</v>
      </c>
      <c r="AX71" s="841">
        <f>SUM(AO71,E71,AF71)</f>
        <v>1</v>
      </c>
      <c r="AY71" s="842">
        <f>SUM(AP71,F71,AG71)</f>
        <v>7</v>
      </c>
      <c r="AZ71" s="843">
        <f>SUM(AX71:AY71)</f>
        <v>8</v>
      </c>
      <c r="BA71" s="841">
        <f>SUM(AR71,H71,AI71)</f>
        <v>1</v>
      </c>
      <c r="BB71" s="842">
        <f>SUM(AS71,I71,AJ71)</f>
        <v>2</v>
      </c>
      <c r="BC71" s="843">
        <f>SUM(BA71:BB71)</f>
        <v>3</v>
      </c>
    </row>
    <row r="72" spans="1:55" x14ac:dyDescent="0.2">
      <c r="A72" s="844" t="s">
        <v>43</v>
      </c>
      <c r="B72" s="764">
        <v>13</v>
      </c>
      <c r="C72" s="846">
        <v>47</v>
      </c>
      <c r="D72" s="952">
        <f>SUM(B72:C72)</f>
        <v>60</v>
      </c>
      <c r="E72" s="764" t="s">
        <v>121</v>
      </c>
      <c r="F72" s="846">
        <v>7</v>
      </c>
      <c r="G72" s="952">
        <f>SUM(E72:F72)</f>
        <v>7</v>
      </c>
      <c r="H72" s="845" t="s">
        <v>121</v>
      </c>
      <c r="I72" s="846">
        <v>3</v>
      </c>
      <c r="J72" s="952">
        <f>SUM(H72:I72)</f>
        <v>3</v>
      </c>
      <c r="K72" s="764">
        <v>3</v>
      </c>
      <c r="L72" s="846">
        <v>25</v>
      </c>
      <c r="M72" s="952">
        <f>SUM(K72:L72)</f>
        <v>28</v>
      </c>
      <c r="N72" s="764" t="s">
        <v>121</v>
      </c>
      <c r="O72" s="846">
        <v>7</v>
      </c>
      <c r="P72" s="952">
        <f>SUM(N72:O72)</f>
        <v>7</v>
      </c>
      <c r="Q72" s="845" t="s">
        <v>121</v>
      </c>
      <c r="R72" s="846">
        <v>2</v>
      </c>
      <c r="S72" s="952">
        <f>SUM(Q72:R72)</f>
        <v>2</v>
      </c>
      <c r="T72" s="764">
        <v>4</v>
      </c>
      <c r="U72" s="846">
        <v>27</v>
      </c>
      <c r="V72" s="952">
        <f>SUM(T72:U72)</f>
        <v>31</v>
      </c>
      <c r="W72" s="764" t="s">
        <v>121</v>
      </c>
      <c r="X72" s="846">
        <v>1</v>
      </c>
      <c r="Y72" s="952">
        <f>SUM(W72:X72)</f>
        <v>1</v>
      </c>
      <c r="Z72" s="845" t="s">
        <v>121</v>
      </c>
      <c r="AA72" s="846" t="s">
        <v>121</v>
      </c>
      <c r="AB72" s="952">
        <f>SUM(Z72:AA72)</f>
        <v>0</v>
      </c>
      <c r="AC72" s="764">
        <v>7</v>
      </c>
      <c r="AD72" s="846">
        <v>52</v>
      </c>
      <c r="AE72" s="952">
        <f>SUM(M72,V72)</f>
        <v>59</v>
      </c>
      <c r="AF72" s="764" t="s">
        <v>121</v>
      </c>
      <c r="AG72" s="846">
        <v>8</v>
      </c>
      <c r="AH72" s="952">
        <f>SUM(P72,Y72)</f>
        <v>8</v>
      </c>
      <c r="AI72" s="845" t="s">
        <v>121</v>
      </c>
      <c r="AJ72" s="846">
        <v>2</v>
      </c>
      <c r="AK72" s="952">
        <f>SUM(S72,AB72)</f>
        <v>2</v>
      </c>
      <c r="AL72" s="840">
        <v>12</v>
      </c>
      <c r="AM72" s="838">
        <v>64</v>
      </c>
      <c r="AN72" s="951">
        <f>SUM(AL72:AM72)</f>
        <v>76</v>
      </c>
      <c r="AO72" s="840">
        <v>1</v>
      </c>
      <c r="AP72" s="838">
        <v>7</v>
      </c>
      <c r="AQ72" s="951">
        <f>SUM(AO72:AP72)</f>
        <v>8</v>
      </c>
      <c r="AR72" s="837" t="s">
        <v>121</v>
      </c>
      <c r="AS72" s="838">
        <v>6</v>
      </c>
      <c r="AT72" s="951">
        <f>SUM(AR72:AS72)</f>
        <v>6</v>
      </c>
      <c r="AU72" s="841">
        <f>SUM(AL72,B72,AC72)</f>
        <v>32</v>
      </c>
      <c r="AV72" s="842">
        <f>SUM(AM72,C72,AD72)</f>
        <v>163</v>
      </c>
      <c r="AW72" s="843">
        <f>SUM(AU72:AV72)</f>
        <v>195</v>
      </c>
      <c r="AX72" s="841">
        <f>SUM(AO72,E72,AF72)</f>
        <v>1</v>
      </c>
      <c r="AY72" s="842">
        <f>SUM(AP72,F72,AG72)</f>
        <v>22</v>
      </c>
      <c r="AZ72" s="843">
        <f>SUM(AX72:AY72)</f>
        <v>23</v>
      </c>
      <c r="BA72" s="841">
        <f>SUM(AR72,H72,AI72)</f>
        <v>0</v>
      </c>
      <c r="BB72" s="842">
        <f>SUM(AS72,I72,AJ72)</f>
        <v>11</v>
      </c>
      <c r="BC72" s="843">
        <f>SUM(BA72:BB72)</f>
        <v>11</v>
      </c>
    </row>
    <row r="73" spans="1:55" x14ac:dyDescent="0.2">
      <c r="A73" s="844" t="s">
        <v>110</v>
      </c>
      <c r="B73" s="764">
        <v>3</v>
      </c>
      <c r="C73" s="846">
        <v>3</v>
      </c>
      <c r="D73" s="952">
        <f>SUM(B73:C73)</f>
        <v>6</v>
      </c>
      <c r="E73" s="764" t="s">
        <v>121</v>
      </c>
      <c r="F73" s="846">
        <v>2</v>
      </c>
      <c r="G73" s="952">
        <f>SUM(E73:F73)</f>
        <v>2</v>
      </c>
      <c r="H73" s="845" t="s">
        <v>121</v>
      </c>
      <c r="I73" s="846">
        <v>1</v>
      </c>
      <c r="J73" s="952">
        <f>SUM(H73:I73)</f>
        <v>1</v>
      </c>
      <c r="K73" s="764">
        <v>4</v>
      </c>
      <c r="L73" s="846">
        <v>2</v>
      </c>
      <c r="M73" s="952">
        <f>SUM(K73:L73)</f>
        <v>6</v>
      </c>
      <c r="N73" s="764" t="s">
        <v>121</v>
      </c>
      <c r="O73" s="846" t="s">
        <v>121</v>
      </c>
      <c r="P73" s="952">
        <f>SUM(N73:O73)</f>
        <v>0</v>
      </c>
      <c r="Q73" s="845" t="s">
        <v>121</v>
      </c>
      <c r="R73" s="846" t="s">
        <v>121</v>
      </c>
      <c r="S73" s="952">
        <f>SUM(Q73:R73)</f>
        <v>0</v>
      </c>
      <c r="T73" s="764">
        <v>2</v>
      </c>
      <c r="U73" s="846" t="s">
        <v>121</v>
      </c>
      <c r="V73" s="952">
        <f>SUM(T73:U73)</f>
        <v>2</v>
      </c>
      <c r="W73" s="764" t="s">
        <v>121</v>
      </c>
      <c r="X73" s="846" t="s">
        <v>121</v>
      </c>
      <c r="Y73" s="952">
        <f>SUM(W73:X73)</f>
        <v>0</v>
      </c>
      <c r="Z73" s="845" t="s">
        <v>121</v>
      </c>
      <c r="AA73" s="846" t="s">
        <v>121</v>
      </c>
      <c r="AB73" s="952">
        <f>SUM(Z73:AA73)</f>
        <v>0</v>
      </c>
      <c r="AC73" s="764">
        <v>6</v>
      </c>
      <c r="AD73" s="846">
        <v>2</v>
      </c>
      <c r="AE73" s="952">
        <f>SUM(M73,V73)</f>
        <v>8</v>
      </c>
      <c r="AF73" s="764" t="s">
        <v>121</v>
      </c>
      <c r="AG73" s="846" t="s">
        <v>121</v>
      </c>
      <c r="AH73" s="952">
        <f>SUM(P73,Y73)</f>
        <v>0</v>
      </c>
      <c r="AI73" s="845" t="s">
        <v>121</v>
      </c>
      <c r="AJ73" s="846" t="s">
        <v>121</v>
      </c>
      <c r="AK73" s="952">
        <f>SUM(S73,AB73)</f>
        <v>0</v>
      </c>
      <c r="AL73" s="840" t="s">
        <v>121</v>
      </c>
      <c r="AM73" s="838">
        <v>3</v>
      </c>
      <c r="AN73" s="951">
        <f>SUM(AL73:AM73)</f>
        <v>3</v>
      </c>
      <c r="AO73" s="840" t="s">
        <v>121</v>
      </c>
      <c r="AP73" s="838" t="s">
        <v>121</v>
      </c>
      <c r="AQ73" s="951">
        <f>SUM(AO73:AP73)</f>
        <v>0</v>
      </c>
      <c r="AR73" s="837" t="s">
        <v>121</v>
      </c>
      <c r="AS73" s="838" t="s">
        <v>121</v>
      </c>
      <c r="AT73" s="951">
        <f>SUM(AR73:AS73)</f>
        <v>0</v>
      </c>
      <c r="AU73" s="841">
        <f>SUM(AL73,B73,AC73)</f>
        <v>9</v>
      </c>
      <c r="AV73" s="842">
        <f>SUM(AM73,C73,AD73)</f>
        <v>8</v>
      </c>
      <c r="AW73" s="843">
        <f>SUM(AU73:AV73)</f>
        <v>17</v>
      </c>
      <c r="AX73" s="841">
        <f>SUM(AO73,E73,AF73)</f>
        <v>0</v>
      </c>
      <c r="AY73" s="842">
        <f>SUM(AP73,F73,AG73)</f>
        <v>2</v>
      </c>
      <c r="AZ73" s="843">
        <f>SUM(AX73:AY73)</f>
        <v>2</v>
      </c>
      <c r="BA73" s="841">
        <f>SUM(AR73,H73,AI73)</f>
        <v>0</v>
      </c>
      <c r="BB73" s="842">
        <f>SUM(AS73,I73,AJ73)</f>
        <v>1</v>
      </c>
      <c r="BC73" s="843">
        <f>SUM(BA73:BB73)</f>
        <v>1</v>
      </c>
    </row>
    <row r="74" spans="1:55" x14ac:dyDescent="0.2">
      <c r="A74" s="844" t="s">
        <v>44</v>
      </c>
      <c r="B74" s="764">
        <v>21</v>
      </c>
      <c r="C74" s="846">
        <v>76</v>
      </c>
      <c r="D74" s="952">
        <f>SUM(B74:C74)</f>
        <v>97</v>
      </c>
      <c r="E74" s="764">
        <v>1</v>
      </c>
      <c r="F74" s="846">
        <v>6</v>
      </c>
      <c r="G74" s="952">
        <f>SUM(E74:F74)</f>
        <v>7</v>
      </c>
      <c r="H74" s="845">
        <v>1</v>
      </c>
      <c r="I74" s="846">
        <v>3</v>
      </c>
      <c r="J74" s="952">
        <f>SUM(H74:I74)</f>
        <v>4</v>
      </c>
      <c r="K74" s="764">
        <v>5</v>
      </c>
      <c r="L74" s="846">
        <v>41</v>
      </c>
      <c r="M74" s="952">
        <f>SUM(K74:L74)</f>
        <v>46</v>
      </c>
      <c r="N74" s="764">
        <v>1</v>
      </c>
      <c r="O74" s="846">
        <v>1</v>
      </c>
      <c r="P74" s="952">
        <f>SUM(N74:O74)</f>
        <v>2</v>
      </c>
      <c r="Q74" s="845">
        <v>2</v>
      </c>
      <c r="R74" s="846">
        <v>4</v>
      </c>
      <c r="S74" s="952">
        <f>SUM(Q74:R74)</f>
        <v>6</v>
      </c>
      <c r="T74" s="764">
        <v>13</v>
      </c>
      <c r="U74" s="846">
        <v>33</v>
      </c>
      <c r="V74" s="952">
        <f>SUM(T74:U74)</f>
        <v>46</v>
      </c>
      <c r="W74" s="764">
        <v>1</v>
      </c>
      <c r="X74" s="846" t="s">
        <v>121</v>
      </c>
      <c r="Y74" s="952">
        <f>SUM(W74:X74)</f>
        <v>1</v>
      </c>
      <c r="Z74" s="845" t="s">
        <v>121</v>
      </c>
      <c r="AA74" s="846">
        <v>1</v>
      </c>
      <c r="AB74" s="952">
        <f>SUM(Z74:AA74)</f>
        <v>1</v>
      </c>
      <c r="AC74" s="764">
        <v>18</v>
      </c>
      <c r="AD74" s="846">
        <v>74</v>
      </c>
      <c r="AE74" s="952">
        <f>SUM(M74,V74)</f>
        <v>92</v>
      </c>
      <c r="AF74" s="764">
        <v>2</v>
      </c>
      <c r="AG74" s="846">
        <v>1</v>
      </c>
      <c r="AH74" s="952">
        <f>SUM(P74,Y74)</f>
        <v>3</v>
      </c>
      <c r="AI74" s="845">
        <v>2</v>
      </c>
      <c r="AJ74" s="846">
        <v>5</v>
      </c>
      <c r="AK74" s="952">
        <f>SUM(S74,AB74)</f>
        <v>7</v>
      </c>
      <c r="AL74" s="840">
        <v>11</v>
      </c>
      <c r="AM74" s="838">
        <v>71</v>
      </c>
      <c r="AN74" s="951">
        <f>SUM(AL74:AM74)</f>
        <v>82</v>
      </c>
      <c r="AO74" s="840">
        <v>1</v>
      </c>
      <c r="AP74" s="838">
        <v>4</v>
      </c>
      <c r="AQ74" s="951">
        <f>SUM(AO74:AP74)</f>
        <v>5</v>
      </c>
      <c r="AR74" s="837" t="s">
        <v>121</v>
      </c>
      <c r="AS74" s="838">
        <v>2</v>
      </c>
      <c r="AT74" s="951">
        <f>SUM(AR74:AS74)</f>
        <v>2</v>
      </c>
      <c r="AU74" s="841">
        <f>SUM(AL74,B74,AC74)</f>
        <v>50</v>
      </c>
      <c r="AV74" s="842">
        <f>SUM(AM74,C74,AD74)</f>
        <v>221</v>
      </c>
      <c r="AW74" s="843">
        <f>SUM(AU74:AV74)</f>
        <v>271</v>
      </c>
      <c r="AX74" s="841">
        <f>SUM(AO74,E74,AF74)</f>
        <v>4</v>
      </c>
      <c r="AY74" s="842">
        <f>SUM(AP74,F74,AG74)</f>
        <v>11</v>
      </c>
      <c r="AZ74" s="843">
        <f>SUM(AX74:AY74)</f>
        <v>15</v>
      </c>
      <c r="BA74" s="841">
        <f>SUM(AR74,H74,AI74)</f>
        <v>3</v>
      </c>
      <c r="BB74" s="842">
        <f>SUM(AS74,I74,AJ74)</f>
        <v>10</v>
      </c>
      <c r="BC74" s="843">
        <f>SUM(BA74:BB74)</f>
        <v>13</v>
      </c>
    </row>
    <row r="75" spans="1:55" x14ac:dyDescent="0.2">
      <c r="A75" s="844" t="s">
        <v>45</v>
      </c>
      <c r="B75" s="764">
        <v>75</v>
      </c>
      <c r="C75" s="846">
        <v>116</v>
      </c>
      <c r="D75" s="952">
        <f>SUM(B75:C75)</f>
        <v>191</v>
      </c>
      <c r="E75" s="764">
        <v>9</v>
      </c>
      <c r="F75" s="846">
        <v>10</v>
      </c>
      <c r="G75" s="952">
        <f>SUM(E75:F75)</f>
        <v>19</v>
      </c>
      <c r="H75" s="845">
        <v>3</v>
      </c>
      <c r="I75" s="846">
        <v>12</v>
      </c>
      <c r="J75" s="952">
        <f>SUM(H75:I75)</f>
        <v>15</v>
      </c>
      <c r="K75" s="764">
        <v>18</v>
      </c>
      <c r="L75" s="846">
        <v>63</v>
      </c>
      <c r="M75" s="952">
        <f>SUM(K75:L75)</f>
        <v>81</v>
      </c>
      <c r="N75" s="764">
        <v>3</v>
      </c>
      <c r="O75" s="846">
        <v>3</v>
      </c>
      <c r="P75" s="952">
        <f>SUM(N75:O75)</f>
        <v>6</v>
      </c>
      <c r="Q75" s="845">
        <v>4</v>
      </c>
      <c r="R75" s="846">
        <v>2</v>
      </c>
      <c r="S75" s="952">
        <f>SUM(Q75:R75)</f>
        <v>6</v>
      </c>
      <c r="T75" s="764">
        <v>28</v>
      </c>
      <c r="U75" s="846">
        <v>64</v>
      </c>
      <c r="V75" s="952">
        <f>SUM(T75:U75)</f>
        <v>92</v>
      </c>
      <c r="W75" s="764" t="s">
        <v>121</v>
      </c>
      <c r="X75" s="846">
        <v>1</v>
      </c>
      <c r="Y75" s="952">
        <f>SUM(W75:X75)</f>
        <v>1</v>
      </c>
      <c r="Z75" s="845">
        <v>4</v>
      </c>
      <c r="AA75" s="846">
        <v>2</v>
      </c>
      <c r="AB75" s="952">
        <f>SUM(Z75:AA75)</f>
        <v>6</v>
      </c>
      <c r="AC75" s="764">
        <v>46</v>
      </c>
      <c r="AD75" s="846">
        <v>127</v>
      </c>
      <c r="AE75" s="952">
        <f>SUM(M75,V75)</f>
        <v>173</v>
      </c>
      <c r="AF75" s="764">
        <v>3</v>
      </c>
      <c r="AG75" s="846">
        <v>4</v>
      </c>
      <c r="AH75" s="952">
        <f>SUM(P75,Y75)</f>
        <v>7</v>
      </c>
      <c r="AI75" s="845">
        <v>8</v>
      </c>
      <c r="AJ75" s="846">
        <v>4</v>
      </c>
      <c r="AK75" s="952">
        <f>SUM(S75,AB75)</f>
        <v>12</v>
      </c>
      <c r="AL75" s="840">
        <v>90</v>
      </c>
      <c r="AM75" s="838">
        <v>117</v>
      </c>
      <c r="AN75" s="951">
        <f>SUM(AL75:AM75)</f>
        <v>207</v>
      </c>
      <c r="AO75" s="840">
        <v>2</v>
      </c>
      <c r="AP75" s="838">
        <v>8</v>
      </c>
      <c r="AQ75" s="951">
        <f>SUM(AO75:AP75)</f>
        <v>10</v>
      </c>
      <c r="AR75" s="837">
        <v>4</v>
      </c>
      <c r="AS75" s="838">
        <v>7</v>
      </c>
      <c r="AT75" s="951">
        <f>SUM(AR75:AS75)</f>
        <v>11</v>
      </c>
      <c r="AU75" s="841">
        <f>SUM(AL75,B75,AC75)</f>
        <v>211</v>
      </c>
      <c r="AV75" s="842">
        <f>SUM(AM75,C75,AD75)</f>
        <v>360</v>
      </c>
      <c r="AW75" s="843">
        <f>SUM(AU75:AV75)</f>
        <v>571</v>
      </c>
      <c r="AX75" s="841">
        <f>SUM(AO75,E75,AF75)</f>
        <v>14</v>
      </c>
      <c r="AY75" s="842">
        <f>SUM(AP75,F75,AG75)</f>
        <v>22</v>
      </c>
      <c r="AZ75" s="843">
        <f>SUM(AX75:AY75)</f>
        <v>36</v>
      </c>
      <c r="BA75" s="841">
        <f>SUM(AR75,H75,AI75)</f>
        <v>15</v>
      </c>
      <c r="BB75" s="842">
        <f>SUM(AS75,I75,AJ75)</f>
        <v>23</v>
      </c>
      <c r="BC75" s="843">
        <f>SUM(BA75:BB75)</f>
        <v>38</v>
      </c>
    </row>
    <row r="76" spans="1:55" x14ac:dyDescent="0.2">
      <c r="A76" s="844" t="s">
        <v>46</v>
      </c>
      <c r="B76" s="764" t="s">
        <v>121</v>
      </c>
      <c r="C76" s="846" t="s">
        <v>121</v>
      </c>
      <c r="D76" s="952">
        <f>SUM(B76:C76)</f>
        <v>0</v>
      </c>
      <c r="E76" s="764" t="s">
        <v>121</v>
      </c>
      <c r="F76" s="846" t="s">
        <v>121</v>
      </c>
      <c r="G76" s="952">
        <f>SUM(E76:F76)</f>
        <v>0</v>
      </c>
      <c r="H76" s="845" t="s">
        <v>121</v>
      </c>
      <c r="I76" s="846" t="s">
        <v>121</v>
      </c>
      <c r="J76" s="952">
        <f>SUM(H76:I76)</f>
        <v>0</v>
      </c>
      <c r="K76" s="764" t="s">
        <v>121</v>
      </c>
      <c r="L76" s="846" t="s">
        <v>121</v>
      </c>
      <c r="M76" s="952">
        <f>SUM(K76:L76)</f>
        <v>0</v>
      </c>
      <c r="N76" s="764" t="s">
        <v>121</v>
      </c>
      <c r="O76" s="846" t="s">
        <v>121</v>
      </c>
      <c r="P76" s="952">
        <f>SUM(N76:O76)</f>
        <v>0</v>
      </c>
      <c r="Q76" s="845" t="s">
        <v>121</v>
      </c>
      <c r="R76" s="846" t="s">
        <v>121</v>
      </c>
      <c r="S76" s="952">
        <f>SUM(Q76:R76)</f>
        <v>0</v>
      </c>
      <c r="T76" s="764" t="s">
        <v>121</v>
      </c>
      <c r="U76" s="846" t="s">
        <v>121</v>
      </c>
      <c r="V76" s="952">
        <f>SUM(T76:U76)</f>
        <v>0</v>
      </c>
      <c r="W76" s="764" t="s">
        <v>121</v>
      </c>
      <c r="X76" s="846" t="s">
        <v>121</v>
      </c>
      <c r="Y76" s="952">
        <f>SUM(W76:X76)</f>
        <v>0</v>
      </c>
      <c r="Z76" s="845" t="s">
        <v>121</v>
      </c>
      <c r="AA76" s="846" t="s">
        <v>121</v>
      </c>
      <c r="AB76" s="952">
        <f>SUM(Z76:AA76)</f>
        <v>0</v>
      </c>
      <c r="AC76" s="764" t="s">
        <v>121</v>
      </c>
      <c r="AD76" s="846" t="s">
        <v>121</v>
      </c>
      <c r="AE76" s="952">
        <f>SUM(M76,V76)</f>
        <v>0</v>
      </c>
      <c r="AF76" s="764" t="s">
        <v>121</v>
      </c>
      <c r="AG76" s="846" t="s">
        <v>121</v>
      </c>
      <c r="AH76" s="952">
        <f>SUM(P76,Y76)</f>
        <v>0</v>
      </c>
      <c r="AI76" s="845" t="s">
        <v>121</v>
      </c>
      <c r="AJ76" s="846" t="s">
        <v>121</v>
      </c>
      <c r="AK76" s="952">
        <f>SUM(S76,AB76)</f>
        <v>0</v>
      </c>
      <c r="AL76" s="840" t="s">
        <v>121</v>
      </c>
      <c r="AM76" s="838" t="s">
        <v>121</v>
      </c>
      <c r="AN76" s="951">
        <f>SUM(AL76:AM76)</f>
        <v>0</v>
      </c>
      <c r="AO76" s="840" t="s">
        <v>121</v>
      </c>
      <c r="AP76" s="838">
        <v>1</v>
      </c>
      <c r="AQ76" s="951">
        <f>SUM(AO76:AP76)</f>
        <v>1</v>
      </c>
      <c r="AR76" s="837" t="s">
        <v>121</v>
      </c>
      <c r="AS76" s="838" t="s">
        <v>121</v>
      </c>
      <c r="AT76" s="951" t="s">
        <v>121</v>
      </c>
      <c r="AU76" s="841">
        <f>SUM(AL76,B76,AC76)</f>
        <v>0</v>
      </c>
      <c r="AV76" s="842">
        <f>SUM(AM76,C76,AD76)</f>
        <v>0</v>
      </c>
      <c r="AW76" s="843">
        <f>SUM(AU76:AV76)</f>
        <v>0</v>
      </c>
      <c r="AX76" s="841">
        <f>SUM(AO76,E76,AF76)</f>
        <v>0</v>
      </c>
      <c r="AY76" s="842">
        <f>SUM(AP76,F76,AG76)</f>
        <v>1</v>
      </c>
      <c r="AZ76" s="843">
        <f>SUM(AX76:AY76)</f>
        <v>1</v>
      </c>
      <c r="BA76" s="841">
        <f>SUM(AR76,H76,AI76)</f>
        <v>0</v>
      </c>
      <c r="BB76" s="842">
        <f>SUM(AS76,I76,AJ76)</f>
        <v>0</v>
      </c>
      <c r="BC76" s="843">
        <f>SUM(BA76:BB76)</f>
        <v>0</v>
      </c>
    </row>
    <row r="77" spans="1:55" x14ac:dyDescent="0.2">
      <c r="A77" s="844" t="s">
        <v>47</v>
      </c>
      <c r="B77" s="764">
        <v>194</v>
      </c>
      <c r="C77" s="846">
        <v>107</v>
      </c>
      <c r="D77" s="952">
        <f>SUM(B77:C77)</f>
        <v>301</v>
      </c>
      <c r="E77" s="764">
        <v>11</v>
      </c>
      <c r="F77" s="846">
        <v>10</v>
      </c>
      <c r="G77" s="952">
        <f>SUM(E77:F77)</f>
        <v>21</v>
      </c>
      <c r="H77" s="845">
        <v>15</v>
      </c>
      <c r="I77" s="846">
        <v>6</v>
      </c>
      <c r="J77" s="952">
        <f>SUM(H77:I77)</f>
        <v>21</v>
      </c>
      <c r="K77" s="764">
        <v>119</v>
      </c>
      <c r="L77" s="846">
        <v>96</v>
      </c>
      <c r="M77" s="952">
        <f>SUM(K77:L77)</f>
        <v>215</v>
      </c>
      <c r="N77" s="764">
        <v>9</v>
      </c>
      <c r="O77" s="846">
        <v>5</v>
      </c>
      <c r="P77" s="952">
        <f>SUM(N77:O77)</f>
        <v>14</v>
      </c>
      <c r="Q77" s="845">
        <v>11</v>
      </c>
      <c r="R77" s="846">
        <v>2</v>
      </c>
      <c r="S77" s="952">
        <f>SUM(Q77:R77)</f>
        <v>13</v>
      </c>
      <c r="T77" s="764">
        <v>82</v>
      </c>
      <c r="U77" s="846">
        <v>50</v>
      </c>
      <c r="V77" s="952">
        <f>SUM(T77:U77)</f>
        <v>132</v>
      </c>
      <c r="W77" s="764">
        <v>5</v>
      </c>
      <c r="X77" s="846">
        <v>1</v>
      </c>
      <c r="Y77" s="952">
        <f>SUM(W77:X77)</f>
        <v>6</v>
      </c>
      <c r="Z77" s="845">
        <v>5</v>
      </c>
      <c r="AA77" s="846">
        <v>2</v>
      </c>
      <c r="AB77" s="952">
        <f>SUM(Z77:AA77)</f>
        <v>7</v>
      </c>
      <c r="AC77" s="764">
        <v>201</v>
      </c>
      <c r="AD77" s="846">
        <v>146</v>
      </c>
      <c r="AE77" s="952">
        <f>SUM(M77,V77)</f>
        <v>347</v>
      </c>
      <c r="AF77" s="764">
        <v>14</v>
      </c>
      <c r="AG77" s="846">
        <v>6</v>
      </c>
      <c r="AH77" s="952">
        <f>SUM(P77,Y77)</f>
        <v>20</v>
      </c>
      <c r="AI77" s="845">
        <v>16</v>
      </c>
      <c r="AJ77" s="846">
        <v>4</v>
      </c>
      <c r="AK77" s="952">
        <f>SUM(S77,AB77)</f>
        <v>20</v>
      </c>
      <c r="AL77" s="840">
        <v>216</v>
      </c>
      <c r="AM77" s="838">
        <v>148</v>
      </c>
      <c r="AN77" s="951">
        <f>SUM(AL77:AM77)</f>
        <v>364</v>
      </c>
      <c r="AO77" s="840">
        <v>7</v>
      </c>
      <c r="AP77" s="838">
        <v>13</v>
      </c>
      <c r="AQ77" s="951">
        <f>SUM(AO77:AP77)</f>
        <v>20</v>
      </c>
      <c r="AR77" s="837">
        <v>8</v>
      </c>
      <c r="AS77" s="838">
        <v>3</v>
      </c>
      <c r="AT77" s="951">
        <f>SUM(AR77:AS77)</f>
        <v>11</v>
      </c>
      <c r="AU77" s="841">
        <f>SUM(AL77,B77,AC77)</f>
        <v>611</v>
      </c>
      <c r="AV77" s="842">
        <f>SUM(AM77,C77,AD77)</f>
        <v>401</v>
      </c>
      <c r="AW77" s="843">
        <f>SUM(AU77:AV77)</f>
        <v>1012</v>
      </c>
      <c r="AX77" s="841">
        <f>SUM(AO77,E77,AF77)</f>
        <v>32</v>
      </c>
      <c r="AY77" s="842">
        <f>SUM(AP77,F77,AG77)</f>
        <v>29</v>
      </c>
      <c r="AZ77" s="843">
        <f>SUM(AX77:AY77)</f>
        <v>61</v>
      </c>
      <c r="BA77" s="841">
        <f>SUM(AR77,H77,AI77)</f>
        <v>39</v>
      </c>
      <c r="BB77" s="842">
        <f>SUM(AS77,I77,AJ77)</f>
        <v>13</v>
      </c>
      <c r="BC77" s="843">
        <f>SUM(BA77:BB77)</f>
        <v>52</v>
      </c>
    </row>
    <row r="78" spans="1:55" x14ac:dyDescent="0.2">
      <c r="A78" s="844" t="s">
        <v>48</v>
      </c>
      <c r="B78" s="764">
        <v>48</v>
      </c>
      <c r="C78" s="846">
        <v>42</v>
      </c>
      <c r="D78" s="952">
        <f>SUM(B78:C78)</f>
        <v>90</v>
      </c>
      <c r="E78" s="764">
        <v>7</v>
      </c>
      <c r="F78" s="846">
        <v>6</v>
      </c>
      <c r="G78" s="952">
        <f>SUM(E78:F78)</f>
        <v>13</v>
      </c>
      <c r="H78" s="845" t="s">
        <v>121</v>
      </c>
      <c r="I78" s="846">
        <v>3</v>
      </c>
      <c r="J78" s="952">
        <f>SUM(H78:I78)</f>
        <v>3</v>
      </c>
      <c r="K78" s="764">
        <v>20</v>
      </c>
      <c r="L78" s="846">
        <v>14</v>
      </c>
      <c r="M78" s="952">
        <f>SUM(K78:L78)</f>
        <v>34</v>
      </c>
      <c r="N78" s="764">
        <v>1</v>
      </c>
      <c r="O78" s="846">
        <v>5</v>
      </c>
      <c r="P78" s="952">
        <f>SUM(N78:O78)</f>
        <v>6</v>
      </c>
      <c r="Q78" s="845" t="s">
        <v>121</v>
      </c>
      <c r="R78" s="846">
        <v>2</v>
      </c>
      <c r="S78" s="952">
        <f>SUM(Q78:R78)</f>
        <v>2</v>
      </c>
      <c r="T78" s="764">
        <v>16</v>
      </c>
      <c r="U78" s="846">
        <v>13</v>
      </c>
      <c r="V78" s="952">
        <f>SUM(T78:U78)</f>
        <v>29</v>
      </c>
      <c r="W78" s="764" t="s">
        <v>121</v>
      </c>
      <c r="X78" s="846">
        <v>1</v>
      </c>
      <c r="Y78" s="952">
        <f>SUM(W78:X78)</f>
        <v>1</v>
      </c>
      <c r="Z78" s="845" t="s">
        <v>121</v>
      </c>
      <c r="AA78" s="846">
        <v>1</v>
      </c>
      <c r="AB78" s="952">
        <f>SUM(Z78:AA78)</f>
        <v>1</v>
      </c>
      <c r="AC78" s="764">
        <v>36</v>
      </c>
      <c r="AD78" s="846">
        <v>27</v>
      </c>
      <c r="AE78" s="952">
        <f>SUM(M78,V78)</f>
        <v>63</v>
      </c>
      <c r="AF78" s="764">
        <v>1</v>
      </c>
      <c r="AG78" s="846">
        <v>6</v>
      </c>
      <c r="AH78" s="952">
        <f>SUM(P78,Y78)</f>
        <v>7</v>
      </c>
      <c r="AI78" s="845" t="s">
        <v>121</v>
      </c>
      <c r="AJ78" s="846">
        <v>3</v>
      </c>
      <c r="AK78" s="952">
        <f>SUM(S78,AB78)</f>
        <v>3</v>
      </c>
      <c r="AL78" s="840">
        <v>25</v>
      </c>
      <c r="AM78" s="838">
        <v>27</v>
      </c>
      <c r="AN78" s="951">
        <f>SUM(AL78:AM78)</f>
        <v>52</v>
      </c>
      <c r="AO78" s="840">
        <v>3</v>
      </c>
      <c r="AP78" s="838">
        <v>5</v>
      </c>
      <c r="AQ78" s="951">
        <f>SUM(AO78:AP78)</f>
        <v>8</v>
      </c>
      <c r="AR78" s="837" t="s">
        <v>121</v>
      </c>
      <c r="AS78" s="838" t="s">
        <v>121</v>
      </c>
      <c r="AT78" s="951">
        <f>SUM(AR78:AS78)</f>
        <v>0</v>
      </c>
      <c r="AU78" s="841">
        <f>SUM(AL78,B78,AC78)</f>
        <v>109</v>
      </c>
      <c r="AV78" s="842">
        <f>SUM(AM78,C78,AD78)</f>
        <v>96</v>
      </c>
      <c r="AW78" s="843">
        <f>SUM(AU78:AV78)</f>
        <v>205</v>
      </c>
      <c r="AX78" s="841">
        <f>SUM(AO78,E78,AF78)</f>
        <v>11</v>
      </c>
      <c r="AY78" s="842">
        <f>SUM(AP78,F78,AG78)</f>
        <v>17</v>
      </c>
      <c r="AZ78" s="843">
        <f>SUM(AX78:AY78)</f>
        <v>28</v>
      </c>
      <c r="BA78" s="841">
        <f>SUM(AR78,H78,AI78)</f>
        <v>0</v>
      </c>
      <c r="BB78" s="842">
        <f>SUM(AS78,I78,AJ78)</f>
        <v>6</v>
      </c>
      <c r="BC78" s="843">
        <f>SUM(BA78:BB78)</f>
        <v>6</v>
      </c>
    </row>
    <row r="79" spans="1:55" x14ac:dyDescent="0.2">
      <c r="A79" s="844" t="s">
        <v>49</v>
      </c>
      <c r="B79" s="764">
        <v>20</v>
      </c>
      <c r="C79" s="846">
        <v>13</v>
      </c>
      <c r="D79" s="952">
        <f>SUM(B79:C79)</f>
        <v>33</v>
      </c>
      <c r="E79" s="764">
        <v>1</v>
      </c>
      <c r="F79" s="846">
        <v>4</v>
      </c>
      <c r="G79" s="952">
        <f>SUM(E79:F79)</f>
        <v>5</v>
      </c>
      <c r="H79" s="845">
        <v>3</v>
      </c>
      <c r="I79" s="846">
        <v>2</v>
      </c>
      <c r="J79" s="952">
        <f>SUM(H79:I79)</f>
        <v>5</v>
      </c>
      <c r="K79" s="764">
        <v>13</v>
      </c>
      <c r="L79" s="846">
        <v>10</v>
      </c>
      <c r="M79" s="952">
        <f>SUM(K79:L79)</f>
        <v>23</v>
      </c>
      <c r="N79" s="764">
        <v>2</v>
      </c>
      <c r="O79" s="846">
        <v>1</v>
      </c>
      <c r="P79" s="952">
        <f>SUM(N79:O79)</f>
        <v>3</v>
      </c>
      <c r="Q79" s="845" t="s">
        <v>121</v>
      </c>
      <c r="R79" s="846">
        <v>1</v>
      </c>
      <c r="S79" s="952">
        <f>SUM(Q79:R79)</f>
        <v>1</v>
      </c>
      <c r="T79" s="764">
        <v>11</v>
      </c>
      <c r="U79" s="846">
        <v>9</v>
      </c>
      <c r="V79" s="952">
        <f>SUM(T79:U79)</f>
        <v>20</v>
      </c>
      <c r="W79" s="764">
        <v>1</v>
      </c>
      <c r="X79" s="846">
        <v>1</v>
      </c>
      <c r="Y79" s="952">
        <f>SUM(W79:X79)</f>
        <v>2</v>
      </c>
      <c r="Z79" s="845" t="s">
        <v>121</v>
      </c>
      <c r="AA79" s="846" t="s">
        <v>121</v>
      </c>
      <c r="AB79" s="952">
        <f>SUM(Z79:AA79)</f>
        <v>0</v>
      </c>
      <c r="AC79" s="764">
        <v>24</v>
      </c>
      <c r="AD79" s="846">
        <v>19</v>
      </c>
      <c r="AE79" s="952">
        <f>SUM(M79,V79)</f>
        <v>43</v>
      </c>
      <c r="AF79" s="764">
        <v>3</v>
      </c>
      <c r="AG79" s="846">
        <v>2</v>
      </c>
      <c r="AH79" s="952">
        <f>SUM(P79,Y79)</f>
        <v>5</v>
      </c>
      <c r="AI79" s="845" t="s">
        <v>121</v>
      </c>
      <c r="AJ79" s="846">
        <v>1</v>
      </c>
      <c r="AK79" s="952">
        <f>SUM(S79,AB79)</f>
        <v>1</v>
      </c>
      <c r="AL79" s="840">
        <v>23</v>
      </c>
      <c r="AM79" s="838">
        <v>43</v>
      </c>
      <c r="AN79" s="951">
        <f>SUM(AL79:AM79)</f>
        <v>66</v>
      </c>
      <c r="AO79" s="840">
        <v>1</v>
      </c>
      <c r="AP79" s="838">
        <v>3</v>
      </c>
      <c r="AQ79" s="951">
        <f>SUM(AO79:AP79)</f>
        <v>4</v>
      </c>
      <c r="AR79" s="837">
        <v>1</v>
      </c>
      <c r="AS79" s="838">
        <v>1</v>
      </c>
      <c r="AT79" s="951">
        <f>SUM(AR79:AS79)</f>
        <v>2</v>
      </c>
      <c r="AU79" s="841">
        <f>SUM(AL79,B79,AC79)</f>
        <v>67</v>
      </c>
      <c r="AV79" s="842">
        <f>SUM(AM79,C79,AD79)</f>
        <v>75</v>
      </c>
      <c r="AW79" s="843">
        <f>SUM(AU79:AV79)</f>
        <v>142</v>
      </c>
      <c r="AX79" s="841">
        <f>SUM(AO79,E79,AF79)</f>
        <v>5</v>
      </c>
      <c r="AY79" s="842">
        <f>SUM(AP79,F79,AG79)</f>
        <v>9</v>
      </c>
      <c r="AZ79" s="843">
        <f>SUM(AX79:AY79)</f>
        <v>14</v>
      </c>
      <c r="BA79" s="841">
        <f>SUM(AR79,H79,AI79)</f>
        <v>4</v>
      </c>
      <c r="BB79" s="842">
        <f>SUM(AS79,I79,AJ79)</f>
        <v>4</v>
      </c>
      <c r="BC79" s="843">
        <f>SUM(BA79:BB79)</f>
        <v>8</v>
      </c>
    </row>
    <row r="80" spans="1:55" x14ac:dyDescent="0.2">
      <c r="A80" s="844" t="s">
        <v>50</v>
      </c>
      <c r="B80" s="764">
        <v>1</v>
      </c>
      <c r="C80" s="846" t="s">
        <v>121</v>
      </c>
      <c r="D80" s="952">
        <f>SUM(B80:C80)</f>
        <v>1</v>
      </c>
      <c r="E80" s="764" t="s">
        <v>121</v>
      </c>
      <c r="F80" s="846" t="s">
        <v>121</v>
      </c>
      <c r="G80" s="952">
        <f>SUM(E80:F80)</f>
        <v>0</v>
      </c>
      <c r="H80" s="845" t="s">
        <v>121</v>
      </c>
      <c r="I80" s="846" t="s">
        <v>121</v>
      </c>
      <c r="J80" s="952">
        <f>SUM(H80:I80)</f>
        <v>0</v>
      </c>
      <c r="K80" s="764" t="s">
        <v>121</v>
      </c>
      <c r="L80" s="846" t="s">
        <v>121</v>
      </c>
      <c r="M80" s="952">
        <f>SUM(K80:L80)</f>
        <v>0</v>
      </c>
      <c r="N80" s="764" t="s">
        <v>121</v>
      </c>
      <c r="O80" s="846" t="s">
        <v>121</v>
      </c>
      <c r="P80" s="952">
        <f>SUM(N80:O80)</f>
        <v>0</v>
      </c>
      <c r="Q80" s="845" t="s">
        <v>121</v>
      </c>
      <c r="R80" s="846" t="s">
        <v>121</v>
      </c>
      <c r="S80" s="952">
        <f>SUM(Q80:R80)</f>
        <v>0</v>
      </c>
      <c r="T80" s="764" t="s">
        <v>121</v>
      </c>
      <c r="U80" s="846" t="s">
        <v>121</v>
      </c>
      <c r="V80" s="952">
        <f>SUM(T80:U80)</f>
        <v>0</v>
      </c>
      <c r="W80" s="764" t="s">
        <v>121</v>
      </c>
      <c r="X80" s="846" t="s">
        <v>121</v>
      </c>
      <c r="Y80" s="952">
        <f>SUM(W80:X80)</f>
        <v>0</v>
      </c>
      <c r="Z80" s="845" t="s">
        <v>121</v>
      </c>
      <c r="AA80" s="846" t="s">
        <v>121</v>
      </c>
      <c r="AB80" s="952">
        <f>SUM(Z80:AA80)</f>
        <v>0</v>
      </c>
      <c r="AC80" s="764" t="s">
        <v>121</v>
      </c>
      <c r="AD80" s="846" t="s">
        <v>121</v>
      </c>
      <c r="AE80" s="952">
        <f>SUM(M80,V80)</f>
        <v>0</v>
      </c>
      <c r="AF80" s="764" t="s">
        <v>121</v>
      </c>
      <c r="AG80" s="846" t="s">
        <v>121</v>
      </c>
      <c r="AH80" s="952">
        <f>SUM(P80,Y80)</f>
        <v>0</v>
      </c>
      <c r="AI80" s="845" t="s">
        <v>121</v>
      </c>
      <c r="AJ80" s="846" t="s">
        <v>121</v>
      </c>
      <c r="AK80" s="952">
        <f>SUM(S80,AB80)</f>
        <v>0</v>
      </c>
      <c r="AL80" s="840" t="s">
        <v>121</v>
      </c>
      <c r="AM80" s="838" t="s">
        <v>121</v>
      </c>
      <c r="AN80" s="951">
        <f>SUM(AL80:AM80)</f>
        <v>0</v>
      </c>
      <c r="AO80" s="840" t="s">
        <v>121</v>
      </c>
      <c r="AP80" s="838" t="s">
        <v>121</v>
      </c>
      <c r="AQ80" s="951">
        <f>SUM(AO80:AP80)</f>
        <v>0</v>
      </c>
      <c r="AR80" s="837" t="s">
        <v>121</v>
      </c>
      <c r="AS80" s="838" t="s">
        <v>121</v>
      </c>
      <c r="AT80" s="951">
        <f>SUM(AR80:AS80)</f>
        <v>0</v>
      </c>
      <c r="AU80" s="841">
        <f>SUM(AL80,B80,AC80)</f>
        <v>1</v>
      </c>
      <c r="AV80" s="842">
        <f>SUM(AM80,C80,AD80)</f>
        <v>0</v>
      </c>
      <c r="AW80" s="843">
        <f>SUM(AU80:AV80)</f>
        <v>1</v>
      </c>
      <c r="AX80" s="841">
        <f>SUM(AO80,E80,AF80)</f>
        <v>0</v>
      </c>
      <c r="AY80" s="842">
        <f>SUM(AP80,F80,AG80)</f>
        <v>0</v>
      </c>
      <c r="AZ80" s="843">
        <f>SUM(AX80:AY80)</f>
        <v>0</v>
      </c>
      <c r="BA80" s="841">
        <f>SUM(AR80,H80,AI80)</f>
        <v>0</v>
      </c>
      <c r="BB80" s="842">
        <f>SUM(AS80,I80,AJ80)</f>
        <v>0</v>
      </c>
      <c r="BC80" s="843">
        <f>SUM(BA80:BB80)</f>
        <v>0</v>
      </c>
    </row>
    <row r="81" spans="1:55" x14ac:dyDescent="0.2">
      <c r="A81" s="844" t="s">
        <v>51</v>
      </c>
      <c r="B81" s="764">
        <v>26</v>
      </c>
      <c r="C81" s="846">
        <v>38</v>
      </c>
      <c r="D81" s="952">
        <f>SUM(B81:C81)</f>
        <v>64</v>
      </c>
      <c r="E81" s="764">
        <v>1</v>
      </c>
      <c r="F81" s="846">
        <v>1</v>
      </c>
      <c r="G81" s="952">
        <f>SUM(E81:F81)</f>
        <v>2</v>
      </c>
      <c r="H81" s="845">
        <v>1</v>
      </c>
      <c r="I81" s="846">
        <v>2</v>
      </c>
      <c r="J81" s="952">
        <f>SUM(H81:I81)</f>
        <v>3</v>
      </c>
      <c r="K81" s="764">
        <v>9</v>
      </c>
      <c r="L81" s="846">
        <v>20</v>
      </c>
      <c r="M81" s="952">
        <f>SUM(K81:L81)</f>
        <v>29</v>
      </c>
      <c r="N81" s="764" t="s">
        <v>121</v>
      </c>
      <c r="O81" s="846">
        <v>1</v>
      </c>
      <c r="P81" s="952">
        <f>SUM(N81:O81)</f>
        <v>1</v>
      </c>
      <c r="Q81" s="845">
        <v>1</v>
      </c>
      <c r="R81" s="846" t="s">
        <v>121</v>
      </c>
      <c r="S81" s="952">
        <f>SUM(Q81:R81)</f>
        <v>1</v>
      </c>
      <c r="T81" s="764">
        <v>12</v>
      </c>
      <c r="U81" s="846">
        <v>21</v>
      </c>
      <c r="V81" s="952">
        <f>SUM(T81:U81)</f>
        <v>33</v>
      </c>
      <c r="W81" s="764" t="s">
        <v>121</v>
      </c>
      <c r="X81" s="846" t="s">
        <v>121</v>
      </c>
      <c r="Y81" s="952">
        <f>SUM(W81:X81)</f>
        <v>0</v>
      </c>
      <c r="Z81" s="845" t="s">
        <v>121</v>
      </c>
      <c r="AA81" s="846">
        <v>1</v>
      </c>
      <c r="AB81" s="952">
        <f>SUM(Z81:AA81)</f>
        <v>1</v>
      </c>
      <c r="AC81" s="764">
        <v>21</v>
      </c>
      <c r="AD81" s="846">
        <v>41</v>
      </c>
      <c r="AE81" s="952">
        <f>SUM(M81,V81)</f>
        <v>62</v>
      </c>
      <c r="AF81" s="764" t="s">
        <v>121</v>
      </c>
      <c r="AG81" s="846">
        <v>1</v>
      </c>
      <c r="AH81" s="952">
        <f>SUM(P81,Y81)</f>
        <v>1</v>
      </c>
      <c r="AI81" s="845">
        <v>1</v>
      </c>
      <c r="AJ81" s="846">
        <v>1</v>
      </c>
      <c r="AK81" s="952">
        <f>SUM(S81,AB81)</f>
        <v>2</v>
      </c>
      <c r="AL81" s="840">
        <v>31</v>
      </c>
      <c r="AM81" s="838">
        <v>44</v>
      </c>
      <c r="AN81" s="951">
        <f>SUM(AL81:AM81)</f>
        <v>75</v>
      </c>
      <c r="AO81" s="840">
        <v>1</v>
      </c>
      <c r="AP81" s="838">
        <v>2</v>
      </c>
      <c r="AQ81" s="951">
        <f>SUM(AO81:AP81)</f>
        <v>3</v>
      </c>
      <c r="AR81" s="837" t="s">
        <v>121</v>
      </c>
      <c r="AS81" s="838" t="s">
        <v>121</v>
      </c>
      <c r="AT81" s="951">
        <f>SUM(AR81:AS81)</f>
        <v>0</v>
      </c>
      <c r="AU81" s="841">
        <f>SUM(AL81,B81,AC81)</f>
        <v>78</v>
      </c>
      <c r="AV81" s="842">
        <f>SUM(AM81,C81,AD81)</f>
        <v>123</v>
      </c>
      <c r="AW81" s="843">
        <f>SUM(AU81:AV81)</f>
        <v>201</v>
      </c>
      <c r="AX81" s="841">
        <f>SUM(AO81,E81,AF81)</f>
        <v>2</v>
      </c>
      <c r="AY81" s="842">
        <f>SUM(AP81,F81,AG81)</f>
        <v>4</v>
      </c>
      <c r="AZ81" s="843">
        <f>SUM(AX81:AY81)</f>
        <v>6</v>
      </c>
      <c r="BA81" s="841">
        <f>SUM(AR81,H81,AI81)</f>
        <v>2</v>
      </c>
      <c r="BB81" s="842">
        <f>SUM(AS81,I81,AJ81)</f>
        <v>3</v>
      </c>
      <c r="BC81" s="843">
        <f>SUM(BA81:BB81)</f>
        <v>5</v>
      </c>
    </row>
    <row r="82" spans="1:55" x14ac:dyDescent="0.2">
      <c r="A82" s="844" t="s">
        <v>52</v>
      </c>
      <c r="B82" s="764" t="s">
        <v>121</v>
      </c>
      <c r="C82" s="846">
        <v>1</v>
      </c>
      <c r="D82" s="952">
        <f>SUM(B82:C82)</f>
        <v>1</v>
      </c>
      <c r="E82" s="764" t="s">
        <v>121</v>
      </c>
      <c r="F82" s="846">
        <v>1</v>
      </c>
      <c r="G82" s="952">
        <f>SUM(E82:F82)</f>
        <v>1</v>
      </c>
      <c r="H82" s="845" t="s">
        <v>121</v>
      </c>
      <c r="I82" s="846" t="s">
        <v>121</v>
      </c>
      <c r="J82" s="952">
        <f>SUM(H82:I82)</f>
        <v>0</v>
      </c>
      <c r="K82" s="764">
        <v>1</v>
      </c>
      <c r="L82" s="846">
        <v>2</v>
      </c>
      <c r="M82" s="952">
        <f>SUM(K82:L82)</f>
        <v>3</v>
      </c>
      <c r="N82" s="764">
        <v>1</v>
      </c>
      <c r="O82" s="846">
        <v>1</v>
      </c>
      <c r="P82" s="952">
        <f>SUM(N82:O82)</f>
        <v>2</v>
      </c>
      <c r="Q82" s="845" t="s">
        <v>121</v>
      </c>
      <c r="R82" s="846" t="s">
        <v>121</v>
      </c>
      <c r="S82" s="952">
        <f>SUM(Q82:R82)</f>
        <v>0</v>
      </c>
      <c r="T82" s="764" t="s">
        <v>121</v>
      </c>
      <c r="U82" s="846" t="s">
        <v>121</v>
      </c>
      <c r="V82" s="952">
        <f>SUM(T82:U82)</f>
        <v>0</v>
      </c>
      <c r="W82" s="764" t="s">
        <v>121</v>
      </c>
      <c r="X82" s="846" t="s">
        <v>121</v>
      </c>
      <c r="Y82" s="952">
        <f>SUM(W82:X82)</f>
        <v>0</v>
      </c>
      <c r="Z82" s="845" t="s">
        <v>121</v>
      </c>
      <c r="AA82" s="846" t="s">
        <v>121</v>
      </c>
      <c r="AB82" s="952">
        <f>SUM(Z82:AA82)</f>
        <v>0</v>
      </c>
      <c r="AC82" s="764">
        <v>1</v>
      </c>
      <c r="AD82" s="846">
        <v>2</v>
      </c>
      <c r="AE82" s="952">
        <f>SUM(M82,V82)</f>
        <v>3</v>
      </c>
      <c r="AF82" s="764">
        <v>1</v>
      </c>
      <c r="AG82" s="846">
        <v>1</v>
      </c>
      <c r="AH82" s="952">
        <f>SUM(P82,Y82)</f>
        <v>2</v>
      </c>
      <c r="AI82" s="845" t="s">
        <v>121</v>
      </c>
      <c r="AJ82" s="846" t="s">
        <v>121</v>
      </c>
      <c r="AK82" s="952">
        <f>SUM(S82,AB82)</f>
        <v>0</v>
      </c>
      <c r="AL82" s="840" t="s">
        <v>121</v>
      </c>
      <c r="AM82" s="838" t="s">
        <v>121</v>
      </c>
      <c r="AN82" s="951">
        <f>SUM(AL82:AM82)</f>
        <v>0</v>
      </c>
      <c r="AO82" s="840" t="s">
        <v>121</v>
      </c>
      <c r="AP82" s="838" t="s">
        <v>121</v>
      </c>
      <c r="AQ82" s="951">
        <f>SUM(AO82:AP82)</f>
        <v>0</v>
      </c>
      <c r="AR82" s="837" t="s">
        <v>121</v>
      </c>
      <c r="AS82" s="838" t="s">
        <v>121</v>
      </c>
      <c r="AT82" s="951">
        <f>SUM(AR82:AS82)</f>
        <v>0</v>
      </c>
      <c r="AU82" s="841">
        <f>SUM(AL82,B82,AC82)</f>
        <v>1</v>
      </c>
      <c r="AV82" s="842">
        <f>SUM(AM82,C82,AD82)</f>
        <v>3</v>
      </c>
      <c r="AW82" s="843">
        <f>SUM(AU82:AV82)</f>
        <v>4</v>
      </c>
      <c r="AX82" s="841">
        <f>SUM(AO82,E82,AF82)</f>
        <v>1</v>
      </c>
      <c r="AY82" s="842">
        <f>SUM(AP82,F82,AG82)</f>
        <v>2</v>
      </c>
      <c r="AZ82" s="843">
        <f>SUM(AX82:AY82)</f>
        <v>3</v>
      </c>
      <c r="BA82" s="841">
        <f>SUM(AR82,H82,AI82)</f>
        <v>0</v>
      </c>
      <c r="BB82" s="842">
        <f>SUM(AS82,I82,AJ82)</f>
        <v>0</v>
      </c>
      <c r="BC82" s="843">
        <f>SUM(BA82:BB82)</f>
        <v>0</v>
      </c>
    </row>
    <row r="83" spans="1:55" x14ac:dyDescent="0.2">
      <c r="A83" s="844" t="s">
        <v>53</v>
      </c>
      <c r="B83" s="764">
        <v>9</v>
      </c>
      <c r="C83" s="846">
        <v>33</v>
      </c>
      <c r="D83" s="952">
        <f>SUM(B83:C83)</f>
        <v>42</v>
      </c>
      <c r="E83" s="764">
        <v>2</v>
      </c>
      <c r="F83" s="846">
        <v>2</v>
      </c>
      <c r="G83" s="952">
        <f>SUM(E83:F83)</f>
        <v>4</v>
      </c>
      <c r="H83" s="845" t="s">
        <v>121</v>
      </c>
      <c r="I83" s="846">
        <v>2</v>
      </c>
      <c r="J83" s="952">
        <f>SUM(H83:I83)</f>
        <v>2</v>
      </c>
      <c r="K83" s="764">
        <v>2</v>
      </c>
      <c r="L83" s="846">
        <v>13</v>
      </c>
      <c r="M83" s="952">
        <f>SUM(K83:L83)</f>
        <v>15</v>
      </c>
      <c r="N83" s="764">
        <v>1</v>
      </c>
      <c r="O83" s="846">
        <v>4</v>
      </c>
      <c r="P83" s="952">
        <f>SUM(N83:O83)</f>
        <v>5</v>
      </c>
      <c r="Q83" s="845" t="s">
        <v>121</v>
      </c>
      <c r="R83" s="846" t="s">
        <v>121</v>
      </c>
      <c r="S83" s="952">
        <f>SUM(Q83:R83)</f>
        <v>0</v>
      </c>
      <c r="T83" s="764">
        <v>12</v>
      </c>
      <c r="U83" s="846">
        <v>23</v>
      </c>
      <c r="V83" s="952">
        <f>SUM(T83:U83)</f>
        <v>35</v>
      </c>
      <c r="W83" s="764" t="s">
        <v>121</v>
      </c>
      <c r="X83" s="846" t="s">
        <v>121</v>
      </c>
      <c r="Y83" s="952">
        <f>SUM(W83:X83)</f>
        <v>0</v>
      </c>
      <c r="Z83" s="845" t="s">
        <v>121</v>
      </c>
      <c r="AA83" s="846" t="s">
        <v>121</v>
      </c>
      <c r="AB83" s="952">
        <f>SUM(Z83:AA83)</f>
        <v>0</v>
      </c>
      <c r="AC83" s="764">
        <v>14</v>
      </c>
      <c r="AD83" s="846">
        <v>36</v>
      </c>
      <c r="AE83" s="952">
        <f>SUM(M83,V83)</f>
        <v>50</v>
      </c>
      <c r="AF83" s="764">
        <v>1</v>
      </c>
      <c r="AG83" s="846">
        <v>4</v>
      </c>
      <c r="AH83" s="952">
        <f>SUM(P83,Y83)</f>
        <v>5</v>
      </c>
      <c r="AI83" s="845" t="s">
        <v>121</v>
      </c>
      <c r="AJ83" s="846" t="s">
        <v>121</v>
      </c>
      <c r="AK83" s="952">
        <f>SUM(S83,AB83)</f>
        <v>0</v>
      </c>
      <c r="AL83" s="840">
        <v>10</v>
      </c>
      <c r="AM83" s="838">
        <v>31</v>
      </c>
      <c r="AN83" s="951">
        <f>SUM(AL83:AM83)</f>
        <v>41</v>
      </c>
      <c r="AO83" s="840">
        <v>1</v>
      </c>
      <c r="AP83" s="838">
        <v>3</v>
      </c>
      <c r="AQ83" s="951">
        <f>SUM(AO83:AP83)</f>
        <v>4</v>
      </c>
      <c r="AR83" s="837" t="s">
        <v>121</v>
      </c>
      <c r="AS83" s="838" t="s">
        <v>121</v>
      </c>
      <c r="AT83" s="951">
        <f>SUM(AR83:AS83)</f>
        <v>0</v>
      </c>
      <c r="AU83" s="841">
        <f>SUM(AL83,B83,AC83)</f>
        <v>33</v>
      </c>
      <c r="AV83" s="842">
        <f>SUM(AM83,C83,AD83)</f>
        <v>100</v>
      </c>
      <c r="AW83" s="843">
        <f>SUM(AU83:AV83)</f>
        <v>133</v>
      </c>
      <c r="AX83" s="841">
        <f>SUM(AO83,E83,AF83)</f>
        <v>4</v>
      </c>
      <c r="AY83" s="842">
        <f>SUM(AP83,F83,AG83)</f>
        <v>9</v>
      </c>
      <c r="AZ83" s="843">
        <f>SUM(AX83:AY83)</f>
        <v>13</v>
      </c>
      <c r="BA83" s="841">
        <f>SUM(AR83,H83,AI83)</f>
        <v>0</v>
      </c>
      <c r="BB83" s="842">
        <f>SUM(AS83,I83,AJ83)</f>
        <v>2</v>
      </c>
      <c r="BC83" s="843">
        <f>SUM(BA83:BB83)</f>
        <v>2</v>
      </c>
    </row>
    <row r="84" spans="1:55" x14ac:dyDescent="0.2">
      <c r="A84" s="844" t="s">
        <v>54</v>
      </c>
      <c r="B84" s="764">
        <v>498</v>
      </c>
      <c r="C84" s="846">
        <v>602</v>
      </c>
      <c r="D84" s="952">
        <f>SUM(B84:C84)</f>
        <v>1100</v>
      </c>
      <c r="E84" s="764">
        <v>16</v>
      </c>
      <c r="F84" s="846">
        <v>21</v>
      </c>
      <c r="G84" s="952">
        <f>SUM(E84:F84)</f>
        <v>37</v>
      </c>
      <c r="H84" s="845">
        <v>18</v>
      </c>
      <c r="I84" s="846">
        <v>22</v>
      </c>
      <c r="J84" s="952">
        <f>SUM(H84:I84)</f>
        <v>40</v>
      </c>
      <c r="K84" s="764">
        <v>247</v>
      </c>
      <c r="L84" s="846">
        <v>301</v>
      </c>
      <c r="M84" s="952">
        <f>SUM(K84:L84)</f>
        <v>548</v>
      </c>
      <c r="N84" s="764">
        <v>8</v>
      </c>
      <c r="O84" s="846">
        <v>10</v>
      </c>
      <c r="P84" s="952">
        <f>SUM(N84:O84)</f>
        <v>18</v>
      </c>
      <c r="Q84" s="845">
        <v>3</v>
      </c>
      <c r="R84" s="846">
        <v>13</v>
      </c>
      <c r="S84" s="952">
        <f>SUM(Q84:R84)</f>
        <v>16</v>
      </c>
      <c r="T84" s="764">
        <v>170</v>
      </c>
      <c r="U84" s="846">
        <v>234</v>
      </c>
      <c r="V84" s="952">
        <f>SUM(T84:U84)</f>
        <v>404</v>
      </c>
      <c r="W84" s="764">
        <v>4</v>
      </c>
      <c r="X84" s="846">
        <v>1</v>
      </c>
      <c r="Y84" s="952">
        <f>SUM(W84:X84)</f>
        <v>5</v>
      </c>
      <c r="Z84" s="845">
        <v>1</v>
      </c>
      <c r="AA84" s="846">
        <v>4</v>
      </c>
      <c r="AB84" s="952">
        <f>SUM(Z84:AA84)</f>
        <v>5</v>
      </c>
      <c r="AC84" s="764">
        <v>417</v>
      </c>
      <c r="AD84" s="846">
        <v>535</v>
      </c>
      <c r="AE84" s="952">
        <f>SUM(M84,V84)</f>
        <v>952</v>
      </c>
      <c r="AF84" s="764">
        <v>12</v>
      </c>
      <c r="AG84" s="846">
        <v>11</v>
      </c>
      <c r="AH84" s="952">
        <f>SUM(P84,Y84)</f>
        <v>23</v>
      </c>
      <c r="AI84" s="845">
        <v>4</v>
      </c>
      <c r="AJ84" s="846">
        <v>17</v>
      </c>
      <c r="AK84" s="952">
        <f>SUM(S84,AB84)</f>
        <v>21</v>
      </c>
      <c r="AL84" s="840">
        <v>436</v>
      </c>
      <c r="AM84" s="838">
        <v>533</v>
      </c>
      <c r="AN84" s="951">
        <f>SUM(AL84:AM84)</f>
        <v>969</v>
      </c>
      <c r="AO84" s="840">
        <v>10</v>
      </c>
      <c r="AP84" s="838">
        <v>13</v>
      </c>
      <c r="AQ84" s="951">
        <f>SUM(AO84:AP84)</f>
        <v>23</v>
      </c>
      <c r="AR84" s="837">
        <v>13</v>
      </c>
      <c r="AS84" s="838">
        <v>23</v>
      </c>
      <c r="AT84" s="951">
        <f>SUM(AR84:AS84)</f>
        <v>36</v>
      </c>
      <c r="AU84" s="841">
        <f>SUM(AL84,B84,AC84)</f>
        <v>1351</v>
      </c>
      <c r="AV84" s="842">
        <f>SUM(AM84,C84,AD84)</f>
        <v>1670</v>
      </c>
      <c r="AW84" s="843">
        <f>SUM(AU84:AV84)</f>
        <v>3021</v>
      </c>
      <c r="AX84" s="841">
        <f>SUM(AO84,E84,AF84)</f>
        <v>38</v>
      </c>
      <c r="AY84" s="842">
        <f>SUM(AP84,F84,AG84)</f>
        <v>45</v>
      </c>
      <c r="AZ84" s="843">
        <f>SUM(AX84:AY84)</f>
        <v>83</v>
      </c>
      <c r="BA84" s="841">
        <f>SUM(AR84,H84,AI84)</f>
        <v>35</v>
      </c>
      <c r="BB84" s="842">
        <f>SUM(AS84,I84,AJ84)</f>
        <v>62</v>
      </c>
      <c r="BC84" s="843">
        <f>SUM(BA84:BB84)</f>
        <v>97</v>
      </c>
    </row>
    <row r="85" spans="1:55" x14ac:dyDescent="0.2">
      <c r="A85" s="844" t="s">
        <v>191</v>
      </c>
      <c r="B85" s="764">
        <v>93</v>
      </c>
      <c r="C85" s="846">
        <v>173</v>
      </c>
      <c r="D85" s="952">
        <f>SUM(B85:C85)</f>
        <v>266</v>
      </c>
      <c r="E85" s="764" t="s">
        <v>121</v>
      </c>
      <c r="F85" s="846">
        <v>18</v>
      </c>
      <c r="G85" s="952">
        <f>SUM(E85:F85)</f>
        <v>18</v>
      </c>
      <c r="H85" s="845">
        <v>2</v>
      </c>
      <c r="I85" s="846">
        <v>7</v>
      </c>
      <c r="J85" s="952">
        <f>SUM(H85:I85)</f>
        <v>9</v>
      </c>
      <c r="K85" s="764">
        <v>55</v>
      </c>
      <c r="L85" s="846">
        <v>62</v>
      </c>
      <c r="M85" s="952">
        <f>SUM(K85:L85)</f>
        <v>117</v>
      </c>
      <c r="N85" s="764" t="s">
        <v>121</v>
      </c>
      <c r="O85" s="846" t="s">
        <v>121</v>
      </c>
      <c r="P85" s="952">
        <f>SUM(N85:O85)</f>
        <v>0</v>
      </c>
      <c r="Q85" s="845" t="s">
        <v>121</v>
      </c>
      <c r="R85" s="846">
        <v>3</v>
      </c>
      <c r="S85" s="952">
        <f>SUM(Q85:R85)</f>
        <v>3</v>
      </c>
      <c r="T85" s="764">
        <v>9</v>
      </c>
      <c r="U85" s="846">
        <v>35</v>
      </c>
      <c r="V85" s="952">
        <f>SUM(T85:U85)</f>
        <v>44</v>
      </c>
      <c r="W85" s="764" t="s">
        <v>121</v>
      </c>
      <c r="X85" s="846" t="s">
        <v>121</v>
      </c>
      <c r="Y85" s="952">
        <f>SUM(W85:X85)</f>
        <v>0</v>
      </c>
      <c r="Z85" s="845">
        <v>1</v>
      </c>
      <c r="AA85" s="846" t="s">
        <v>121</v>
      </c>
      <c r="AB85" s="952">
        <f>SUM(Z85:AA85)</f>
        <v>1</v>
      </c>
      <c r="AC85" s="764">
        <v>64</v>
      </c>
      <c r="AD85" s="846">
        <v>97</v>
      </c>
      <c r="AE85" s="952">
        <f>SUM(M85,V85)</f>
        <v>161</v>
      </c>
      <c r="AF85" s="764" t="s">
        <v>121</v>
      </c>
      <c r="AG85" s="846" t="s">
        <v>121</v>
      </c>
      <c r="AH85" s="952">
        <f>SUM(P85,Y85)</f>
        <v>0</v>
      </c>
      <c r="AI85" s="845">
        <v>1</v>
      </c>
      <c r="AJ85" s="846">
        <v>3</v>
      </c>
      <c r="AK85" s="952">
        <f>SUM(S85,AB85)</f>
        <v>4</v>
      </c>
      <c r="AL85" s="840">
        <v>70</v>
      </c>
      <c r="AM85" s="838">
        <v>286</v>
      </c>
      <c r="AN85" s="951">
        <f>SUM(AL85:AM85)</f>
        <v>356</v>
      </c>
      <c r="AO85" s="840">
        <v>1</v>
      </c>
      <c r="AP85" s="838">
        <v>1</v>
      </c>
      <c r="AQ85" s="951">
        <f>SUM(AO85:AP85)</f>
        <v>2</v>
      </c>
      <c r="AR85" s="837">
        <v>1</v>
      </c>
      <c r="AS85" s="838">
        <v>8</v>
      </c>
      <c r="AT85" s="951">
        <f>SUM(AR85:AS85)</f>
        <v>9</v>
      </c>
      <c r="AU85" s="841">
        <f>SUM(AL85,B85,AC85)</f>
        <v>227</v>
      </c>
      <c r="AV85" s="842">
        <f>SUM(AM85,C85,AD85)</f>
        <v>556</v>
      </c>
      <c r="AW85" s="843">
        <f>SUM(AU85:AV85)</f>
        <v>783</v>
      </c>
      <c r="AX85" s="841">
        <f>SUM(AO85,E85,AF85)</f>
        <v>1</v>
      </c>
      <c r="AY85" s="842">
        <f>SUM(AP85,F85,AG85)</f>
        <v>19</v>
      </c>
      <c r="AZ85" s="843">
        <f>SUM(AX85:AY85)</f>
        <v>20</v>
      </c>
      <c r="BA85" s="841">
        <f>SUM(AR85,H85,AI85)</f>
        <v>4</v>
      </c>
      <c r="BB85" s="842">
        <f>SUM(AS85,I85,AJ85)</f>
        <v>18</v>
      </c>
      <c r="BC85" s="843">
        <f>SUM(BA85:BB85)</f>
        <v>22</v>
      </c>
    </row>
    <row r="86" spans="1:55" x14ac:dyDescent="0.2">
      <c r="A86" s="844" t="s">
        <v>55</v>
      </c>
      <c r="B86" s="764">
        <v>1</v>
      </c>
      <c r="C86" s="846">
        <v>14</v>
      </c>
      <c r="D86" s="952">
        <f>SUM(B86:C86)</f>
        <v>15</v>
      </c>
      <c r="E86" s="764" t="s">
        <v>121</v>
      </c>
      <c r="F86" s="846">
        <v>2</v>
      </c>
      <c r="G86" s="952">
        <f>SUM(E86:F86)</f>
        <v>2</v>
      </c>
      <c r="H86" s="845" t="s">
        <v>121</v>
      </c>
      <c r="I86" s="846" t="s">
        <v>121</v>
      </c>
      <c r="J86" s="952">
        <f>SUM(H86:I86)</f>
        <v>0</v>
      </c>
      <c r="K86" s="764">
        <v>1</v>
      </c>
      <c r="L86" s="846">
        <v>10</v>
      </c>
      <c r="M86" s="952">
        <f>SUM(K86:L86)</f>
        <v>11</v>
      </c>
      <c r="N86" s="764">
        <v>1</v>
      </c>
      <c r="O86" s="846">
        <v>4</v>
      </c>
      <c r="P86" s="952">
        <f>SUM(N86:O86)</f>
        <v>5</v>
      </c>
      <c r="Q86" s="845" t="s">
        <v>121</v>
      </c>
      <c r="R86" s="846">
        <v>1</v>
      </c>
      <c r="S86" s="952">
        <f>SUM(Q86:R86)</f>
        <v>1</v>
      </c>
      <c r="T86" s="764">
        <v>3</v>
      </c>
      <c r="U86" s="846">
        <v>9</v>
      </c>
      <c r="V86" s="952">
        <f>SUM(T86:U86)</f>
        <v>12</v>
      </c>
      <c r="W86" s="764">
        <v>1</v>
      </c>
      <c r="X86" s="846" t="s">
        <v>121</v>
      </c>
      <c r="Y86" s="952">
        <f>SUM(W86:X86)</f>
        <v>1</v>
      </c>
      <c r="Z86" s="845" t="s">
        <v>121</v>
      </c>
      <c r="AA86" s="846" t="s">
        <v>121</v>
      </c>
      <c r="AB86" s="952">
        <f>SUM(Z86:AA86)</f>
        <v>0</v>
      </c>
      <c r="AC86" s="764">
        <v>4</v>
      </c>
      <c r="AD86" s="846">
        <v>19</v>
      </c>
      <c r="AE86" s="952">
        <f>SUM(M86,V86)</f>
        <v>23</v>
      </c>
      <c r="AF86" s="764">
        <v>2</v>
      </c>
      <c r="AG86" s="846">
        <v>4</v>
      </c>
      <c r="AH86" s="952">
        <f>SUM(P86,Y86)</f>
        <v>6</v>
      </c>
      <c r="AI86" s="845" t="s">
        <v>121</v>
      </c>
      <c r="AJ86" s="846">
        <v>1</v>
      </c>
      <c r="AK86" s="952">
        <f>SUM(S86,AB86)</f>
        <v>1</v>
      </c>
      <c r="AL86" s="840" t="s">
        <v>121</v>
      </c>
      <c r="AM86" s="838">
        <v>24</v>
      </c>
      <c r="AN86" s="951">
        <f>SUM(AL86:AM86)</f>
        <v>24</v>
      </c>
      <c r="AO86" s="840" t="s">
        <v>121</v>
      </c>
      <c r="AP86" s="838">
        <v>1</v>
      </c>
      <c r="AQ86" s="951">
        <f>SUM(AO86:AP86)</f>
        <v>1</v>
      </c>
      <c r="AR86" s="837" t="s">
        <v>121</v>
      </c>
      <c r="AS86" s="838" t="s">
        <v>121</v>
      </c>
      <c r="AT86" s="951">
        <f>SUM(AR86:AS86)</f>
        <v>0</v>
      </c>
      <c r="AU86" s="841">
        <f>SUM(AL86,B86,AC86)</f>
        <v>5</v>
      </c>
      <c r="AV86" s="842">
        <f>SUM(AM86,C86,AD86)</f>
        <v>57</v>
      </c>
      <c r="AW86" s="843">
        <f>SUM(AU86:AV86)</f>
        <v>62</v>
      </c>
      <c r="AX86" s="841">
        <f>SUM(AO86,E86,AF86)</f>
        <v>2</v>
      </c>
      <c r="AY86" s="842">
        <f>SUM(AP86,F86,AG86)</f>
        <v>7</v>
      </c>
      <c r="AZ86" s="843">
        <f>SUM(AX86:AY86)</f>
        <v>9</v>
      </c>
      <c r="BA86" s="841">
        <f>SUM(AR86,H86,AI86)</f>
        <v>0</v>
      </c>
      <c r="BB86" s="842">
        <f>SUM(AS86,I86,AJ86)</f>
        <v>1</v>
      </c>
      <c r="BC86" s="843">
        <f>SUM(BA86:BB86)</f>
        <v>1</v>
      </c>
    </row>
    <row r="87" spans="1:55" x14ac:dyDescent="0.2">
      <c r="A87" s="844" t="s">
        <v>144</v>
      </c>
      <c r="B87" s="764">
        <v>2</v>
      </c>
      <c r="C87" s="846">
        <v>10</v>
      </c>
      <c r="D87" s="952">
        <f>SUM(B87:C87)</f>
        <v>12</v>
      </c>
      <c r="E87" s="764" t="s">
        <v>121</v>
      </c>
      <c r="F87" s="846" t="s">
        <v>121</v>
      </c>
      <c r="G87" s="952">
        <f>SUM(E87:F87)</f>
        <v>0</v>
      </c>
      <c r="H87" s="845" t="s">
        <v>121</v>
      </c>
      <c r="I87" s="846" t="s">
        <v>121</v>
      </c>
      <c r="J87" s="952">
        <f>SUM(H87:I87)</f>
        <v>0</v>
      </c>
      <c r="K87" s="764">
        <v>2</v>
      </c>
      <c r="L87" s="846">
        <v>2</v>
      </c>
      <c r="M87" s="952">
        <f>SUM(K87:L87)</f>
        <v>4</v>
      </c>
      <c r="N87" s="764" t="s">
        <v>121</v>
      </c>
      <c r="O87" s="846" t="s">
        <v>121</v>
      </c>
      <c r="P87" s="952">
        <f>SUM(N87:O87)</f>
        <v>0</v>
      </c>
      <c r="Q87" s="845" t="s">
        <v>121</v>
      </c>
      <c r="R87" s="846" t="s">
        <v>121</v>
      </c>
      <c r="S87" s="952">
        <f>SUM(Q87:R87)</f>
        <v>0</v>
      </c>
      <c r="T87" s="764">
        <v>3</v>
      </c>
      <c r="U87" s="846">
        <v>8</v>
      </c>
      <c r="V87" s="952">
        <f>SUM(T87:U87)</f>
        <v>11</v>
      </c>
      <c r="W87" s="764" t="s">
        <v>121</v>
      </c>
      <c r="X87" s="846" t="s">
        <v>121</v>
      </c>
      <c r="Y87" s="952">
        <f>SUM(W87:X87)</f>
        <v>0</v>
      </c>
      <c r="Z87" s="845" t="s">
        <v>121</v>
      </c>
      <c r="AA87" s="846" t="s">
        <v>121</v>
      </c>
      <c r="AB87" s="952">
        <f>SUM(Z87:AA87)</f>
        <v>0</v>
      </c>
      <c r="AC87" s="764">
        <v>5</v>
      </c>
      <c r="AD87" s="846">
        <v>10</v>
      </c>
      <c r="AE87" s="952">
        <f>SUM(M87,V87)</f>
        <v>15</v>
      </c>
      <c r="AF87" s="764" t="s">
        <v>121</v>
      </c>
      <c r="AG87" s="846" t="s">
        <v>121</v>
      </c>
      <c r="AH87" s="952">
        <f>SUM(P87,Y87)</f>
        <v>0</v>
      </c>
      <c r="AI87" s="845" t="s">
        <v>121</v>
      </c>
      <c r="AJ87" s="846" t="s">
        <v>121</v>
      </c>
      <c r="AK87" s="952">
        <f>SUM(S87,AB87)</f>
        <v>0</v>
      </c>
      <c r="AL87" s="840">
        <v>3</v>
      </c>
      <c r="AM87" s="838">
        <v>6</v>
      </c>
      <c r="AN87" s="951">
        <f>SUM(AL87:AM87)</f>
        <v>9</v>
      </c>
      <c r="AO87" s="840" t="s">
        <v>121</v>
      </c>
      <c r="AP87" s="838" t="s">
        <v>121</v>
      </c>
      <c r="AQ87" s="951">
        <f>SUM(AO87:AP87)</f>
        <v>0</v>
      </c>
      <c r="AR87" s="837" t="s">
        <v>121</v>
      </c>
      <c r="AS87" s="838" t="s">
        <v>121</v>
      </c>
      <c r="AT87" s="951">
        <f>SUM(AR87:AS87)</f>
        <v>0</v>
      </c>
      <c r="AU87" s="841">
        <f>SUM(AL87,B87,AC87)</f>
        <v>10</v>
      </c>
      <c r="AV87" s="842">
        <f>SUM(AM87,C87,AD87)</f>
        <v>26</v>
      </c>
      <c r="AW87" s="843">
        <f>SUM(AU87:AV87)</f>
        <v>36</v>
      </c>
      <c r="AX87" s="841">
        <f>SUM(AO87,E87,AF87)</f>
        <v>0</v>
      </c>
      <c r="AY87" s="842">
        <f>SUM(AP87,F87,AG87)</f>
        <v>0</v>
      </c>
      <c r="AZ87" s="843">
        <f>SUM(AX87:AY87)</f>
        <v>0</v>
      </c>
      <c r="BA87" s="841">
        <f>SUM(AR87,H87,AI87)</f>
        <v>0</v>
      </c>
      <c r="BB87" s="842">
        <f>SUM(AS87,I87,AJ87)</f>
        <v>0</v>
      </c>
      <c r="BC87" s="843">
        <f>SUM(BA87:BB87)</f>
        <v>0</v>
      </c>
    </row>
    <row r="88" spans="1:55" x14ac:dyDescent="0.2">
      <c r="A88" s="844" t="s">
        <v>56</v>
      </c>
      <c r="B88" s="764">
        <v>23</v>
      </c>
      <c r="C88" s="846">
        <v>30</v>
      </c>
      <c r="D88" s="952">
        <f>SUM(B88:C88)</f>
        <v>53</v>
      </c>
      <c r="E88" s="764" t="s">
        <v>121</v>
      </c>
      <c r="F88" s="846" t="s">
        <v>121</v>
      </c>
      <c r="G88" s="952">
        <f>SUM(E88:F88)</f>
        <v>0</v>
      </c>
      <c r="H88" s="845">
        <v>2</v>
      </c>
      <c r="I88" s="846">
        <v>3</v>
      </c>
      <c r="J88" s="952">
        <f>SUM(H88:I88)</f>
        <v>5</v>
      </c>
      <c r="K88" s="764">
        <v>7</v>
      </c>
      <c r="L88" s="846">
        <v>16</v>
      </c>
      <c r="M88" s="952">
        <f>SUM(K88:L88)</f>
        <v>23</v>
      </c>
      <c r="N88" s="764">
        <v>2</v>
      </c>
      <c r="O88" s="846">
        <v>2</v>
      </c>
      <c r="P88" s="952">
        <f>SUM(N88:O88)</f>
        <v>4</v>
      </c>
      <c r="Q88" s="845" t="s">
        <v>121</v>
      </c>
      <c r="R88" s="846" t="s">
        <v>121</v>
      </c>
      <c r="S88" s="952">
        <f>SUM(Q88:R88)</f>
        <v>0</v>
      </c>
      <c r="T88" s="764">
        <v>13</v>
      </c>
      <c r="U88" s="846">
        <v>12</v>
      </c>
      <c r="V88" s="952">
        <f>SUM(T88:U88)</f>
        <v>25</v>
      </c>
      <c r="W88" s="764" t="s">
        <v>121</v>
      </c>
      <c r="X88" s="846" t="s">
        <v>121</v>
      </c>
      <c r="Y88" s="952">
        <f>SUM(W88:X88)</f>
        <v>0</v>
      </c>
      <c r="Z88" s="845" t="s">
        <v>121</v>
      </c>
      <c r="AA88" s="846" t="s">
        <v>121</v>
      </c>
      <c r="AB88" s="952">
        <f>SUM(Z88:AA88)</f>
        <v>0</v>
      </c>
      <c r="AC88" s="764">
        <v>20</v>
      </c>
      <c r="AD88" s="846">
        <v>28</v>
      </c>
      <c r="AE88" s="952">
        <f>SUM(M88,V88)</f>
        <v>48</v>
      </c>
      <c r="AF88" s="764">
        <v>2</v>
      </c>
      <c r="AG88" s="846">
        <v>2</v>
      </c>
      <c r="AH88" s="952">
        <f>SUM(P88,Y88)</f>
        <v>4</v>
      </c>
      <c r="AI88" s="845" t="s">
        <v>121</v>
      </c>
      <c r="AJ88" s="846" t="s">
        <v>121</v>
      </c>
      <c r="AK88" s="952">
        <f>SUM(S88,AB88)</f>
        <v>0</v>
      </c>
      <c r="AL88" s="840">
        <v>22</v>
      </c>
      <c r="AM88" s="838">
        <v>38</v>
      </c>
      <c r="AN88" s="951">
        <f>SUM(AL88:AM88)</f>
        <v>60</v>
      </c>
      <c r="AO88" s="840">
        <v>2</v>
      </c>
      <c r="AP88" s="838">
        <v>1</v>
      </c>
      <c r="AQ88" s="951">
        <f>SUM(AO88:AP88)</f>
        <v>3</v>
      </c>
      <c r="AR88" s="837" t="s">
        <v>121</v>
      </c>
      <c r="AS88" s="838">
        <v>1</v>
      </c>
      <c r="AT88" s="951">
        <f>SUM(AR88:AS88)</f>
        <v>1</v>
      </c>
      <c r="AU88" s="841">
        <f>SUM(AL88,B88,AC88)</f>
        <v>65</v>
      </c>
      <c r="AV88" s="842">
        <f>SUM(AM88,C88,AD88)</f>
        <v>96</v>
      </c>
      <c r="AW88" s="843">
        <f>SUM(AU88:AV88)</f>
        <v>161</v>
      </c>
      <c r="AX88" s="841">
        <f>SUM(AO88,E88,AF88)</f>
        <v>4</v>
      </c>
      <c r="AY88" s="842">
        <f>SUM(AP88,F88,AG88)</f>
        <v>3</v>
      </c>
      <c r="AZ88" s="843">
        <f>SUM(AX88:AY88)</f>
        <v>7</v>
      </c>
      <c r="BA88" s="841">
        <f>SUM(AR88,H88,AI88)</f>
        <v>2</v>
      </c>
      <c r="BB88" s="842">
        <f>SUM(AS88,I88,AJ88)</f>
        <v>4</v>
      </c>
      <c r="BC88" s="843">
        <f>SUM(BA88:BB88)</f>
        <v>6</v>
      </c>
    </row>
    <row r="89" spans="1:55" x14ac:dyDescent="0.2">
      <c r="A89" s="844" t="s">
        <v>57</v>
      </c>
      <c r="B89" s="764" t="s">
        <v>121</v>
      </c>
      <c r="C89" s="846">
        <v>3</v>
      </c>
      <c r="D89" s="952">
        <f>SUM(B89:C89)</f>
        <v>3</v>
      </c>
      <c r="E89" s="764" t="s">
        <v>121</v>
      </c>
      <c r="F89" s="846">
        <v>1</v>
      </c>
      <c r="G89" s="952">
        <f>SUM(E89:F89)</f>
        <v>1</v>
      </c>
      <c r="H89" s="845" t="s">
        <v>121</v>
      </c>
      <c r="I89" s="846" t="s">
        <v>121</v>
      </c>
      <c r="J89" s="952">
        <f>SUM(H89:I89)</f>
        <v>0</v>
      </c>
      <c r="K89" s="764" t="s">
        <v>121</v>
      </c>
      <c r="L89" s="846">
        <v>3</v>
      </c>
      <c r="M89" s="952">
        <f>SUM(K89:L89)</f>
        <v>3</v>
      </c>
      <c r="N89" s="764" t="s">
        <v>121</v>
      </c>
      <c r="O89" s="846">
        <v>2</v>
      </c>
      <c r="P89" s="952">
        <f>SUM(N89:O89)</f>
        <v>2</v>
      </c>
      <c r="Q89" s="845" t="s">
        <v>121</v>
      </c>
      <c r="R89" s="846" t="s">
        <v>121</v>
      </c>
      <c r="S89" s="952">
        <f>SUM(Q89:R89)</f>
        <v>0</v>
      </c>
      <c r="T89" s="764" t="s">
        <v>121</v>
      </c>
      <c r="U89" s="846">
        <v>2</v>
      </c>
      <c r="V89" s="952">
        <f>SUM(T89:U89)</f>
        <v>2</v>
      </c>
      <c r="W89" s="764" t="s">
        <v>121</v>
      </c>
      <c r="X89" s="846" t="s">
        <v>121</v>
      </c>
      <c r="Y89" s="952">
        <f>SUM(W89:X89)</f>
        <v>0</v>
      </c>
      <c r="Z89" s="845" t="s">
        <v>121</v>
      </c>
      <c r="AA89" s="846" t="s">
        <v>121</v>
      </c>
      <c r="AB89" s="952">
        <f>SUM(Z89:AA89)</f>
        <v>0</v>
      </c>
      <c r="AC89" s="764" t="s">
        <v>121</v>
      </c>
      <c r="AD89" s="846">
        <v>5</v>
      </c>
      <c r="AE89" s="952">
        <f>SUM(M89,V89)</f>
        <v>5</v>
      </c>
      <c r="AF89" s="764" t="s">
        <v>121</v>
      </c>
      <c r="AG89" s="846">
        <v>2</v>
      </c>
      <c r="AH89" s="952">
        <f>SUM(P89,Y89)</f>
        <v>2</v>
      </c>
      <c r="AI89" s="845" t="s">
        <v>121</v>
      </c>
      <c r="AJ89" s="846" t="s">
        <v>121</v>
      </c>
      <c r="AK89" s="952">
        <f>SUM(S89,AB89)</f>
        <v>0</v>
      </c>
      <c r="AL89" s="840" t="s">
        <v>121</v>
      </c>
      <c r="AM89" s="838">
        <v>5</v>
      </c>
      <c r="AN89" s="951">
        <f>SUM(AL89:AM89)</f>
        <v>5</v>
      </c>
      <c r="AO89" s="840" t="s">
        <v>121</v>
      </c>
      <c r="AP89" s="838" t="s">
        <v>121</v>
      </c>
      <c r="AQ89" s="951">
        <f>SUM(AO89:AP89)</f>
        <v>0</v>
      </c>
      <c r="AR89" s="837" t="s">
        <v>121</v>
      </c>
      <c r="AS89" s="838" t="s">
        <v>121</v>
      </c>
      <c r="AT89" s="951">
        <f>SUM(AR89:AS89)</f>
        <v>0</v>
      </c>
      <c r="AU89" s="841">
        <f>SUM(AL89,B89,AC89)</f>
        <v>0</v>
      </c>
      <c r="AV89" s="842">
        <f>SUM(AM89,C89,AD89)</f>
        <v>13</v>
      </c>
      <c r="AW89" s="843">
        <f>SUM(AU89:AV89)</f>
        <v>13</v>
      </c>
      <c r="AX89" s="841">
        <f>SUM(AO89,E89,AF89)</f>
        <v>0</v>
      </c>
      <c r="AY89" s="842">
        <f>SUM(AP89,F89,AG89)</f>
        <v>3</v>
      </c>
      <c r="AZ89" s="843">
        <f>SUM(AX89:AY89)</f>
        <v>3</v>
      </c>
      <c r="BA89" s="841">
        <f>SUM(AR89,H89,AI89)</f>
        <v>0</v>
      </c>
      <c r="BB89" s="842">
        <f>SUM(AS89,I89,AJ89)</f>
        <v>0</v>
      </c>
      <c r="BC89" s="843">
        <f>SUM(BA89:BB89)</f>
        <v>0</v>
      </c>
    </row>
    <row r="90" spans="1:55" x14ac:dyDescent="0.2">
      <c r="A90" s="844" t="s">
        <v>211</v>
      </c>
      <c r="B90" s="764" t="s">
        <v>121</v>
      </c>
      <c r="C90" s="846">
        <v>1</v>
      </c>
      <c r="D90" s="952">
        <f>SUM(B90:C90)</f>
        <v>1</v>
      </c>
      <c r="E90" s="764" t="s">
        <v>121</v>
      </c>
      <c r="F90" s="846" t="s">
        <v>121</v>
      </c>
      <c r="G90" s="952">
        <f>SUM(E90:F90)</f>
        <v>0</v>
      </c>
      <c r="H90" s="845" t="s">
        <v>121</v>
      </c>
      <c r="I90" s="846" t="s">
        <v>121</v>
      </c>
      <c r="J90" s="952">
        <f>SUM(H90:I90)</f>
        <v>0</v>
      </c>
      <c r="K90" s="764">
        <v>1</v>
      </c>
      <c r="L90" s="846" t="s">
        <v>121</v>
      </c>
      <c r="M90" s="952">
        <f>SUM(K90:L90)</f>
        <v>1</v>
      </c>
      <c r="N90" s="764" t="s">
        <v>121</v>
      </c>
      <c r="O90" s="846" t="s">
        <v>121</v>
      </c>
      <c r="P90" s="952">
        <f>SUM(N90:O90)</f>
        <v>0</v>
      </c>
      <c r="Q90" s="845" t="s">
        <v>121</v>
      </c>
      <c r="R90" s="846" t="s">
        <v>121</v>
      </c>
      <c r="S90" s="952">
        <f>SUM(Q90:R90)</f>
        <v>0</v>
      </c>
      <c r="T90" s="764" t="s">
        <v>121</v>
      </c>
      <c r="U90" s="846" t="s">
        <v>121</v>
      </c>
      <c r="V90" s="952">
        <f>SUM(T90:U90)</f>
        <v>0</v>
      </c>
      <c r="W90" s="764" t="s">
        <v>121</v>
      </c>
      <c r="X90" s="846" t="s">
        <v>121</v>
      </c>
      <c r="Y90" s="952">
        <f>SUM(W90:X90)</f>
        <v>0</v>
      </c>
      <c r="Z90" s="845" t="s">
        <v>121</v>
      </c>
      <c r="AA90" s="846" t="s">
        <v>121</v>
      </c>
      <c r="AB90" s="952">
        <f>SUM(Z90:AA90)</f>
        <v>0</v>
      </c>
      <c r="AC90" s="764">
        <v>1</v>
      </c>
      <c r="AD90" s="846" t="s">
        <v>121</v>
      </c>
      <c r="AE90" s="952">
        <f>SUM(M90,V90)</f>
        <v>1</v>
      </c>
      <c r="AF90" s="764" t="s">
        <v>121</v>
      </c>
      <c r="AG90" s="846" t="s">
        <v>121</v>
      </c>
      <c r="AH90" s="952">
        <f>SUM(P90,Y90)</f>
        <v>0</v>
      </c>
      <c r="AI90" s="845" t="s">
        <v>121</v>
      </c>
      <c r="AJ90" s="846" t="s">
        <v>121</v>
      </c>
      <c r="AK90" s="952">
        <f>SUM(S90,AB90)</f>
        <v>0</v>
      </c>
      <c r="AL90" s="840" t="s">
        <v>121</v>
      </c>
      <c r="AM90" s="838">
        <v>2</v>
      </c>
      <c r="AN90" s="951">
        <f>SUM(AL90:AM90)</f>
        <v>2</v>
      </c>
      <c r="AO90" s="840" t="s">
        <v>121</v>
      </c>
      <c r="AP90" s="838" t="s">
        <v>121</v>
      </c>
      <c r="AQ90" s="951">
        <f>SUM(AO90:AP90)</f>
        <v>0</v>
      </c>
      <c r="AR90" s="837" t="s">
        <v>121</v>
      </c>
      <c r="AS90" s="838" t="s">
        <v>121</v>
      </c>
      <c r="AT90" s="951">
        <f>SUM(AR90:AS90)</f>
        <v>0</v>
      </c>
      <c r="AU90" s="841">
        <f>SUM(AL90,B90,AC90)</f>
        <v>1</v>
      </c>
      <c r="AV90" s="842">
        <f>SUM(AM90,C90,AD90)</f>
        <v>3</v>
      </c>
      <c r="AW90" s="843">
        <f>SUM(AU90:AV90)</f>
        <v>4</v>
      </c>
      <c r="AX90" s="841">
        <f>SUM(AO90,E90,AF90)</f>
        <v>0</v>
      </c>
      <c r="AY90" s="842">
        <f>SUM(AP90,F90,AG90)</f>
        <v>0</v>
      </c>
      <c r="AZ90" s="843">
        <f>SUM(AX90:AY90)</f>
        <v>0</v>
      </c>
      <c r="BA90" s="841">
        <f>SUM(AR90,H90,AI90)</f>
        <v>0</v>
      </c>
      <c r="BB90" s="842">
        <f>SUM(AS90,I90,AJ90)</f>
        <v>0</v>
      </c>
      <c r="BC90" s="843">
        <f>SUM(BA90:BB90)</f>
        <v>0</v>
      </c>
    </row>
    <row r="91" spans="1:55" x14ac:dyDescent="0.2">
      <c r="A91" s="844" t="s">
        <v>58</v>
      </c>
      <c r="B91" s="764">
        <v>6</v>
      </c>
      <c r="C91" s="846">
        <v>55</v>
      </c>
      <c r="D91" s="952">
        <f>SUM(B91:C91)</f>
        <v>61</v>
      </c>
      <c r="E91" s="764">
        <v>3</v>
      </c>
      <c r="F91" s="846">
        <v>19</v>
      </c>
      <c r="G91" s="952">
        <f>SUM(E91:F91)</f>
        <v>22</v>
      </c>
      <c r="H91" s="845" t="s">
        <v>121</v>
      </c>
      <c r="I91" s="846">
        <v>4</v>
      </c>
      <c r="J91" s="952">
        <f>SUM(H91:I91)</f>
        <v>4</v>
      </c>
      <c r="K91" s="764">
        <v>5</v>
      </c>
      <c r="L91" s="846">
        <v>15</v>
      </c>
      <c r="M91" s="952">
        <f>SUM(K91:L91)</f>
        <v>20</v>
      </c>
      <c r="N91" s="764">
        <v>2</v>
      </c>
      <c r="O91" s="846">
        <v>8</v>
      </c>
      <c r="P91" s="952">
        <f>SUM(N91:O91)</f>
        <v>10</v>
      </c>
      <c r="Q91" s="845" t="s">
        <v>121</v>
      </c>
      <c r="R91" s="846">
        <v>1</v>
      </c>
      <c r="S91" s="952">
        <f>SUM(Q91:R91)</f>
        <v>1</v>
      </c>
      <c r="T91" s="764">
        <v>2</v>
      </c>
      <c r="U91" s="846">
        <v>34</v>
      </c>
      <c r="V91" s="952">
        <f>SUM(T91:U91)</f>
        <v>36</v>
      </c>
      <c r="W91" s="764" t="s">
        <v>121</v>
      </c>
      <c r="X91" s="846">
        <v>1</v>
      </c>
      <c r="Y91" s="952">
        <f>SUM(W91:X91)</f>
        <v>1</v>
      </c>
      <c r="Z91" s="845">
        <v>1</v>
      </c>
      <c r="AA91" s="846">
        <v>1</v>
      </c>
      <c r="AB91" s="952">
        <f>SUM(Z91:AA91)</f>
        <v>2</v>
      </c>
      <c r="AC91" s="764">
        <v>7</v>
      </c>
      <c r="AD91" s="846">
        <v>49</v>
      </c>
      <c r="AE91" s="952">
        <f>SUM(M91,V91)</f>
        <v>56</v>
      </c>
      <c r="AF91" s="764">
        <v>2</v>
      </c>
      <c r="AG91" s="846">
        <v>9</v>
      </c>
      <c r="AH91" s="952">
        <f>SUM(P91,Y91)</f>
        <v>11</v>
      </c>
      <c r="AI91" s="845">
        <v>1</v>
      </c>
      <c r="AJ91" s="846">
        <v>2</v>
      </c>
      <c r="AK91" s="952">
        <f>SUM(S91,AB91)</f>
        <v>3</v>
      </c>
      <c r="AL91" s="840">
        <v>13</v>
      </c>
      <c r="AM91" s="838">
        <v>86</v>
      </c>
      <c r="AN91" s="951">
        <f>SUM(AL91:AM91)</f>
        <v>99</v>
      </c>
      <c r="AO91" s="840" t="s">
        <v>121</v>
      </c>
      <c r="AP91" s="838">
        <v>6</v>
      </c>
      <c r="AQ91" s="951">
        <f>SUM(AO91:AP91)</f>
        <v>6</v>
      </c>
      <c r="AR91" s="837" t="s">
        <v>121</v>
      </c>
      <c r="AS91" s="838">
        <v>2</v>
      </c>
      <c r="AT91" s="951">
        <f>SUM(AR91:AS91)</f>
        <v>2</v>
      </c>
      <c r="AU91" s="841">
        <f>SUM(AL91,B91,AC91)</f>
        <v>26</v>
      </c>
      <c r="AV91" s="842">
        <f>SUM(AM91,C91,AD91)</f>
        <v>190</v>
      </c>
      <c r="AW91" s="843">
        <f>SUM(AU91:AV91)</f>
        <v>216</v>
      </c>
      <c r="AX91" s="841">
        <f>SUM(AO91,E91,AF91)</f>
        <v>5</v>
      </c>
      <c r="AY91" s="842">
        <f>SUM(AP91,F91,AG91)</f>
        <v>34</v>
      </c>
      <c r="AZ91" s="843">
        <f>SUM(AX91:AY91)</f>
        <v>39</v>
      </c>
      <c r="BA91" s="841">
        <f>SUM(AR91,H91,AI91)</f>
        <v>1</v>
      </c>
      <c r="BB91" s="842">
        <f>SUM(AS91,I91,AJ91)</f>
        <v>8</v>
      </c>
      <c r="BC91" s="843">
        <f>SUM(BA91:BB91)</f>
        <v>9</v>
      </c>
    </row>
    <row r="92" spans="1:55" x14ac:dyDescent="0.2">
      <c r="A92" s="844" t="s">
        <v>59</v>
      </c>
      <c r="B92" s="764" t="s">
        <v>121</v>
      </c>
      <c r="C92" s="846">
        <v>2</v>
      </c>
      <c r="D92" s="952">
        <f>SUM(B92:C92)</f>
        <v>2</v>
      </c>
      <c r="E92" s="764" t="s">
        <v>121</v>
      </c>
      <c r="F92" s="846" t="s">
        <v>121</v>
      </c>
      <c r="G92" s="952">
        <f>SUM(E92:F92)</f>
        <v>0</v>
      </c>
      <c r="H92" s="845" t="s">
        <v>121</v>
      </c>
      <c r="I92" s="846">
        <v>1</v>
      </c>
      <c r="J92" s="952">
        <f>SUM(H92:I92)</f>
        <v>1</v>
      </c>
      <c r="K92" s="764" t="s">
        <v>121</v>
      </c>
      <c r="L92" s="846">
        <v>1</v>
      </c>
      <c r="M92" s="952">
        <f>SUM(K92:L92)</f>
        <v>1</v>
      </c>
      <c r="N92" s="764" t="s">
        <v>121</v>
      </c>
      <c r="O92" s="846" t="s">
        <v>121</v>
      </c>
      <c r="P92" s="952">
        <f>SUM(N92:O92)</f>
        <v>0</v>
      </c>
      <c r="Q92" s="845" t="s">
        <v>121</v>
      </c>
      <c r="R92" s="846" t="s">
        <v>121</v>
      </c>
      <c r="S92" s="952">
        <f>SUM(Q92:R92)</f>
        <v>0</v>
      </c>
      <c r="T92" s="764" t="s">
        <v>121</v>
      </c>
      <c r="U92" s="846" t="s">
        <v>121</v>
      </c>
      <c r="V92" s="952">
        <f>SUM(T92:U92)</f>
        <v>0</v>
      </c>
      <c r="W92" s="764" t="s">
        <v>121</v>
      </c>
      <c r="X92" s="846" t="s">
        <v>121</v>
      </c>
      <c r="Y92" s="952">
        <f>SUM(W92:X92)</f>
        <v>0</v>
      </c>
      <c r="Z92" s="845" t="s">
        <v>121</v>
      </c>
      <c r="AA92" s="846" t="s">
        <v>121</v>
      </c>
      <c r="AB92" s="952">
        <f>SUM(Z92:AA92)</f>
        <v>0</v>
      </c>
      <c r="AC92" s="764" t="s">
        <v>121</v>
      </c>
      <c r="AD92" s="846">
        <v>1</v>
      </c>
      <c r="AE92" s="952">
        <f>SUM(M92,V92)</f>
        <v>1</v>
      </c>
      <c r="AF92" s="764" t="s">
        <v>121</v>
      </c>
      <c r="AG92" s="846" t="s">
        <v>121</v>
      </c>
      <c r="AH92" s="952">
        <f>SUM(P92,Y92)</f>
        <v>0</v>
      </c>
      <c r="AI92" s="845" t="s">
        <v>121</v>
      </c>
      <c r="AJ92" s="846" t="s">
        <v>121</v>
      </c>
      <c r="AK92" s="952">
        <f>SUM(S92,AB92)</f>
        <v>0</v>
      </c>
      <c r="AL92" s="840" t="s">
        <v>121</v>
      </c>
      <c r="AM92" s="838">
        <v>2</v>
      </c>
      <c r="AN92" s="951">
        <f>SUM(AL92:AM92)</f>
        <v>2</v>
      </c>
      <c r="AO92" s="840" t="s">
        <v>121</v>
      </c>
      <c r="AP92" s="838" t="s">
        <v>121</v>
      </c>
      <c r="AQ92" s="951">
        <f>SUM(AO92:AP92)</f>
        <v>0</v>
      </c>
      <c r="AR92" s="837" t="s">
        <v>121</v>
      </c>
      <c r="AS92" s="838" t="s">
        <v>121</v>
      </c>
      <c r="AT92" s="951">
        <f>SUM(AR92:AS92)</f>
        <v>0</v>
      </c>
      <c r="AU92" s="841">
        <f>SUM(AL92,B92,AC92)</f>
        <v>0</v>
      </c>
      <c r="AV92" s="842">
        <f>SUM(AM92,C92,AD92)</f>
        <v>5</v>
      </c>
      <c r="AW92" s="843">
        <f>SUM(AU92:AV92)</f>
        <v>5</v>
      </c>
      <c r="AX92" s="841">
        <f>SUM(AO92,E92,AF92)</f>
        <v>0</v>
      </c>
      <c r="AY92" s="842">
        <f>SUM(AP92,F92,AG92)</f>
        <v>0</v>
      </c>
      <c r="AZ92" s="843">
        <f>SUM(AX92:AY92)</f>
        <v>0</v>
      </c>
      <c r="BA92" s="841">
        <f>SUM(AR92,H92,AI92)</f>
        <v>0</v>
      </c>
      <c r="BB92" s="842">
        <f>SUM(AS92,I92,AJ92)</f>
        <v>1</v>
      </c>
      <c r="BC92" s="843">
        <f>SUM(BA92:BB92)</f>
        <v>1</v>
      </c>
    </row>
    <row r="93" spans="1:55" x14ac:dyDescent="0.2">
      <c r="A93" s="844" t="s">
        <v>60</v>
      </c>
      <c r="B93" s="764">
        <v>14</v>
      </c>
      <c r="C93" s="846">
        <v>51</v>
      </c>
      <c r="D93" s="952">
        <f>SUM(B93:C93)</f>
        <v>65</v>
      </c>
      <c r="E93" s="764">
        <v>6</v>
      </c>
      <c r="F93" s="846">
        <v>9</v>
      </c>
      <c r="G93" s="952">
        <f>SUM(E93:F93)</f>
        <v>15</v>
      </c>
      <c r="H93" s="845">
        <v>1</v>
      </c>
      <c r="I93" s="846">
        <v>6</v>
      </c>
      <c r="J93" s="952">
        <f>SUM(H93:I93)</f>
        <v>7</v>
      </c>
      <c r="K93" s="764">
        <v>34</v>
      </c>
      <c r="L93" s="846">
        <v>58</v>
      </c>
      <c r="M93" s="952">
        <f>SUM(K93:L93)</f>
        <v>92</v>
      </c>
      <c r="N93" s="764">
        <v>3</v>
      </c>
      <c r="O93" s="846">
        <v>9</v>
      </c>
      <c r="P93" s="952">
        <f>SUM(N93:O93)</f>
        <v>12</v>
      </c>
      <c r="Q93" s="845">
        <v>2</v>
      </c>
      <c r="R93" s="846">
        <v>4</v>
      </c>
      <c r="S93" s="952">
        <f>SUM(Q93:R93)</f>
        <v>6</v>
      </c>
      <c r="T93" s="764">
        <v>22</v>
      </c>
      <c r="U93" s="846">
        <v>74</v>
      </c>
      <c r="V93" s="952">
        <f>SUM(T93:U93)</f>
        <v>96</v>
      </c>
      <c r="W93" s="764">
        <v>4</v>
      </c>
      <c r="X93" s="846">
        <v>14</v>
      </c>
      <c r="Y93" s="952">
        <f>SUM(W93:X93)</f>
        <v>18</v>
      </c>
      <c r="Z93" s="845">
        <v>18</v>
      </c>
      <c r="AA93" s="846">
        <v>16</v>
      </c>
      <c r="AB93" s="952">
        <f>SUM(Z93:AA93)</f>
        <v>34</v>
      </c>
      <c r="AC93" s="764">
        <v>56</v>
      </c>
      <c r="AD93" s="846">
        <v>132</v>
      </c>
      <c r="AE93" s="952">
        <f>SUM(M93,V93)</f>
        <v>188</v>
      </c>
      <c r="AF93" s="764">
        <v>7</v>
      </c>
      <c r="AG93" s="846">
        <v>23</v>
      </c>
      <c r="AH93" s="952">
        <f>SUM(P93,Y93)</f>
        <v>30</v>
      </c>
      <c r="AI93" s="845">
        <v>20</v>
      </c>
      <c r="AJ93" s="846">
        <v>20</v>
      </c>
      <c r="AK93" s="952">
        <f>SUM(S93,AB93)</f>
        <v>40</v>
      </c>
      <c r="AL93" s="840">
        <v>47</v>
      </c>
      <c r="AM93" s="838">
        <v>217</v>
      </c>
      <c r="AN93" s="951">
        <f>SUM(AL93:AM93)</f>
        <v>264</v>
      </c>
      <c r="AO93" s="840">
        <v>7</v>
      </c>
      <c r="AP93" s="838">
        <v>67</v>
      </c>
      <c r="AQ93" s="951">
        <f>SUM(AO93:AP93)</f>
        <v>74</v>
      </c>
      <c r="AR93" s="837">
        <v>15</v>
      </c>
      <c r="AS93" s="838">
        <v>25</v>
      </c>
      <c r="AT93" s="951">
        <f>SUM(AR93:AS93)</f>
        <v>40</v>
      </c>
      <c r="AU93" s="841">
        <f>SUM(AL93,B93,AC93)</f>
        <v>117</v>
      </c>
      <c r="AV93" s="842">
        <f>SUM(AM93,C93,AD93)</f>
        <v>400</v>
      </c>
      <c r="AW93" s="843">
        <f>SUM(AU93:AV93)</f>
        <v>517</v>
      </c>
      <c r="AX93" s="841">
        <f>SUM(AO93,E93,AF93)</f>
        <v>20</v>
      </c>
      <c r="AY93" s="842">
        <f>SUM(AP93,F93,AG93)</f>
        <v>99</v>
      </c>
      <c r="AZ93" s="843">
        <f>SUM(AX93:AY93)</f>
        <v>119</v>
      </c>
      <c r="BA93" s="841">
        <f>SUM(AR93,H93,AI93)</f>
        <v>36</v>
      </c>
      <c r="BB93" s="842">
        <f>SUM(AS93,I93,AJ93)</f>
        <v>51</v>
      </c>
      <c r="BC93" s="843">
        <f>SUM(BA93:BB93)</f>
        <v>87</v>
      </c>
    </row>
    <row r="94" spans="1:55" x14ac:dyDescent="0.2">
      <c r="A94" s="844" t="s">
        <v>180</v>
      </c>
      <c r="B94" s="764" t="s">
        <v>121</v>
      </c>
      <c r="C94" s="846" t="s">
        <v>121</v>
      </c>
      <c r="D94" s="952">
        <f>SUM(B94:C94)</f>
        <v>0</v>
      </c>
      <c r="E94" s="764" t="s">
        <v>121</v>
      </c>
      <c r="F94" s="846" t="s">
        <v>121</v>
      </c>
      <c r="G94" s="952">
        <f>SUM(E94:F94)</f>
        <v>0</v>
      </c>
      <c r="H94" s="845" t="s">
        <v>121</v>
      </c>
      <c r="I94" s="846" t="s">
        <v>121</v>
      </c>
      <c r="J94" s="952">
        <f>SUM(H94:I94)</f>
        <v>0</v>
      </c>
      <c r="K94" s="764" t="s">
        <v>121</v>
      </c>
      <c r="L94" s="846" t="s">
        <v>121</v>
      </c>
      <c r="M94" s="952">
        <f>SUM(K94:L94)</f>
        <v>0</v>
      </c>
      <c r="N94" s="764" t="s">
        <v>121</v>
      </c>
      <c r="O94" s="846" t="s">
        <v>121</v>
      </c>
      <c r="P94" s="952">
        <f>SUM(N94:O94)</f>
        <v>0</v>
      </c>
      <c r="Q94" s="845" t="s">
        <v>121</v>
      </c>
      <c r="R94" s="846" t="s">
        <v>121</v>
      </c>
      <c r="S94" s="952">
        <f>SUM(Q94:R94)</f>
        <v>0</v>
      </c>
      <c r="T94" s="764" t="s">
        <v>121</v>
      </c>
      <c r="U94" s="846" t="s">
        <v>121</v>
      </c>
      <c r="V94" s="952">
        <f>SUM(T94:U94)</f>
        <v>0</v>
      </c>
      <c r="W94" s="764" t="s">
        <v>121</v>
      </c>
      <c r="X94" s="846" t="s">
        <v>121</v>
      </c>
      <c r="Y94" s="952">
        <f>SUM(W94:X94)</f>
        <v>0</v>
      </c>
      <c r="Z94" s="845" t="s">
        <v>121</v>
      </c>
      <c r="AA94" s="846" t="s">
        <v>121</v>
      </c>
      <c r="AB94" s="952">
        <f>SUM(Z94:AA94)</f>
        <v>0</v>
      </c>
      <c r="AC94" s="764" t="s">
        <v>121</v>
      </c>
      <c r="AD94" s="846" t="s">
        <v>121</v>
      </c>
      <c r="AE94" s="952">
        <f>SUM(M94,V94)</f>
        <v>0</v>
      </c>
      <c r="AF94" s="764" t="s">
        <v>121</v>
      </c>
      <c r="AG94" s="846" t="s">
        <v>121</v>
      </c>
      <c r="AH94" s="952">
        <f>SUM(P94,Y94)</f>
        <v>0</v>
      </c>
      <c r="AI94" s="845" t="s">
        <v>121</v>
      </c>
      <c r="AJ94" s="846" t="s">
        <v>121</v>
      </c>
      <c r="AK94" s="952">
        <f>SUM(S94,AB94)</f>
        <v>0</v>
      </c>
      <c r="AL94" s="840">
        <v>2</v>
      </c>
      <c r="AM94" s="838">
        <v>1</v>
      </c>
      <c r="AN94" s="951">
        <f>SUM(AL94:AM94)</f>
        <v>3</v>
      </c>
      <c r="AO94" s="840" t="s">
        <v>121</v>
      </c>
      <c r="AP94" s="838" t="s">
        <v>121</v>
      </c>
      <c r="AQ94" s="951">
        <f>SUM(AO94:AP94)</f>
        <v>0</v>
      </c>
      <c r="AR94" s="837" t="s">
        <v>121</v>
      </c>
      <c r="AS94" s="838" t="s">
        <v>121</v>
      </c>
      <c r="AT94" s="951" t="s">
        <v>121</v>
      </c>
      <c r="AU94" s="841">
        <f>SUM(AL94,B94,AC94)</f>
        <v>2</v>
      </c>
      <c r="AV94" s="842">
        <f>SUM(AM94,C94,AD94)</f>
        <v>1</v>
      </c>
      <c r="AW94" s="843">
        <f>SUM(AU94:AV94)</f>
        <v>3</v>
      </c>
      <c r="AX94" s="841">
        <f>SUM(AO94,E94,AF94)</f>
        <v>0</v>
      </c>
      <c r="AY94" s="842">
        <f>SUM(AP94,F94,AG94)</f>
        <v>0</v>
      </c>
      <c r="AZ94" s="843">
        <f>SUM(AX94:AY94)</f>
        <v>0</v>
      </c>
      <c r="BA94" s="841">
        <f>SUM(AR94,H94,AI94)</f>
        <v>0</v>
      </c>
      <c r="BB94" s="842">
        <f>SUM(AS94,I94,AJ94)</f>
        <v>0</v>
      </c>
      <c r="BC94" s="843">
        <f>SUM(BA94:BB94)</f>
        <v>0</v>
      </c>
    </row>
    <row r="95" spans="1:55" x14ac:dyDescent="0.2">
      <c r="A95" s="844" t="s">
        <v>62</v>
      </c>
      <c r="B95" s="764">
        <v>8</v>
      </c>
      <c r="C95" s="846">
        <v>27</v>
      </c>
      <c r="D95" s="952">
        <f>SUM(B95:C95)</f>
        <v>35</v>
      </c>
      <c r="E95" s="764" t="s">
        <v>121</v>
      </c>
      <c r="F95" s="846">
        <v>3</v>
      </c>
      <c r="G95" s="952">
        <f>SUM(E95:F95)</f>
        <v>3</v>
      </c>
      <c r="H95" s="845">
        <v>1</v>
      </c>
      <c r="I95" s="846">
        <v>2</v>
      </c>
      <c r="J95" s="952">
        <f>SUM(H95:I95)</f>
        <v>3</v>
      </c>
      <c r="K95" s="764">
        <v>5</v>
      </c>
      <c r="L95" s="846">
        <v>12</v>
      </c>
      <c r="M95" s="952">
        <f>SUM(K95:L95)</f>
        <v>17</v>
      </c>
      <c r="N95" s="764">
        <v>1</v>
      </c>
      <c r="O95" s="846" t="s">
        <v>121</v>
      </c>
      <c r="P95" s="952">
        <f>SUM(N95:O95)</f>
        <v>1</v>
      </c>
      <c r="Q95" s="845" t="s">
        <v>121</v>
      </c>
      <c r="R95" s="846" t="s">
        <v>121</v>
      </c>
      <c r="S95" s="952">
        <f>SUM(Q95:R95)</f>
        <v>0</v>
      </c>
      <c r="T95" s="764">
        <v>11</v>
      </c>
      <c r="U95" s="846">
        <v>21</v>
      </c>
      <c r="V95" s="952">
        <f>SUM(T95:U95)</f>
        <v>32</v>
      </c>
      <c r="W95" s="764" t="s">
        <v>121</v>
      </c>
      <c r="X95" s="846">
        <v>1</v>
      </c>
      <c r="Y95" s="952">
        <f>SUM(W95:X95)</f>
        <v>1</v>
      </c>
      <c r="Z95" s="845" t="s">
        <v>121</v>
      </c>
      <c r="AA95" s="846" t="s">
        <v>121</v>
      </c>
      <c r="AB95" s="952">
        <f>SUM(Z95:AA95)</f>
        <v>0</v>
      </c>
      <c r="AC95" s="764">
        <v>16</v>
      </c>
      <c r="AD95" s="846">
        <v>33</v>
      </c>
      <c r="AE95" s="952">
        <f>SUM(M95,V95)</f>
        <v>49</v>
      </c>
      <c r="AF95" s="764">
        <v>1</v>
      </c>
      <c r="AG95" s="846">
        <v>1</v>
      </c>
      <c r="AH95" s="952">
        <f>SUM(P95,Y95)</f>
        <v>2</v>
      </c>
      <c r="AI95" s="845" t="s">
        <v>121</v>
      </c>
      <c r="AJ95" s="846" t="s">
        <v>121</v>
      </c>
      <c r="AK95" s="952">
        <f>SUM(S95,AB95)</f>
        <v>0</v>
      </c>
      <c r="AL95" s="840" t="s">
        <v>121</v>
      </c>
      <c r="AM95" s="838" t="s">
        <v>121</v>
      </c>
      <c r="AN95" s="951">
        <f>SUM(AL95:AM95)</f>
        <v>0</v>
      </c>
      <c r="AO95" s="840" t="s">
        <v>121</v>
      </c>
      <c r="AP95" s="838" t="s">
        <v>121</v>
      </c>
      <c r="AQ95" s="951">
        <f>SUM(AO95:AP95)</f>
        <v>0</v>
      </c>
      <c r="AR95" s="837" t="s">
        <v>121</v>
      </c>
      <c r="AS95" s="838" t="s">
        <v>121</v>
      </c>
      <c r="AT95" s="951">
        <f>SUM(AR95:AS95)</f>
        <v>0</v>
      </c>
      <c r="AU95" s="841">
        <f>SUM(AL95,B95,AC95)</f>
        <v>24</v>
      </c>
      <c r="AV95" s="842">
        <f>SUM(AM95,C95,AD95)</f>
        <v>60</v>
      </c>
      <c r="AW95" s="843">
        <f>SUM(AU95:AV95)</f>
        <v>84</v>
      </c>
      <c r="AX95" s="841">
        <f>SUM(AO95,E95,AF95)</f>
        <v>1</v>
      </c>
      <c r="AY95" s="842">
        <f>SUM(AP95,F95,AG95)</f>
        <v>4</v>
      </c>
      <c r="AZ95" s="843">
        <f>SUM(AX95:AY95)</f>
        <v>5</v>
      </c>
      <c r="BA95" s="841">
        <f>SUM(AR95,H95,AI95)</f>
        <v>1</v>
      </c>
      <c r="BB95" s="842">
        <f>SUM(AS95,I95,AJ95)</f>
        <v>2</v>
      </c>
      <c r="BC95" s="843">
        <f>SUM(BA95:BB95)</f>
        <v>3</v>
      </c>
    </row>
    <row r="96" spans="1:55" x14ac:dyDescent="0.2">
      <c r="A96" s="844" t="s">
        <v>63</v>
      </c>
      <c r="B96" s="764">
        <v>4</v>
      </c>
      <c r="C96" s="846">
        <v>1</v>
      </c>
      <c r="D96" s="952">
        <f>SUM(B96:C96)</f>
        <v>5</v>
      </c>
      <c r="E96" s="764" t="s">
        <v>121</v>
      </c>
      <c r="F96" s="846" t="s">
        <v>121</v>
      </c>
      <c r="G96" s="952">
        <f>SUM(E96:F96)</f>
        <v>0</v>
      </c>
      <c r="H96" s="845" t="s">
        <v>121</v>
      </c>
      <c r="I96" s="846" t="s">
        <v>121</v>
      </c>
      <c r="J96" s="952">
        <f>SUM(H96:I96)</f>
        <v>0</v>
      </c>
      <c r="K96" s="764">
        <v>1</v>
      </c>
      <c r="L96" s="846">
        <v>1</v>
      </c>
      <c r="M96" s="952">
        <f>SUM(K96:L96)</f>
        <v>2</v>
      </c>
      <c r="N96" s="764" t="s">
        <v>121</v>
      </c>
      <c r="O96" s="846" t="s">
        <v>121</v>
      </c>
      <c r="P96" s="952">
        <f>SUM(N96:O96)</f>
        <v>0</v>
      </c>
      <c r="Q96" s="845" t="s">
        <v>121</v>
      </c>
      <c r="R96" s="846" t="s">
        <v>121</v>
      </c>
      <c r="S96" s="952">
        <f>SUM(Q96:R96)</f>
        <v>0</v>
      </c>
      <c r="T96" s="764">
        <v>1</v>
      </c>
      <c r="U96" s="846" t="s">
        <v>121</v>
      </c>
      <c r="V96" s="952">
        <f>SUM(T96:U96)</f>
        <v>1</v>
      </c>
      <c r="W96" s="764" t="s">
        <v>121</v>
      </c>
      <c r="X96" s="846" t="s">
        <v>121</v>
      </c>
      <c r="Y96" s="952">
        <f>SUM(W96:X96)</f>
        <v>0</v>
      </c>
      <c r="Z96" s="845" t="s">
        <v>121</v>
      </c>
      <c r="AA96" s="846" t="s">
        <v>121</v>
      </c>
      <c r="AB96" s="952">
        <f>SUM(Z96:AA96)</f>
        <v>0</v>
      </c>
      <c r="AC96" s="764">
        <v>2</v>
      </c>
      <c r="AD96" s="846">
        <v>1</v>
      </c>
      <c r="AE96" s="952">
        <f>SUM(M96,V96)</f>
        <v>3</v>
      </c>
      <c r="AF96" s="764" t="s">
        <v>121</v>
      </c>
      <c r="AG96" s="846" t="s">
        <v>121</v>
      </c>
      <c r="AH96" s="952">
        <f>SUM(P96,Y96)</f>
        <v>0</v>
      </c>
      <c r="AI96" s="845" t="s">
        <v>121</v>
      </c>
      <c r="AJ96" s="846" t="s">
        <v>121</v>
      </c>
      <c r="AK96" s="952">
        <f>SUM(S96,AB96)</f>
        <v>0</v>
      </c>
      <c r="AL96" s="840">
        <v>2</v>
      </c>
      <c r="AM96" s="838">
        <v>2</v>
      </c>
      <c r="AN96" s="951">
        <f>SUM(AL96:AM96)</f>
        <v>4</v>
      </c>
      <c r="AO96" s="840" t="s">
        <v>121</v>
      </c>
      <c r="AP96" s="838" t="s">
        <v>121</v>
      </c>
      <c r="AQ96" s="951">
        <f>SUM(AO96:AP96)</f>
        <v>0</v>
      </c>
      <c r="AR96" s="837" t="s">
        <v>121</v>
      </c>
      <c r="AS96" s="838" t="s">
        <v>121</v>
      </c>
      <c r="AT96" s="951">
        <f>SUM(AR96:AS96)</f>
        <v>0</v>
      </c>
      <c r="AU96" s="841">
        <f>SUM(AL96,B96,AC96)</f>
        <v>8</v>
      </c>
      <c r="AV96" s="842">
        <f>SUM(AM96,C96,AD96)</f>
        <v>4</v>
      </c>
      <c r="AW96" s="843">
        <f>SUM(AU96:AV96)</f>
        <v>12</v>
      </c>
      <c r="AX96" s="841">
        <f>SUM(AO96,E96,AF96)</f>
        <v>0</v>
      </c>
      <c r="AY96" s="842">
        <f>SUM(AP96,F96,AG96)</f>
        <v>0</v>
      </c>
      <c r="AZ96" s="843">
        <f>SUM(AX96:AY96)</f>
        <v>0</v>
      </c>
      <c r="BA96" s="841">
        <f>SUM(AR96,H96,AI96)</f>
        <v>0</v>
      </c>
      <c r="BB96" s="842">
        <f>SUM(AS96,I96,AJ96)</f>
        <v>0</v>
      </c>
      <c r="BC96" s="843">
        <f>SUM(BA96:BB96)</f>
        <v>0</v>
      </c>
    </row>
    <row r="97" spans="1:57" x14ac:dyDescent="0.2">
      <c r="A97" s="844" t="s">
        <v>212</v>
      </c>
      <c r="B97" s="764">
        <v>1</v>
      </c>
      <c r="C97" s="846">
        <v>3</v>
      </c>
      <c r="D97" s="952">
        <f>SUM(B97:C97)</f>
        <v>4</v>
      </c>
      <c r="E97" s="764" t="s">
        <v>121</v>
      </c>
      <c r="F97" s="846" t="s">
        <v>121</v>
      </c>
      <c r="G97" s="952">
        <f>SUM(E97:F97)</f>
        <v>0</v>
      </c>
      <c r="H97" s="845" t="s">
        <v>121</v>
      </c>
      <c r="I97" s="846" t="s">
        <v>121</v>
      </c>
      <c r="J97" s="952">
        <f>SUM(H97:I97)</f>
        <v>0</v>
      </c>
      <c r="K97" s="764" t="s">
        <v>121</v>
      </c>
      <c r="L97" s="846" t="s">
        <v>121</v>
      </c>
      <c r="M97" s="952">
        <f>SUM(K97:L97)</f>
        <v>0</v>
      </c>
      <c r="N97" s="764" t="s">
        <v>121</v>
      </c>
      <c r="O97" s="846">
        <v>1</v>
      </c>
      <c r="P97" s="952">
        <f>SUM(N97:O97)</f>
        <v>1</v>
      </c>
      <c r="Q97" s="845" t="s">
        <v>121</v>
      </c>
      <c r="R97" s="846" t="s">
        <v>121</v>
      </c>
      <c r="S97" s="952">
        <f>SUM(Q97:R97)</f>
        <v>0</v>
      </c>
      <c r="T97" s="764" t="s">
        <v>121</v>
      </c>
      <c r="U97" s="846" t="s">
        <v>121</v>
      </c>
      <c r="V97" s="952">
        <f>SUM(T97:U97)</f>
        <v>0</v>
      </c>
      <c r="W97" s="764" t="s">
        <v>121</v>
      </c>
      <c r="X97" s="846" t="s">
        <v>121</v>
      </c>
      <c r="Y97" s="952">
        <f>SUM(W97:X97)</f>
        <v>0</v>
      </c>
      <c r="Z97" s="845" t="s">
        <v>121</v>
      </c>
      <c r="AA97" s="846" t="s">
        <v>121</v>
      </c>
      <c r="AB97" s="952">
        <f>SUM(Z97:AA97)</f>
        <v>0</v>
      </c>
      <c r="AC97" s="764" t="s">
        <v>121</v>
      </c>
      <c r="AD97" s="846" t="s">
        <v>121</v>
      </c>
      <c r="AE97" s="952">
        <f>SUM(M97,V97)</f>
        <v>0</v>
      </c>
      <c r="AF97" s="764" t="s">
        <v>121</v>
      </c>
      <c r="AG97" s="846">
        <v>1</v>
      </c>
      <c r="AH97" s="952">
        <f>SUM(P97,Y97)</f>
        <v>1</v>
      </c>
      <c r="AI97" s="845" t="s">
        <v>121</v>
      </c>
      <c r="AJ97" s="846" t="s">
        <v>121</v>
      </c>
      <c r="AK97" s="952">
        <f>SUM(S97,AB97)</f>
        <v>0</v>
      </c>
      <c r="AL97" s="840">
        <v>1</v>
      </c>
      <c r="AM97" s="838" t="s">
        <v>121</v>
      </c>
      <c r="AN97" s="951">
        <f>SUM(AL97:AM97)</f>
        <v>1</v>
      </c>
      <c r="AO97" s="840" t="s">
        <v>121</v>
      </c>
      <c r="AP97" s="838" t="s">
        <v>121</v>
      </c>
      <c r="AQ97" s="951">
        <f>SUM(AO97:AP97)</f>
        <v>0</v>
      </c>
      <c r="AR97" s="837" t="s">
        <v>121</v>
      </c>
      <c r="AS97" s="838" t="s">
        <v>121</v>
      </c>
      <c r="AT97" s="951">
        <f>SUM(AR97:AS97)</f>
        <v>0</v>
      </c>
      <c r="AU97" s="841">
        <f>SUM(AL97,B97,AC97)</f>
        <v>2</v>
      </c>
      <c r="AV97" s="842">
        <f>SUM(AM97,C97,AD97)</f>
        <v>3</v>
      </c>
      <c r="AW97" s="843">
        <f>SUM(AU97:AV97)</f>
        <v>5</v>
      </c>
      <c r="AX97" s="841">
        <f>SUM(AO97,E97,AF97)</f>
        <v>0</v>
      </c>
      <c r="AY97" s="842">
        <f>SUM(AP97,F97,AG97)</f>
        <v>1</v>
      </c>
      <c r="AZ97" s="843">
        <f>SUM(AX97:AY97)</f>
        <v>1</v>
      </c>
      <c r="BA97" s="841">
        <f>SUM(AR97,H97,AI97)</f>
        <v>0</v>
      </c>
      <c r="BB97" s="842">
        <f>SUM(AS97,I97,AJ97)</f>
        <v>0</v>
      </c>
      <c r="BC97" s="843">
        <f>SUM(BA97:BB97)</f>
        <v>0</v>
      </c>
    </row>
    <row r="98" spans="1:57" x14ac:dyDescent="0.2">
      <c r="A98" s="844" t="s">
        <v>64</v>
      </c>
      <c r="B98" s="764">
        <v>130</v>
      </c>
      <c r="C98" s="846">
        <v>68</v>
      </c>
      <c r="D98" s="952">
        <f>SUM(B98:C98)</f>
        <v>198</v>
      </c>
      <c r="E98" s="764">
        <v>2</v>
      </c>
      <c r="F98" s="846" t="s">
        <v>121</v>
      </c>
      <c r="G98" s="952">
        <f>SUM(E98:F98)</f>
        <v>2</v>
      </c>
      <c r="H98" s="845" t="s">
        <v>121</v>
      </c>
      <c r="I98" s="846" t="s">
        <v>121</v>
      </c>
      <c r="J98" s="952">
        <f>SUM(H98:I98)</f>
        <v>0</v>
      </c>
      <c r="K98" s="764">
        <v>99</v>
      </c>
      <c r="L98" s="846">
        <v>54</v>
      </c>
      <c r="M98" s="952">
        <f>SUM(K98:L98)</f>
        <v>153</v>
      </c>
      <c r="N98" s="764">
        <v>7</v>
      </c>
      <c r="O98" s="846">
        <v>1</v>
      </c>
      <c r="P98" s="952">
        <f>SUM(N98:O98)</f>
        <v>8</v>
      </c>
      <c r="Q98" s="845">
        <v>1</v>
      </c>
      <c r="R98" s="846" t="s">
        <v>121</v>
      </c>
      <c r="S98" s="952">
        <f>SUM(Q98:R98)</f>
        <v>1</v>
      </c>
      <c r="T98" s="764">
        <v>17</v>
      </c>
      <c r="U98" s="846">
        <v>11</v>
      </c>
      <c r="V98" s="952">
        <f>SUM(T98:U98)</f>
        <v>28</v>
      </c>
      <c r="W98" s="764" t="s">
        <v>121</v>
      </c>
      <c r="X98" s="846" t="s">
        <v>121</v>
      </c>
      <c r="Y98" s="952">
        <f>SUM(W98:X98)</f>
        <v>0</v>
      </c>
      <c r="Z98" s="845" t="s">
        <v>121</v>
      </c>
      <c r="AA98" s="846" t="s">
        <v>121</v>
      </c>
      <c r="AB98" s="952">
        <f>SUM(Z98:AA98)</f>
        <v>0</v>
      </c>
      <c r="AC98" s="764">
        <v>116</v>
      </c>
      <c r="AD98" s="846">
        <v>65</v>
      </c>
      <c r="AE98" s="952">
        <f>SUM(M98,V98)</f>
        <v>181</v>
      </c>
      <c r="AF98" s="764">
        <v>7</v>
      </c>
      <c r="AG98" s="846">
        <v>1</v>
      </c>
      <c r="AH98" s="952">
        <f>SUM(P98,Y98)</f>
        <v>8</v>
      </c>
      <c r="AI98" s="845">
        <v>1</v>
      </c>
      <c r="AJ98" s="846" t="s">
        <v>121</v>
      </c>
      <c r="AK98" s="952">
        <f>SUM(S98,AB98)</f>
        <v>1</v>
      </c>
      <c r="AL98" s="840">
        <v>86</v>
      </c>
      <c r="AM98" s="838">
        <v>54</v>
      </c>
      <c r="AN98" s="951">
        <f>SUM(AL98:AM98)</f>
        <v>140</v>
      </c>
      <c r="AO98" s="840">
        <v>2</v>
      </c>
      <c r="AP98" s="838">
        <v>1</v>
      </c>
      <c r="AQ98" s="951">
        <f>SUM(AO98:AP98)</f>
        <v>3</v>
      </c>
      <c r="AR98" s="837">
        <v>9</v>
      </c>
      <c r="AS98" s="838">
        <v>5</v>
      </c>
      <c r="AT98" s="951">
        <f>SUM(AR98:AS98)</f>
        <v>14</v>
      </c>
      <c r="AU98" s="841">
        <f>SUM(AL98,B98,AC98)</f>
        <v>332</v>
      </c>
      <c r="AV98" s="842">
        <f>SUM(AM98,C98,AD98)</f>
        <v>187</v>
      </c>
      <c r="AW98" s="843">
        <f>SUM(AU98:AV98)</f>
        <v>519</v>
      </c>
      <c r="AX98" s="841">
        <f>SUM(AO98,E98,AF98)</f>
        <v>11</v>
      </c>
      <c r="AY98" s="842">
        <f>SUM(AP98,F98,AG98)</f>
        <v>2</v>
      </c>
      <c r="AZ98" s="843">
        <f>SUM(AX98:AY98)</f>
        <v>13</v>
      </c>
      <c r="BA98" s="841">
        <f>SUM(AR98,H98,AI98)</f>
        <v>10</v>
      </c>
      <c r="BB98" s="842">
        <f>SUM(AS98,I98,AJ98)</f>
        <v>5</v>
      </c>
      <c r="BC98" s="843">
        <f>SUM(BA98:BB98)</f>
        <v>15</v>
      </c>
    </row>
    <row r="99" spans="1:57" x14ac:dyDescent="0.2">
      <c r="A99" s="844" t="s">
        <v>65</v>
      </c>
      <c r="B99" s="764">
        <v>2</v>
      </c>
      <c r="C99" s="846">
        <v>4</v>
      </c>
      <c r="D99" s="952">
        <f>SUM(B99:C99)</f>
        <v>6</v>
      </c>
      <c r="E99" s="764" t="s">
        <v>121</v>
      </c>
      <c r="F99" s="846">
        <v>1</v>
      </c>
      <c r="G99" s="952">
        <f>SUM(E99:F99)</f>
        <v>1</v>
      </c>
      <c r="H99" s="845" t="s">
        <v>121</v>
      </c>
      <c r="I99" s="846" t="s">
        <v>121</v>
      </c>
      <c r="J99" s="952">
        <f>SUM(H99:I99)</f>
        <v>0</v>
      </c>
      <c r="K99" s="764">
        <v>4</v>
      </c>
      <c r="L99" s="846">
        <v>1</v>
      </c>
      <c r="M99" s="952">
        <f>SUM(K99:L99)</f>
        <v>5</v>
      </c>
      <c r="N99" s="764" t="s">
        <v>121</v>
      </c>
      <c r="O99" s="846" t="s">
        <v>121</v>
      </c>
      <c r="P99" s="952">
        <f>SUM(N99:O99)</f>
        <v>0</v>
      </c>
      <c r="Q99" s="845" t="s">
        <v>121</v>
      </c>
      <c r="R99" s="846" t="s">
        <v>121</v>
      </c>
      <c r="S99" s="952">
        <f>SUM(Q99:R99)</f>
        <v>0</v>
      </c>
      <c r="T99" s="764">
        <v>3</v>
      </c>
      <c r="U99" s="846">
        <v>3</v>
      </c>
      <c r="V99" s="952">
        <f>SUM(T99:U99)</f>
        <v>6</v>
      </c>
      <c r="W99" s="764" t="s">
        <v>121</v>
      </c>
      <c r="X99" s="846" t="s">
        <v>121</v>
      </c>
      <c r="Y99" s="952">
        <f>SUM(W99:X99)</f>
        <v>0</v>
      </c>
      <c r="Z99" s="845" t="s">
        <v>121</v>
      </c>
      <c r="AA99" s="846" t="s">
        <v>121</v>
      </c>
      <c r="AB99" s="952">
        <f>SUM(Z99:AA99)</f>
        <v>0</v>
      </c>
      <c r="AC99" s="764">
        <v>7</v>
      </c>
      <c r="AD99" s="846">
        <v>4</v>
      </c>
      <c r="AE99" s="952">
        <f>SUM(M99,V99)</f>
        <v>11</v>
      </c>
      <c r="AF99" s="764" t="s">
        <v>121</v>
      </c>
      <c r="AG99" s="846" t="s">
        <v>121</v>
      </c>
      <c r="AH99" s="952">
        <f>SUM(P99,Y99)</f>
        <v>0</v>
      </c>
      <c r="AI99" s="845" t="s">
        <v>121</v>
      </c>
      <c r="AJ99" s="846" t="s">
        <v>121</v>
      </c>
      <c r="AK99" s="952">
        <f>SUM(S99,AB99)</f>
        <v>0</v>
      </c>
      <c r="AL99" s="840">
        <v>1</v>
      </c>
      <c r="AM99" s="838">
        <v>4</v>
      </c>
      <c r="AN99" s="951">
        <f>SUM(AL99:AM99)</f>
        <v>5</v>
      </c>
      <c r="AO99" s="840">
        <v>1</v>
      </c>
      <c r="AP99" s="838" t="s">
        <v>121</v>
      </c>
      <c r="AQ99" s="951">
        <f>SUM(AO99:AP99)</f>
        <v>1</v>
      </c>
      <c r="AR99" s="837" t="s">
        <v>121</v>
      </c>
      <c r="AS99" s="838" t="s">
        <v>121</v>
      </c>
      <c r="AT99" s="951">
        <f>SUM(AR99:AS99)</f>
        <v>0</v>
      </c>
      <c r="AU99" s="841">
        <f>SUM(AL99,B99,AC99)</f>
        <v>10</v>
      </c>
      <c r="AV99" s="842">
        <f>SUM(AM99,C99,AD99)</f>
        <v>12</v>
      </c>
      <c r="AW99" s="843">
        <f>SUM(AU99:AV99)</f>
        <v>22</v>
      </c>
      <c r="AX99" s="841">
        <f>SUM(AO99,E99,AF99)</f>
        <v>1</v>
      </c>
      <c r="AY99" s="842">
        <f>SUM(AP99,F99,AG99)</f>
        <v>1</v>
      </c>
      <c r="AZ99" s="843">
        <f>SUM(AX99:AY99)</f>
        <v>2</v>
      </c>
      <c r="BA99" s="841">
        <f>SUM(AR99,H99,AI99)</f>
        <v>0</v>
      </c>
      <c r="BB99" s="842">
        <f>SUM(AS99,I99,AJ99)</f>
        <v>0</v>
      </c>
      <c r="BC99" s="843">
        <f>SUM(BA99:BB99)</f>
        <v>0</v>
      </c>
    </row>
    <row r="100" spans="1:57" x14ac:dyDescent="0.2">
      <c r="A100" s="844" t="s">
        <v>66</v>
      </c>
      <c r="B100" s="764">
        <v>19</v>
      </c>
      <c r="C100" s="846">
        <v>122</v>
      </c>
      <c r="D100" s="952">
        <f>SUM(B100:C100)</f>
        <v>141</v>
      </c>
      <c r="E100" s="764" t="s">
        <v>121</v>
      </c>
      <c r="F100" s="846">
        <v>13</v>
      </c>
      <c r="G100" s="952">
        <f>SUM(E100:F100)</f>
        <v>13</v>
      </c>
      <c r="H100" s="845" t="s">
        <v>121</v>
      </c>
      <c r="I100" s="846">
        <v>9</v>
      </c>
      <c r="J100" s="952">
        <f>SUM(H100:I100)</f>
        <v>9</v>
      </c>
      <c r="K100" s="764">
        <v>9</v>
      </c>
      <c r="L100" s="846">
        <v>80</v>
      </c>
      <c r="M100" s="952">
        <f>SUM(K100:L100)</f>
        <v>89</v>
      </c>
      <c r="N100" s="764">
        <v>2</v>
      </c>
      <c r="O100" s="846">
        <v>8</v>
      </c>
      <c r="P100" s="952">
        <f>SUM(N100:O100)</f>
        <v>10</v>
      </c>
      <c r="Q100" s="845" t="s">
        <v>121</v>
      </c>
      <c r="R100" s="846">
        <v>5</v>
      </c>
      <c r="S100" s="952">
        <f>SUM(Q100:R100)</f>
        <v>5</v>
      </c>
      <c r="T100" s="764">
        <v>13</v>
      </c>
      <c r="U100" s="846">
        <v>70</v>
      </c>
      <c r="V100" s="952">
        <f>SUM(T100:U100)</f>
        <v>83</v>
      </c>
      <c r="W100" s="764" t="s">
        <v>121</v>
      </c>
      <c r="X100" s="846">
        <v>3</v>
      </c>
      <c r="Y100" s="952">
        <f>SUM(W100:X100)</f>
        <v>3</v>
      </c>
      <c r="Z100" s="845" t="s">
        <v>121</v>
      </c>
      <c r="AA100" s="846">
        <v>1</v>
      </c>
      <c r="AB100" s="952">
        <f>SUM(Z100:AA100)</f>
        <v>1</v>
      </c>
      <c r="AC100" s="764">
        <v>22</v>
      </c>
      <c r="AD100" s="846">
        <v>150</v>
      </c>
      <c r="AE100" s="952">
        <f>SUM(M100,V100)</f>
        <v>172</v>
      </c>
      <c r="AF100" s="764">
        <v>2</v>
      </c>
      <c r="AG100" s="846">
        <v>11</v>
      </c>
      <c r="AH100" s="952">
        <f>SUM(P100,Y100)</f>
        <v>13</v>
      </c>
      <c r="AI100" s="845" t="s">
        <v>121</v>
      </c>
      <c r="AJ100" s="846">
        <v>6</v>
      </c>
      <c r="AK100" s="952">
        <f>SUM(S100,AB100)</f>
        <v>6</v>
      </c>
      <c r="AL100" s="840">
        <v>21</v>
      </c>
      <c r="AM100" s="838">
        <v>166</v>
      </c>
      <c r="AN100" s="951">
        <f>SUM(AL100:AM100)</f>
        <v>187</v>
      </c>
      <c r="AO100" s="840">
        <v>1</v>
      </c>
      <c r="AP100" s="838">
        <v>9</v>
      </c>
      <c r="AQ100" s="951">
        <f>SUM(AO100:AP100)</f>
        <v>10</v>
      </c>
      <c r="AR100" s="837" t="s">
        <v>121</v>
      </c>
      <c r="AS100" s="838">
        <v>2</v>
      </c>
      <c r="AT100" s="951">
        <f>SUM(AR100:AS100)</f>
        <v>2</v>
      </c>
      <c r="AU100" s="841">
        <f>SUM(AL100,B100,AC100)</f>
        <v>62</v>
      </c>
      <c r="AV100" s="842">
        <f>SUM(AM100,C100,AD100)</f>
        <v>438</v>
      </c>
      <c r="AW100" s="843">
        <f>SUM(AU100:AV100)</f>
        <v>500</v>
      </c>
      <c r="AX100" s="841">
        <f>SUM(AO100,E100,AF100)</f>
        <v>3</v>
      </c>
      <c r="AY100" s="842">
        <f>SUM(AP100,F100,AG100)</f>
        <v>33</v>
      </c>
      <c r="AZ100" s="843">
        <f>SUM(AX100:AY100)</f>
        <v>36</v>
      </c>
      <c r="BA100" s="841">
        <f>SUM(AR100,H100,AI100)</f>
        <v>0</v>
      </c>
      <c r="BB100" s="842">
        <f>SUM(AS100,I100,AJ100)</f>
        <v>17</v>
      </c>
      <c r="BC100" s="843">
        <f>SUM(BA100:BB100)</f>
        <v>17</v>
      </c>
    </row>
    <row r="101" spans="1:57" x14ac:dyDescent="0.2">
      <c r="A101" s="844" t="s">
        <v>112</v>
      </c>
      <c r="B101" s="764" t="s">
        <v>121</v>
      </c>
      <c r="C101" s="846" t="s">
        <v>121</v>
      </c>
      <c r="D101" s="952">
        <f>SUM(B101:C101)</f>
        <v>0</v>
      </c>
      <c r="E101" s="764" t="s">
        <v>121</v>
      </c>
      <c r="F101" s="846" t="s">
        <v>121</v>
      </c>
      <c r="G101" s="952">
        <f>SUM(E101:F101)</f>
        <v>0</v>
      </c>
      <c r="H101" s="845" t="s">
        <v>121</v>
      </c>
      <c r="I101" s="846" t="s">
        <v>121</v>
      </c>
      <c r="J101" s="952">
        <f>SUM(H101:I101)</f>
        <v>0</v>
      </c>
      <c r="K101" s="764" t="s">
        <v>121</v>
      </c>
      <c r="L101" s="846" t="s">
        <v>121</v>
      </c>
      <c r="M101" s="952">
        <f>SUM(K101:L101)</f>
        <v>0</v>
      </c>
      <c r="N101" s="764" t="s">
        <v>121</v>
      </c>
      <c r="O101" s="846" t="s">
        <v>121</v>
      </c>
      <c r="P101" s="952">
        <f>SUM(N101:O101)</f>
        <v>0</v>
      </c>
      <c r="Q101" s="845" t="s">
        <v>121</v>
      </c>
      <c r="R101" s="846" t="s">
        <v>121</v>
      </c>
      <c r="S101" s="952">
        <f>SUM(Q101:R101)</f>
        <v>0</v>
      </c>
      <c r="T101" s="764" t="s">
        <v>121</v>
      </c>
      <c r="U101" s="846">
        <v>1</v>
      </c>
      <c r="V101" s="952">
        <f>SUM(T101:U101)</f>
        <v>1</v>
      </c>
      <c r="W101" s="764" t="s">
        <v>121</v>
      </c>
      <c r="X101" s="846" t="s">
        <v>121</v>
      </c>
      <c r="Y101" s="952">
        <f>SUM(W101:X101)</f>
        <v>0</v>
      </c>
      <c r="Z101" s="845" t="s">
        <v>121</v>
      </c>
      <c r="AA101" s="846" t="s">
        <v>121</v>
      </c>
      <c r="AB101" s="952">
        <f>SUM(Z101:AA101)</f>
        <v>0</v>
      </c>
      <c r="AC101" s="764" t="s">
        <v>121</v>
      </c>
      <c r="AD101" s="846">
        <v>1</v>
      </c>
      <c r="AE101" s="952">
        <f>SUM(M101,V101)</f>
        <v>1</v>
      </c>
      <c r="AF101" s="764" t="s">
        <v>121</v>
      </c>
      <c r="AG101" s="846" t="s">
        <v>121</v>
      </c>
      <c r="AH101" s="952">
        <f>SUM(P101,Y101)</f>
        <v>0</v>
      </c>
      <c r="AI101" s="845" t="s">
        <v>121</v>
      </c>
      <c r="AJ101" s="846" t="s">
        <v>121</v>
      </c>
      <c r="AK101" s="952">
        <f>SUM(S101,AB101)</f>
        <v>0</v>
      </c>
      <c r="AL101" s="840">
        <v>2</v>
      </c>
      <c r="AM101" s="838" t="s">
        <v>121</v>
      </c>
      <c r="AN101" s="951">
        <f>SUM(AL101:AM101)</f>
        <v>2</v>
      </c>
      <c r="AO101" s="840" t="s">
        <v>121</v>
      </c>
      <c r="AP101" s="838">
        <v>1</v>
      </c>
      <c r="AQ101" s="951">
        <f>SUM(AO101:AP101)</f>
        <v>1</v>
      </c>
      <c r="AR101" s="837" t="s">
        <v>121</v>
      </c>
      <c r="AS101" s="838" t="s">
        <v>121</v>
      </c>
      <c r="AT101" s="951">
        <f>SUM(AR101:AS101)</f>
        <v>0</v>
      </c>
      <c r="AU101" s="841">
        <f>SUM(AL101,B101,AC101)</f>
        <v>2</v>
      </c>
      <c r="AV101" s="842">
        <f>SUM(AM101,C101,AD101)</f>
        <v>1</v>
      </c>
      <c r="AW101" s="843">
        <f>SUM(AU101:AV101)</f>
        <v>3</v>
      </c>
      <c r="AX101" s="841">
        <f>SUM(AO101,E101,AF101)</f>
        <v>0</v>
      </c>
      <c r="AY101" s="842">
        <f>SUM(AP101,F101,AG101)</f>
        <v>1</v>
      </c>
      <c r="AZ101" s="843">
        <f>SUM(AX101:AY101)</f>
        <v>1</v>
      </c>
      <c r="BA101" s="841">
        <f>SUM(AR101,H101,AI101)</f>
        <v>0</v>
      </c>
      <c r="BB101" s="842">
        <f>SUM(AS101,I101,AJ101)</f>
        <v>0</v>
      </c>
      <c r="BC101" s="843">
        <f>SUM(BA101:BB101)</f>
        <v>0</v>
      </c>
    </row>
    <row r="102" spans="1:57" x14ac:dyDescent="0.2">
      <c r="A102" s="844" t="s">
        <v>136</v>
      </c>
      <c r="B102" s="764">
        <v>6</v>
      </c>
      <c r="C102" s="846">
        <v>6</v>
      </c>
      <c r="D102" s="952">
        <f>SUM(B102:C102)</f>
        <v>12</v>
      </c>
      <c r="E102" s="764" t="s">
        <v>121</v>
      </c>
      <c r="F102" s="846">
        <v>3</v>
      </c>
      <c r="G102" s="952">
        <f>SUM(E102:F102)</f>
        <v>3</v>
      </c>
      <c r="H102" s="845">
        <v>1</v>
      </c>
      <c r="I102" s="846">
        <v>2</v>
      </c>
      <c r="J102" s="952">
        <f>SUM(H102:I102)</f>
        <v>3</v>
      </c>
      <c r="K102" s="764">
        <v>3</v>
      </c>
      <c r="L102" s="846">
        <v>4</v>
      </c>
      <c r="M102" s="952">
        <f>SUM(K102:L102)</f>
        <v>7</v>
      </c>
      <c r="N102" s="764" t="s">
        <v>121</v>
      </c>
      <c r="O102" s="846" t="s">
        <v>121</v>
      </c>
      <c r="P102" s="952">
        <f>SUM(N102:O102)</f>
        <v>0</v>
      </c>
      <c r="Q102" s="845" t="s">
        <v>121</v>
      </c>
      <c r="R102" s="846" t="s">
        <v>121</v>
      </c>
      <c r="S102" s="952">
        <f>SUM(Q102:R102)</f>
        <v>0</v>
      </c>
      <c r="T102" s="764">
        <v>1</v>
      </c>
      <c r="U102" s="846">
        <v>5</v>
      </c>
      <c r="V102" s="952">
        <f>SUM(T102:U102)</f>
        <v>6</v>
      </c>
      <c r="W102" s="764" t="s">
        <v>121</v>
      </c>
      <c r="X102" s="846" t="s">
        <v>121</v>
      </c>
      <c r="Y102" s="952">
        <f>SUM(W102:X102)</f>
        <v>0</v>
      </c>
      <c r="Z102" s="845" t="s">
        <v>121</v>
      </c>
      <c r="AA102" s="846" t="s">
        <v>121</v>
      </c>
      <c r="AB102" s="952">
        <f>SUM(Z102:AA102)</f>
        <v>0</v>
      </c>
      <c r="AC102" s="764">
        <v>4</v>
      </c>
      <c r="AD102" s="846">
        <v>9</v>
      </c>
      <c r="AE102" s="952">
        <f>SUM(M102,V102)</f>
        <v>13</v>
      </c>
      <c r="AF102" s="764" t="s">
        <v>121</v>
      </c>
      <c r="AG102" s="846" t="s">
        <v>121</v>
      </c>
      <c r="AH102" s="952">
        <f>SUM(P102,Y102)</f>
        <v>0</v>
      </c>
      <c r="AI102" s="845" t="s">
        <v>121</v>
      </c>
      <c r="AJ102" s="846" t="s">
        <v>121</v>
      </c>
      <c r="AK102" s="952">
        <f>SUM(S102,AB102)</f>
        <v>0</v>
      </c>
      <c r="AL102" s="840">
        <v>6</v>
      </c>
      <c r="AM102" s="838">
        <v>12</v>
      </c>
      <c r="AN102" s="951">
        <f>SUM(AL102:AM102)</f>
        <v>18</v>
      </c>
      <c r="AO102" s="840" t="s">
        <v>121</v>
      </c>
      <c r="AP102" s="838" t="s">
        <v>121</v>
      </c>
      <c r="AQ102" s="951">
        <f>SUM(AO102:AP102)</f>
        <v>0</v>
      </c>
      <c r="AR102" s="837" t="s">
        <v>121</v>
      </c>
      <c r="AS102" s="838" t="s">
        <v>121</v>
      </c>
      <c r="AT102" s="951">
        <f>SUM(AR102:AS102)</f>
        <v>0</v>
      </c>
      <c r="AU102" s="841">
        <f>SUM(AL102,B102,AC102)</f>
        <v>16</v>
      </c>
      <c r="AV102" s="842">
        <f>SUM(AM102,C102,AD102)</f>
        <v>27</v>
      </c>
      <c r="AW102" s="843">
        <f>SUM(AU102:AV102)</f>
        <v>43</v>
      </c>
      <c r="AX102" s="841">
        <f>SUM(AO102,E102,AF102)</f>
        <v>0</v>
      </c>
      <c r="AY102" s="842">
        <f>SUM(AP102,F102,AG102)</f>
        <v>3</v>
      </c>
      <c r="AZ102" s="843">
        <f>SUM(AX102:AY102)</f>
        <v>3</v>
      </c>
      <c r="BA102" s="841">
        <f>SUM(AR102,H102,AI102)</f>
        <v>1</v>
      </c>
      <c r="BB102" s="842">
        <f>SUM(AS102,I102,AJ102)</f>
        <v>2</v>
      </c>
      <c r="BC102" s="843">
        <f>SUM(BA102:BB102)</f>
        <v>3</v>
      </c>
    </row>
    <row r="103" spans="1:57" x14ac:dyDescent="0.2">
      <c r="A103" s="844" t="s">
        <v>67</v>
      </c>
      <c r="B103" s="764">
        <v>45</v>
      </c>
      <c r="C103" s="846">
        <v>111</v>
      </c>
      <c r="D103" s="952">
        <f>SUM(B103:C103)</f>
        <v>156</v>
      </c>
      <c r="E103" s="764">
        <v>1</v>
      </c>
      <c r="F103" s="846">
        <v>7</v>
      </c>
      <c r="G103" s="952">
        <f>SUM(E103:F103)</f>
        <v>8</v>
      </c>
      <c r="H103" s="845">
        <v>5</v>
      </c>
      <c r="I103" s="846">
        <v>1</v>
      </c>
      <c r="J103" s="952">
        <f>SUM(H103:I103)</f>
        <v>6</v>
      </c>
      <c r="K103" s="764">
        <v>15</v>
      </c>
      <c r="L103" s="846">
        <v>56</v>
      </c>
      <c r="M103" s="952">
        <f>SUM(K103:L103)</f>
        <v>71</v>
      </c>
      <c r="N103" s="764" t="s">
        <v>121</v>
      </c>
      <c r="O103" s="846">
        <v>5</v>
      </c>
      <c r="P103" s="952">
        <f>SUM(N103:O103)</f>
        <v>5</v>
      </c>
      <c r="Q103" s="845" t="s">
        <v>121</v>
      </c>
      <c r="R103" s="846">
        <v>3</v>
      </c>
      <c r="S103" s="952">
        <f>SUM(Q103:R103)</f>
        <v>3</v>
      </c>
      <c r="T103" s="764">
        <v>18</v>
      </c>
      <c r="U103" s="846">
        <v>72</v>
      </c>
      <c r="V103" s="952">
        <f>SUM(T103:U103)</f>
        <v>90</v>
      </c>
      <c r="W103" s="764" t="s">
        <v>121</v>
      </c>
      <c r="X103" s="846" t="s">
        <v>121</v>
      </c>
      <c r="Y103" s="952">
        <f>SUM(W103:X103)</f>
        <v>0</v>
      </c>
      <c r="Z103" s="845" t="s">
        <v>121</v>
      </c>
      <c r="AA103" s="846" t="s">
        <v>121</v>
      </c>
      <c r="AB103" s="952">
        <f>SUM(Z103:AA103)</f>
        <v>0</v>
      </c>
      <c r="AC103" s="764">
        <v>33</v>
      </c>
      <c r="AD103" s="846">
        <v>128</v>
      </c>
      <c r="AE103" s="952">
        <f>SUM(M103,V103)</f>
        <v>161</v>
      </c>
      <c r="AF103" s="764" t="s">
        <v>121</v>
      </c>
      <c r="AG103" s="846">
        <v>5</v>
      </c>
      <c r="AH103" s="952">
        <f>SUM(P103,Y103)</f>
        <v>5</v>
      </c>
      <c r="AI103" s="845" t="s">
        <v>121</v>
      </c>
      <c r="AJ103" s="846">
        <v>3</v>
      </c>
      <c r="AK103" s="952">
        <f>SUM(S103,AB103)</f>
        <v>3</v>
      </c>
      <c r="AL103" s="840">
        <v>50</v>
      </c>
      <c r="AM103" s="838">
        <v>117</v>
      </c>
      <c r="AN103" s="951">
        <f>SUM(AL103:AM103)</f>
        <v>167</v>
      </c>
      <c r="AO103" s="840">
        <v>2</v>
      </c>
      <c r="AP103" s="838">
        <v>3</v>
      </c>
      <c r="AQ103" s="951">
        <f>SUM(AO103:AP103)</f>
        <v>5</v>
      </c>
      <c r="AR103" s="837" t="s">
        <v>121</v>
      </c>
      <c r="AS103" s="838">
        <v>4</v>
      </c>
      <c r="AT103" s="951">
        <f>SUM(AR103:AS103)</f>
        <v>4</v>
      </c>
      <c r="AU103" s="841">
        <f>SUM(AL103,B103,AC103)</f>
        <v>128</v>
      </c>
      <c r="AV103" s="842">
        <f>SUM(AM103,C103,AD103)</f>
        <v>356</v>
      </c>
      <c r="AW103" s="843">
        <f>SUM(AU103:AV103)</f>
        <v>484</v>
      </c>
      <c r="AX103" s="841">
        <f>SUM(AO103,E103,AF103)</f>
        <v>3</v>
      </c>
      <c r="AY103" s="842">
        <f>SUM(AP103,F103,AG103)</f>
        <v>15</v>
      </c>
      <c r="AZ103" s="843">
        <f>SUM(AX103:AY103)</f>
        <v>18</v>
      </c>
      <c r="BA103" s="841">
        <f>SUM(AR103,H103,AI103)</f>
        <v>5</v>
      </c>
      <c r="BB103" s="842">
        <f>SUM(AS103,I103,AJ103)</f>
        <v>8</v>
      </c>
      <c r="BC103" s="843">
        <f>SUM(BA103:BB103)</f>
        <v>13</v>
      </c>
    </row>
    <row r="104" spans="1:57" x14ac:dyDescent="0.2">
      <c r="A104" s="844" t="s">
        <v>68</v>
      </c>
      <c r="B104" s="764">
        <v>134</v>
      </c>
      <c r="C104" s="846">
        <v>173</v>
      </c>
      <c r="D104" s="952">
        <f>SUM(B104:C104)</f>
        <v>307</v>
      </c>
      <c r="E104" s="764">
        <v>10</v>
      </c>
      <c r="F104" s="846">
        <v>10</v>
      </c>
      <c r="G104" s="952">
        <f>SUM(E104:F104)</f>
        <v>20</v>
      </c>
      <c r="H104" s="845">
        <v>14</v>
      </c>
      <c r="I104" s="846">
        <v>30</v>
      </c>
      <c r="J104" s="952">
        <f>SUM(H104:I104)</f>
        <v>44</v>
      </c>
      <c r="K104" s="764">
        <v>127</v>
      </c>
      <c r="L104" s="846">
        <v>138</v>
      </c>
      <c r="M104" s="952">
        <f>SUM(K104:L104)</f>
        <v>265</v>
      </c>
      <c r="N104" s="764">
        <v>11</v>
      </c>
      <c r="O104" s="846">
        <v>13</v>
      </c>
      <c r="P104" s="952">
        <f>SUM(N104:O104)</f>
        <v>24</v>
      </c>
      <c r="Q104" s="845">
        <v>12</v>
      </c>
      <c r="R104" s="846">
        <v>17</v>
      </c>
      <c r="S104" s="952">
        <f>SUM(Q104:R104)</f>
        <v>29</v>
      </c>
      <c r="T104" s="764">
        <v>50</v>
      </c>
      <c r="U104" s="846">
        <v>75</v>
      </c>
      <c r="V104" s="952">
        <f>SUM(T104:U104)</f>
        <v>125</v>
      </c>
      <c r="W104" s="764">
        <v>1</v>
      </c>
      <c r="X104" s="846" t="s">
        <v>121</v>
      </c>
      <c r="Y104" s="952">
        <f>SUM(W104:X104)</f>
        <v>1</v>
      </c>
      <c r="Z104" s="845">
        <v>4</v>
      </c>
      <c r="AA104" s="846">
        <v>4</v>
      </c>
      <c r="AB104" s="952">
        <f>SUM(Z104:AA104)</f>
        <v>8</v>
      </c>
      <c r="AC104" s="764">
        <v>177</v>
      </c>
      <c r="AD104" s="846">
        <v>213</v>
      </c>
      <c r="AE104" s="952">
        <f>SUM(M104,V104)</f>
        <v>390</v>
      </c>
      <c r="AF104" s="764">
        <v>12</v>
      </c>
      <c r="AG104" s="846">
        <v>13</v>
      </c>
      <c r="AH104" s="952">
        <f>SUM(P104,Y104)</f>
        <v>25</v>
      </c>
      <c r="AI104" s="845">
        <v>16</v>
      </c>
      <c r="AJ104" s="846">
        <v>21</v>
      </c>
      <c r="AK104" s="952">
        <f>SUM(S104,AB104)</f>
        <v>37</v>
      </c>
      <c r="AL104" s="840">
        <v>191</v>
      </c>
      <c r="AM104" s="838">
        <v>271</v>
      </c>
      <c r="AN104" s="951">
        <f>SUM(AL104:AM104)</f>
        <v>462</v>
      </c>
      <c r="AO104" s="840">
        <v>5</v>
      </c>
      <c r="AP104" s="838">
        <v>15</v>
      </c>
      <c r="AQ104" s="951">
        <f>SUM(AO104:AP104)</f>
        <v>20</v>
      </c>
      <c r="AR104" s="837">
        <v>7</v>
      </c>
      <c r="AS104" s="838">
        <v>26</v>
      </c>
      <c r="AT104" s="951">
        <f>SUM(AR104:AS104)</f>
        <v>33</v>
      </c>
      <c r="AU104" s="841">
        <f>SUM(AL104,B104,AC104)</f>
        <v>502</v>
      </c>
      <c r="AV104" s="842">
        <f>SUM(AM104,C104,AD104)</f>
        <v>657</v>
      </c>
      <c r="AW104" s="843">
        <f>SUM(AU104:AV104)</f>
        <v>1159</v>
      </c>
      <c r="AX104" s="841">
        <f>SUM(AO104,E104,AF104)</f>
        <v>27</v>
      </c>
      <c r="AY104" s="842">
        <f>SUM(AP104,F104,AG104)</f>
        <v>38</v>
      </c>
      <c r="AZ104" s="843">
        <f>SUM(AX104:AY104)</f>
        <v>65</v>
      </c>
      <c r="BA104" s="841">
        <f>SUM(AR104,H104,AI104)</f>
        <v>37</v>
      </c>
      <c r="BB104" s="842">
        <f>SUM(AS104,I104,AJ104)</f>
        <v>77</v>
      </c>
      <c r="BC104" s="843">
        <f>SUM(BA104:BB104)</f>
        <v>114</v>
      </c>
    </row>
    <row r="105" spans="1:57" x14ac:dyDescent="0.2">
      <c r="A105" s="844" t="s">
        <v>69</v>
      </c>
      <c r="B105" s="764">
        <v>141</v>
      </c>
      <c r="C105" s="846">
        <v>103</v>
      </c>
      <c r="D105" s="952">
        <f>SUM(B105:C105)</f>
        <v>244</v>
      </c>
      <c r="E105" s="764">
        <v>15</v>
      </c>
      <c r="F105" s="846">
        <v>17</v>
      </c>
      <c r="G105" s="952">
        <f>SUM(E105:F105)</f>
        <v>32</v>
      </c>
      <c r="H105" s="845">
        <v>9</v>
      </c>
      <c r="I105" s="846">
        <v>4</v>
      </c>
      <c r="J105" s="952">
        <f>SUM(H105:I105)</f>
        <v>13</v>
      </c>
      <c r="K105" s="764">
        <v>63</v>
      </c>
      <c r="L105" s="846">
        <v>58</v>
      </c>
      <c r="M105" s="952">
        <f>SUM(K105:L105)</f>
        <v>121</v>
      </c>
      <c r="N105" s="764">
        <v>9</v>
      </c>
      <c r="O105" s="846">
        <v>5</v>
      </c>
      <c r="P105" s="952">
        <f>SUM(N105:O105)</f>
        <v>14</v>
      </c>
      <c r="Q105" s="845" t="s">
        <v>121</v>
      </c>
      <c r="R105" s="846">
        <v>2</v>
      </c>
      <c r="S105" s="952">
        <f>SUM(Q105:R105)</f>
        <v>2</v>
      </c>
      <c r="T105" s="764">
        <v>76</v>
      </c>
      <c r="U105" s="846">
        <v>61</v>
      </c>
      <c r="V105" s="952">
        <f>SUM(T105:U105)</f>
        <v>137</v>
      </c>
      <c r="W105" s="764">
        <v>4</v>
      </c>
      <c r="X105" s="846">
        <v>7</v>
      </c>
      <c r="Y105" s="952">
        <f>SUM(W105:X105)</f>
        <v>11</v>
      </c>
      <c r="Z105" s="845">
        <v>2</v>
      </c>
      <c r="AA105" s="846">
        <v>2</v>
      </c>
      <c r="AB105" s="952">
        <f>SUM(Z105:AA105)</f>
        <v>4</v>
      </c>
      <c r="AC105" s="764">
        <v>139</v>
      </c>
      <c r="AD105" s="846">
        <v>119</v>
      </c>
      <c r="AE105" s="952">
        <f>SUM(M105,V105)</f>
        <v>258</v>
      </c>
      <c r="AF105" s="764">
        <v>13</v>
      </c>
      <c r="AG105" s="846">
        <v>12</v>
      </c>
      <c r="AH105" s="952">
        <f>SUM(P105,Y105)</f>
        <v>25</v>
      </c>
      <c r="AI105" s="845">
        <v>2</v>
      </c>
      <c r="AJ105" s="846">
        <v>4</v>
      </c>
      <c r="AK105" s="952">
        <f>SUM(S105,AB105)</f>
        <v>6</v>
      </c>
      <c r="AL105" s="840">
        <v>114</v>
      </c>
      <c r="AM105" s="838">
        <v>89</v>
      </c>
      <c r="AN105" s="951">
        <f>SUM(AL105:AM105)</f>
        <v>203</v>
      </c>
      <c r="AO105" s="840">
        <v>10</v>
      </c>
      <c r="AP105" s="838">
        <v>5</v>
      </c>
      <c r="AQ105" s="951">
        <f>SUM(AO105:AP105)</f>
        <v>15</v>
      </c>
      <c r="AR105" s="837">
        <v>1</v>
      </c>
      <c r="AS105" s="838">
        <v>9</v>
      </c>
      <c r="AT105" s="951">
        <f>SUM(AR105:AS105)</f>
        <v>10</v>
      </c>
      <c r="AU105" s="841">
        <f>SUM(AL105,B105,AC105)</f>
        <v>394</v>
      </c>
      <c r="AV105" s="842">
        <f>SUM(AM105,C105,AD105)</f>
        <v>311</v>
      </c>
      <c r="AW105" s="843">
        <f>SUM(AU105:AV105)</f>
        <v>705</v>
      </c>
      <c r="AX105" s="841">
        <f>SUM(AO105,E105,AF105)</f>
        <v>38</v>
      </c>
      <c r="AY105" s="842">
        <f>SUM(AP105,F105,AG105)</f>
        <v>34</v>
      </c>
      <c r="AZ105" s="843">
        <f>SUM(AX105:AY105)</f>
        <v>72</v>
      </c>
      <c r="BA105" s="841">
        <f>SUM(AR105,H105,AI105)</f>
        <v>12</v>
      </c>
      <c r="BB105" s="842">
        <f>SUM(AS105,I105,AJ105)</f>
        <v>17</v>
      </c>
      <c r="BC105" s="843">
        <f>SUM(BA105:BB105)</f>
        <v>29</v>
      </c>
    </row>
    <row r="106" spans="1:57" x14ac:dyDescent="0.2">
      <c r="A106" s="844" t="s">
        <v>117</v>
      </c>
      <c r="B106" s="764" t="s">
        <v>121</v>
      </c>
      <c r="C106" s="846" t="s">
        <v>121</v>
      </c>
      <c r="D106" s="952">
        <f>SUM(B106:C106)</f>
        <v>0</v>
      </c>
      <c r="E106" s="764" t="s">
        <v>121</v>
      </c>
      <c r="F106" s="846" t="s">
        <v>121</v>
      </c>
      <c r="G106" s="952">
        <f>SUM(E106:F106)</f>
        <v>0</v>
      </c>
      <c r="H106" s="845" t="s">
        <v>121</v>
      </c>
      <c r="I106" s="846" t="s">
        <v>121</v>
      </c>
      <c r="J106" s="952">
        <f>SUM(H106:I106)</f>
        <v>0</v>
      </c>
      <c r="K106" s="764">
        <v>2</v>
      </c>
      <c r="L106" s="846">
        <v>2</v>
      </c>
      <c r="M106" s="952">
        <f>SUM(K106:L106)</f>
        <v>4</v>
      </c>
      <c r="N106" s="764" t="s">
        <v>121</v>
      </c>
      <c r="O106" s="846" t="s">
        <v>121</v>
      </c>
      <c r="P106" s="952">
        <f>SUM(N106:O106)</f>
        <v>0</v>
      </c>
      <c r="Q106" s="845" t="s">
        <v>121</v>
      </c>
      <c r="R106" s="846" t="s">
        <v>121</v>
      </c>
      <c r="S106" s="952">
        <f>SUM(Q106:R106)</f>
        <v>0</v>
      </c>
      <c r="T106" s="764" t="s">
        <v>121</v>
      </c>
      <c r="U106" s="846" t="s">
        <v>121</v>
      </c>
      <c r="V106" s="952">
        <f>SUM(T106:U106)</f>
        <v>0</v>
      </c>
      <c r="W106" s="764" t="s">
        <v>121</v>
      </c>
      <c r="X106" s="846" t="s">
        <v>121</v>
      </c>
      <c r="Y106" s="952">
        <f>SUM(W106:X106)</f>
        <v>0</v>
      </c>
      <c r="Z106" s="845" t="s">
        <v>121</v>
      </c>
      <c r="AA106" s="846" t="s">
        <v>121</v>
      </c>
      <c r="AB106" s="952">
        <f>SUM(Z106:AA106)</f>
        <v>0</v>
      </c>
      <c r="AC106" s="764">
        <v>2</v>
      </c>
      <c r="AD106" s="846">
        <v>2</v>
      </c>
      <c r="AE106" s="952">
        <f>SUM(M106,V106)</f>
        <v>4</v>
      </c>
      <c r="AF106" s="764" t="s">
        <v>121</v>
      </c>
      <c r="AG106" s="846" t="s">
        <v>121</v>
      </c>
      <c r="AH106" s="952">
        <f>SUM(P106,Y106)</f>
        <v>0</v>
      </c>
      <c r="AI106" s="845" t="s">
        <v>121</v>
      </c>
      <c r="AJ106" s="846" t="s">
        <v>121</v>
      </c>
      <c r="AK106" s="952">
        <f>SUM(S106,AB106)</f>
        <v>0</v>
      </c>
      <c r="AL106" s="840">
        <v>3</v>
      </c>
      <c r="AM106" s="838" t="s">
        <v>121</v>
      </c>
      <c r="AN106" s="951">
        <f>SUM(AL106:AM106)</f>
        <v>3</v>
      </c>
      <c r="AO106" s="840" t="s">
        <v>121</v>
      </c>
      <c r="AP106" s="838" t="s">
        <v>121</v>
      </c>
      <c r="AQ106" s="951">
        <f>SUM(AO106:AP106)</f>
        <v>0</v>
      </c>
      <c r="AR106" s="837" t="s">
        <v>121</v>
      </c>
      <c r="AS106" s="838">
        <v>1</v>
      </c>
      <c r="AT106" s="951">
        <f>SUM(AR106:AS106)</f>
        <v>1</v>
      </c>
      <c r="AU106" s="841">
        <f>SUM(AL106,B106,AC106)</f>
        <v>5</v>
      </c>
      <c r="AV106" s="842">
        <f>SUM(AM106,C106,AD106)</f>
        <v>2</v>
      </c>
      <c r="AW106" s="843">
        <f>SUM(AU106:AV106)</f>
        <v>7</v>
      </c>
      <c r="AX106" s="841">
        <f>SUM(AO106,E106,AF106)</f>
        <v>0</v>
      </c>
      <c r="AY106" s="842">
        <f>SUM(AP106,F106,AG106)</f>
        <v>0</v>
      </c>
      <c r="AZ106" s="843">
        <f>SUM(AX106:AY106)</f>
        <v>0</v>
      </c>
      <c r="BA106" s="841">
        <f>SUM(AR106,H106,AI106)</f>
        <v>0</v>
      </c>
      <c r="BB106" s="842">
        <f>SUM(AS106,I106,AJ106)</f>
        <v>1</v>
      </c>
      <c r="BC106" s="843">
        <f>SUM(BA106:BB106)</f>
        <v>1</v>
      </c>
    </row>
    <row r="107" spans="1:57" x14ac:dyDescent="0.2">
      <c r="A107" s="844" t="s">
        <v>71</v>
      </c>
      <c r="B107" s="764">
        <v>1</v>
      </c>
      <c r="C107" s="846" t="s">
        <v>121</v>
      </c>
      <c r="D107" s="952">
        <f>SUM(B107:C107)</f>
        <v>1</v>
      </c>
      <c r="E107" s="764" t="s">
        <v>121</v>
      </c>
      <c r="F107" s="846" t="s">
        <v>121</v>
      </c>
      <c r="G107" s="952">
        <f>SUM(E107:F107)</f>
        <v>0</v>
      </c>
      <c r="H107" s="845" t="s">
        <v>121</v>
      </c>
      <c r="I107" s="846" t="s">
        <v>121</v>
      </c>
      <c r="J107" s="952">
        <f>SUM(H107:I107)</f>
        <v>0</v>
      </c>
      <c r="K107" s="764" t="s">
        <v>121</v>
      </c>
      <c r="L107" s="846" t="s">
        <v>121</v>
      </c>
      <c r="M107" s="952">
        <f>SUM(K107:L107)</f>
        <v>0</v>
      </c>
      <c r="N107" s="764" t="s">
        <v>121</v>
      </c>
      <c r="O107" s="846" t="s">
        <v>121</v>
      </c>
      <c r="P107" s="952">
        <f>SUM(N107:O107)</f>
        <v>0</v>
      </c>
      <c r="Q107" s="845" t="s">
        <v>121</v>
      </c>
      <c r="R107" s="846" t="s">
        <v>121</v>
      </c>
      <c r="S107" s="952">
        <f>SUM(Q107:R107)</f>
        <v>0</v>
      </c>
      <c r="T107" s="764">
        <v>4</v>
      </c>
      <c r="U107" s="846" t="s">
        <v>121</v>
      </c>
      <c r="V107" s="952">
        <f>SUM(T107:U107)</f>
        <v>4</v>
      </c>
      <c r="W107" s="764" t="s">
        <v>121</v>
      </c>
      <c r="X107" s="846" t="s">
        <v>121</v>
      </c>
      <c r="Y107" s="952">
        <f>SUM(W107:X107)</f>
        <v>0</v>
      </c>
      <c r="Z107" s="845" t="s">
        <v>121</v>
      </c>
      <c r="AA107" s="846" t="s">
        <v>121</v>
      </c>
      <c r="AB107" s="952">
        <f>SUM(Z107:AA107)</f>
        <v>0</v>
      </c>
      <c r="AC107" s="764">
        <v>4</v>
      </c>
      <c r="AD107" s="846" t="s">
        <v>121</v>
      </c>
      <c r="AE107" s="952">
        <f>SUM(M107,V107)</f>
        <v>4</v>
      </c>
      <c r="AF107" s="764" t="s">
        <v>121</v>
      </c>
      <c r="AG107" s="846" t="s">
        <v>121</v>
      </c>
      <c r="AH107" s="952">
        <f>SUM(P107,Y107)</f>
        <v>0</v>
      </c>
      <c r="AI107" s="845" t="s">
        <v>121</v>
      </c>
      <c r="AJ107" s="846" t="s">
        <v>121</v>
      </c>
      <c r="AK107" s="952">
        <f>SUM(S107,AB107)</f>
        <v>0</v>
      </c>
      <c r="AL107" s="840">
        <v>3</v>
      </c>
      <c r="AM107" s="838" t="s">
        <v>121</v>
      </c>
      <c r="AN107" s="951">
        <f>SUM(AL107:AM107)</f>
        <v>3</v>
      </c>
      <c r="AO107" s="840" t="s">
        <v>121</v>
      </c>
      <c r="AP107" s="838" t="s">
        <v>121</v>
      </c>
      <c r="AQ107" s="951">
        <f>SUM(AO107:AP107)</f>
        <v>0</v>
      </c>
      <c r="AR107" s="837" t="s">
        <v>121</v>
      </c>
      <c r="AS107" s="838" t="s">
        <v>121</v>
      </c>
      <c r="AT107" s="951">
        <f>SUM(AR107:AS107)</f>
        <v>0</v>
      </c>
      <c r="AU107" s="841">
        <f>SUM(AL107,B107,AC107)</f>
        <v>8</v>
      </c>
      <c r="AV107" s="842">
        <f>SUM(AM107,C107,AD107)</f>
        <v>0</v>
      </c>
      <c r="AW107" s="843">
        <f>SUM(AU107:AV107)</f>
        <v>8</v>
      </c>
      <c r="AX107" s="841">
        <f>SUM(AO107,E107,AF107)</f>
        <v>0</v>
      </c>
      <c r="AY107" s="842">
        <f>SUM(AP107,F107,AG107)</f>
        <v>0</v>
      </c>
      <c r="AZ107" s="843">
        <f>SUM(AX107:AY107)</f>
        <v>0</v>
      </c>
      <c r="BA107" s="841">
        <f>SUM(AR107,H107,AI107)</f>
        <v>0</v>
      </c>
      <c r="BB107" s="842">
        <f>SUM(AS107,I107,AJ107)</f>
        <v>0</v>
      </c>
      <c r="BC107" s="843">
        <f>SUM(BA107:BB107)</f>
        <v>0</v>
      </c>
    </row>
    <row r="108" spans="1:57" x14ac:dyDescent="0.2">
      <c r="A108" s="844" t="s">
        <v>72</v>
      </c>
      <c r="B108" s="764">
        <v>90</v>
      </c>
      <c r="C108" s="846">
        <v>304</v>
      </c>
      <c r="D108" s="952">
        <f>SUM(B108:C108)</f>
        <v>394</v>
      </c>
      <c r="E108" s="764">
        <v>12</v>
      </c>
      <c r="F108" s="846">
        <v>41</v>
      </c>
      <c r="G108" s="952">
        <f>SUM(E108:F108)</f>
        <v>53</v>
      </c>
      <c r="H108" s="845">
        <v>4</v>
      </c>
      <c r="I108" s="846">
        <v>27</v>
      </c>
      <c r="J108" s="952">
        <f>SUM(H108:I108)</f>
        <v>31</v>
      </c>
      <c r="K108" s="764">
        <v>45</v>
      </c>
      <c r="L108" s="846">
        <v>132</v>
      </c>
      <c r="M108" s="952">
        <f>SUM(K108:L108)</f>
        <v>177</v>
      </c>
      <c r="N108" s="764">
        <v>3</v>
      </c>
      <c r="O108" s="846">
        <v>14</v>
      </c>
      <c r="P108" s="952">
        <f>SUM(N108:O108)</f>
        <v>17</v>
      </c>
      <c r="Q108" s="845" t="s">
        <v>121</v>
      </c>
      <c r="R108" s="846">
        <v>9</v>
      </c>
      <c r="S108" s="952">
        <f>SUM(Q108:R108)</f>
        <v>9</v>
      </c>
      <c r="T108" s="764">
        <v>15</v>
      </c>
      <c r="U108" s="846">
        <v>138</v>
      </c>
      <c r="V108" s="952">
        <f>SUM(T108:U108)</f>
        <v>153</v>
      </c>
      <c r="W108" s="764" t="s">
        <v>121</v>
      </c>
      <c r="X108" s="846">
        <v>8</v>
      </c>
      <c r="Y108" s="952">
        <f>SUM(W108:X108)</f>
        <v>8</v>
      </c>
      <c r="Z108" s="845">
        <v>1</v>
      </c>
      <c r="AA108" s="846">
        <v>2</v>
      </c>
      <c r="AB108" s="952">
        <f>SUM(Z108:AA108)</f>
        <v>3</v>
      </c>
      <c r="AC108" s="764">
        <v>60</v>
      </c>
      <c r="AD108" s="846">
        <v>270</v>
      </c>
      <c r="AE108" s="952">
        <f>SUM(M108,V108)</f>
        <v>330</v>
      </c>
      <c r="AF108" s="764">
        <v>3</v>
      </c>
      <c r="AG108" s="846">
        <v>22</v>
      </c>
      <c r="AH108" s="952">
        <f>SUM(P108,Y108)</f>
        <v>25</v>
      </c>
      <c r="AI108" s="845">
        <v>1</v>
      </c>
      <c r="AJ108" s="846">
        <v>11</v>
      </c>
      <c r="AK108" s="952">
        <f>SUM(S108,AB108)</f>
        <v>12</v>
      </c>
      <c r="AL108" s="840">
        <v>81</v>
      </c>
      <c r="AM108" s="838">
        <v>187</v>
      </c>
      <c r="AN108" s="951">
        <f>SUM(AL108:AM108)</f>
        <v>268</v>
      </c>
      <c r="AO108" s="840">
        <v>4</v>
      </c>
      <c r="AP108" s="838">
        <v>4</v>
      </c>
      <c r="AQ108" s="951">
        <f>SUM(AO108:AP108)</f>
        <v>8</v>
      </c>
      <c r="AR108" s="837">
        <v>3</v>
      </c>
      <c r="AS108" s="838">
        <v>5</v>
      </c>
      <c r="AT108" s="951">
        <f>SUM(AR108:AS108)</f>
        <v>8</v>
      </c>
      <c r="AU108" s="841">
        <f>SUM(AL108,B108,AC108)</f>
        <v>231</v>
      </c>
      <c r="AV108" s="842">
        <f>SUM(AM108,C108,AD108)</f>
        <v>761</v>
      </c>
      <c r="AW108" s="843">
        <f>SUM(AU108:AV108)</f>
        <v>992</v>
      </c>
      <c r="AX108" s="841">
        <f>SUM(AO108,E108,AF108)</f>
        <v>19</v>
      </c>
      <c r="AY108" s="842">
        <f>SUM(AP108,F108,AG108)</f>
        <v>67</v>
      </c>
      <c r="AZ108" s="843">
        <f>SUM(AX108:AY108)</f>
        <v>86</v>
      </c>
      <c r="BA108" s="841">
        <f>SUM(AR108,H108,AI108)</f>
        <v>8</v>
      </c>
      <c r="BB108" s="842">
        <f>SUM(AS108,I108,AJ108)</f>
        <v>43</v>
      </c>
      <c r="BC108" s="843">
        <f>SUM(BA108:BB108)</f>
        <v>51</v>
      </c>
    </row>
    <row r="109" spans="1:57" x14ac:dyDescent="0.2">
      <c r="A109" s="844" t="s">
        <v>73</v>
      </c>
      <c r="B109" s="764" t="s">
        <v>121</v>
      </c>
      <c r="C109" s="846">
        <v>2</v>
      </c>
      <c r="D109" s="952">
        <f>SUM(B109:C109)</f>
        <v>2</v>
      </c>
      <c r="E109" s="764" t="s">
        <v>121</v>
      </c>
      <c r="F109" s="846" t="s">
        <v>121</v>
      </c>
      <c r="G109" s="952">
        <f>SUM(E109:F109)</f>
        <v>0</v>
      </c>
      <c r="H109" s="845" t="s">
        <v>121</v>
      </c>
      <c r="I109" s="846">
        <v>1</v>
      </c>
      <c r="J109" s="952">
        <f>SUM(H109:I109)</f>
        <v>1</v>
      </c>
      <c r="K109" s="764">
        <v>1</v>
      </c>
      <c r="L109" s="846">
        <v>1</v>
      </c>
      <c r="M109" s="952">
        <f>SUM(K109:L109)</f>
        <v>2</v>
      </c>
      <c r="N109" s="764" t="s">
        <v>121</v>
      </c>
      <c r="O109" s="846" t="s">
        <v>121</v>
      </c>
      <c r="P109" s="952">
        <f>SUM(N109:O109)</f>
        <v>0</v>
      </c>
      <c r="Q109" s="845" t="s">
        <v>121</v>
      </c>
      <c r="R109" s="846">
        <v>1</v>
      </c>
      <c r="S109" s="952">
        <f>SUM(Q109:R109)</f>
        <v>1</v>
      </c>
      <c r="T109" s="764" t="s">
        <v>121</v>
      </c>
      <c r="U109" s="846">
        <v>1</v>
      </c>
      <c r="V109" s="952">
        <f>SUM(T109:U109)</f>
        <v>1</v>
      </c>
      <c r="W109" s="764" t="s">
        <v>121</v>
      </c>
      <c r="X109" s="846" t="s">
        <v>121</v>
      </c>
      <c r="Y109" s="952">
        <f>SUM(W109:X109)</f>
        <v>0</v>
      </c>
      <c r="Z109" s="845" t="s">
        <v>121</v>
      </c>
      <c r="AA109" s="846" t="s">
        <v>121</v>
      </c>
      <c r="AB109" s="952">
        <f>SUM(Z109:AA109)</f>
        <v>0</v>
      </c>
      <c r="AC109" s="764">
        <v>1</v>
      </c>
      <c r="AD109" s="846">
        <v>2</v>
      </c>
      <c r="AE109" s="952">
        <f>SUM(M109,V109)</f>
        <v>3</v>
      </c>
      <c r="AF109" s="764" t="s">
        <v>121</v>
      </c>
      <c r="AG109" s="846" t="s">
        <v>121</v>
      </c>
      <c r="AH109" s="952">
        <f>SUM(P109,Y109)</f>
        <v>0</v>
      </c>
      <c r="AI109" s="845" t="s">
        <v>121</v>
      </c>
      <c r="AJ109" s="846">
        <v>1</v>
      </c>
      <c r="AK109" s="952">
        <f>SUM(S109,AB109)</f>
        <v>1</v>
      </c>
      <c r="AL109" s="840">
        <v>1</v>
      </c>
      <c r="AM109" s="838">
        <v>1</v>
      </c>
      <c r="AN109" s="951">
        <f>SUM(AL109:AM109)</f>
        <v>2</v>
      </c>
      <c r="AO109" s="840" t="s">
        <v>121</v>
      </c>
      <c r="AP109" s="838" t="s">
        <v>121</v>
      </c>
      <c r="AQ109" s="951">
        <f>SUM(AO109:AP109)</f>
        <v>0</v>
      </c>
      <c r="AR109" s="837" t="s">
        <v>121</v>
      </c>
      <c r="AS109" s="838">
        <v>1</v>
      </c>
      <c r="AT109" s="951">
        <f>SUM(AR109:AS109)</f>
        <v>1</v>
      </c>
      <c r="AU109" s="841">
        <f>SUM(AL109,B109,AC109)</f>
        <v>2</v>
      </c>
      <c r="AV109" s="842">
        <f>SUM(AM109,C109,AD109)</f>
        <v>5</v>
      </c>
      <c r="AW109" s="843">
        <f>SUM(AU109:AV109)</f>
        <v>7</v>
      </c>
      <c r="AX109" s="841">
        <f>SUM(AO109,E109,AF109)</f>
        <v>0</v>
      </c>
      <c r="AY109" s="842">
        <f>SUM(AP109,F109,AG109)</f>
        <v>0</v>
      </c>
      <c r="AZ109" s="843">
        <f>SUM(AX109:AY109)</f>
        <v>0</v>
      </c>
      <c r="BA109" s="841">
        <f>SUM(AR109,H109,AI109)</f>
        <v>0</v>
      </c>
      <c r="BB109" s="842">
        <f>SUM(AS109,I109,AJ109)</f>
        <v>3</v>
      </c>
      <c r="BC109" s="843">
        <f>SUM(BA109:BB109)</f>
        <v>3</v>
      </c>
    </row>
    <row r="110" spans="1:57" x14ac:dyDescent="0.2">
      <c r="A110" s="844" t="s">
        <v>74</v>
      </c>
      <c r="B110" s="764">
        <v>44</v>
      </c>
      <c r="C110" s="846">
        <v>316</v>
      </c>
      <c r="D110" s="952">
        <f>SUM(B110:C110)</f>
        <v>360</v>
      </c>
      <c r="E110" s="764">
        <v>6</v>
      </c>
      <c r="F110" s="846">
        <v>48</v>
      </c>
      <c r="G110" s="952">
        <f>SUM(E110:F110)</f>
        <v>54</v>
      </c>
      <c r="H110" s="845">
        <v>2</v>
      </c>
      <c r="I110" s="846">
        <v>14</v>
      </c>
      <c r="J110" s="952">
        <f>SUM(H110:I110)</f>
        <v>16</v>
      </c>
      <c r="K110" s="764">
        <v>21</v>
      </c>
      <c r="L110" s="846">
        <v>131</v>
      </c>
      <c r="M110" s="952">
        <f>SUM(K110:L110)</f>
        <v>152</v>
      </c>
      <c r="N110" s="764">
        <v>2</v>
      </c>
      <c r="O110" s="846">
        <v>19</v>
      </c>
      <c r="P110" s="952">
        <f>SUM(N110:O110)</f>
        <v>21</v>
      </c>
      <c r="Q110" s="845" t="s">
        <v>121</v>
      </c>
      <c r="R110" s="846">
        <v>13</v>
      </c>
      <c r="S110" s="952">
        <f>SUM(Q110:R110)</f>
        <v>13</v>
      </c>
      <c r="T110" s="764">
        <v>27</v>
      </c>
      <c r="U110" s="846">
        <v>138</v>
      </c>
      <c r="V110" s="952">
        <f>SUM(T110:U110)</f>
        <v>165</v>
      </c>
      <c r="W110" s="764" t="s">
        <v>121</v>
      </c>
      <c r="X110" s="846">
        <v>9</v>
      </c>
      <c r="Y110" s="952">
        <f>SUM(W110:X110)</f>
        <v>9</v>
      </c>
      <c r="Z110" s="845" t="s">
        <v>121</v>
      </c>
      <c r="AA110" s="846">
        <v>5</v>
      </c>
      <c r="AB110" s="952">
        <f>SUM(Z110:AA110)</f>
        <v>5</v>
      </c>
      <c r="AC110" s="764">
        <v>48</v>
      </c>
      <c r="AD110" s="846">
        <v>269</v>
      </c>
      <c r="AE110" s="952">
        <f>SUM(M110,V110)</f>
        <v>317</v>
      </c>
      <c r="AF110" s="764">
        <v>2</v>
      </c>
      <c r="AG110" s="846">
        <v>28</v>
      </c>
      <c r="AH110" s="952">
        <f>SUM(P110,Y110)</f>
        <v>30</v>
      </c>
      <c r="AI110" s="845" t="s">
        <v>121</v>
      </c>
      <c r="AJ110" s="846">
        <v>18</v>
      </c>
      <c r="AK110" s="952">
        <f>SUM(S110,AB110)</f>
        <v>18</v>
      </c>
      <c r="AL110" s="840">
        <v>46</v>
      </c>
      <c r="AM110" s="838">
        <v>239</v>
      </c>
      <c r="AN110" s="951">
        <f>SUM(AL110:AM110)</f>
        <v>285</v>
      </c>
      <c r="AO110" s="840">
        <v>1</v>
      </c>
      <c r="AP110" s="838">
        <v>32</v>
      </c>
      <c r="AQ110" s="951">
        <f>SUM(AO110:AP110)</f>
        <v>33</v>
      </c>
      <c r="AR110" s="837">
        <v>2</v>
      </c>
      <c r="AS110" s="838">
        <v>12</v>
      </c>
      <c r="AT110" s="951">
        <f>SUM(AR110:AS110)</f>
        <v>14</v>
      </c>
      <c r="AU110" s="841">
        <f>SUM(AL110,B110,AC110)</f>
        <v>138</v>
      </c>
      <c r="AV110" s="842">
        <f>SUM(AM110,C110,AD110)</f>
        <v>824</v>
      </c>
      <c r="AW110" s="843">
        <f>SUM(AU110:AV110)</f>
        <v>962</v>
      </c>
      <c r="AX110" s="841">
        <f>SUM(AO110,E110,AF110)</f>
        <v>9</v>
      </c>
      <c r="AY110" s="842">
        <f>SUM(AP110,F110,AG110)</f>
        <v>108</v>
      </c>
      <c r="AZ110" s="843">
        <f>SUM(AX110:AY110)</f>
        <v>117</v>
      </c>
      <c r="BA110" s="841">
        <f>SUM(AR110,H110,AI110)</f>
        <v>4</v>
      </c>
      <c r="BB110" s="842">
        <f>SUM(AS110,I110,AJ110)</f>
        <v>44</v>
      </c>
      <c r="BC110" s="843">
        <f>SUM(BA110:BB110)</f>
        <v>48</v>
      </c>
    </row>
    <row r="111" spans="1:57" x14ac:dyDescent="0.2">
      <c r="A111" s="844" t="s">
        <v>137</v>
      </c>
      <c r="B111" s="764" t="s">
        <v>121</v>
      </c>
      <c r="C111" s="846">
        <v>2</v>
      </c>
      <c r="D111" s="952">
        <f>SUM(B111:C111)</f>
        <v>2</v>
      </c>
      <c r="E111" s="764" t="s">
        <v>121</v>
      </c>
      <c r="F111" s="846" t="s">
        <v>121</v>
      </c>
      <c r="G111" s="952">
        <f>SUM(E111:F111)</f>
        <v>0</v>
      </c>
      <c r="H111" s="845" t="s">
        <v>121</v>
      </c>
      <c r="I111" s="846" t="s">
        <v>121</v>
      </c>
      <c r="J111" s="952">
        <f>SUM(H111:I111)</f>
        <v>0</v>
      </c>
      <c r="K111" s="764" t="s">
        <v>121</v>
      </c>
      <c r="L111" s="846" t="s">
        <v>121</v>
      </c>
      <c r="M111" s="952">
        <f>SUM(K111:L111)</f>
        <v>0</v>
      </c>
      <c r="N111" s="764" t="s">
        <v>121</v>
      </c>
      <c r="O111" s="846" t="s">
        <v>121</v>
      </c>
      <c r="P111" s="952">
        <f>SUM(N111:O111)</f>
        <v>0</v>
      </c>
      <c r="Q111" s="845" t="s">
        <v>121</v>
      </c>
      <c r="R111" s="846" t="s">
        <v>121</v>
      </c>
      <c r="S111" s="952">
        <f>SUM(Q111:R111)</f>
        <v>0</v>
      </c>
      <c r="T111" s="764" t="s">
        <v>121</v>
      </c>
      <c r="U111" s="846">
        <v>2</v>
      </c>
      <c r="V111" s="952">
        <f>SUM(T111:U111)</f>
        <v>2</v>
      </c>
      <c r="W111" s="764" t="s">
        <v>121</v>
      </c>
      <c r="X111" s="846" t="s">
        <v>121</v>
      </c>
      <c r="Y111" s="952">
        <f>SUM(W111:X111)</f>
        <v>0</v>
      </c>
      <c r="Z111" s="845" t="s">
        <v>121</v>
      </c>
      <c r="AA111" s="846" t="s">
        <v>121</v>
      </c>
      <c r="AB111" s="952">
        <f>SUM(Z111:AA111)</f>
        <v>0</v>
      </c>
      <c r="AC111" s="764" t="s">
        <v>121</v>
      </c>
      <c r="AD111" s="846">
        <v>2</v>
      </c>
      <c r="AE111" s="952">
        <f>SUM(M111,V111)</f>
        <v>2</v>
      </c>
      <c r="AF111" s="764" t="s">
        <v>121</v>
      </c>
      <c r="AG111" s="846" t="s">
        <v>121</v>
      </c>
      <c r="AH111" s="952">
        <f>SUM(P111,Y111)</f>
        <v>0</v>
      </c>
      <c r="AI111" s="845" t="s">
        <v>121</v>
      </c>
      <c r="AJ111" s="846" t="s">
        <v>121</v>
      </c>
      <c r="AK111" s="952">
        <f>SUM(S111,AB111)</f>
        <v>0</v>
      </c>
      <c r="AL111" s="840">
        <v>1</v>
      </c>
      <c r="AM111" s="838">
        <v>5</v>
      </c>
      <c r="AN111" s="951">
        <f>SUM(AL111:AM111)</f>
        <v>6</v>
      </c>
      <c r="AO111" s="840" t="s">
        <v>121</v>
      </c>
      <c r="AP111" s="838" t="s">
        <v>121</v>
      </c>
      <c r="AQ111" s="951">
        <f>SUM(AO111:AP111)</f>
        <v>0</v>
      </c>
      <c r="AR111" s="837" t="s">
        <v>121</v>
      </c>
      <c r="AS111" s="838" t="s">
        <v>121</v>
      </c>
      <c r="AT111" s="951">
        <f>SUM(AR111:AS111)</f>
        <v>0</v>
      </c>
      <c r="AU111" s="841">
        <f>SUM(AL111,B111,AC111)</f>
        <v>1</v>
      </c>
      <c r="AV111" s="842">
        <f>SUM(AM111,C111,AD111)</f>
        <v>9</v>
      </c>
      <c r="AW111" s="843">
        <f>SUM(AU111:AV111)</f>
        <v>10</v>
      </c>
      <c r="AX111" s="841">
        <f>SUM(AO111,E111,AF111)</f>
        <v>0</v>
      </c>
      <c r="AY111" s="842">
        <f>SUM(AP111,F111,AG111)</f>
        <v>0</v>
      </c>
      <c r="AZ111" s="843">
        <f>SUM(AX111:AY111)</f>
        <v>0</v>
      </c>
      <c r="BA111" s="841">
        <f>SUM(AR111,H111,AI111)</f>
        <v>0</v>
      </c>
      <c r="BB111" s="842">
        <f>SUM(AS111,I111,AJ111)</f>
        <v>0</v>
      </c>
      <c r="BC111" s="843">
        <f>SUM(BA111:BB111)</f>
        <v>0</v>
      </c>
    </row>
    <row r="112" spans="1:57" x14ac:dyDescent="0.2">
      <c r="A112" s="844" t="s">
        <v>75</v>
      </c>
      <c r="B112" s="764">
        <v>10</v>
      </c>
      <c r="C112" s="846">
        <v>30</v>
      </c>
      <c r="D112" s="952">
        <f>SUM(B112:C112)</f>
        <v>40</v>
      </c>
      <c r="E112" s="764" t="s">
        <v>121</v>
      </c>
      <c r="F112" s="846" t="s">
        <v>121</v>
      </c>
      <c r="G112" s="952">
        <f>SUM(E112:F112)</f>
        <v>0</v>
      </c>
      <c r="H112" s="845" t="s">
        <v>121</v>
      </c>
      <c r="I112" s="846">
        <v>3</v>
      </c>
      <c r="J112" s="952">
        <f>SUM(H112:I112)</f>
        <v>3</v>
      </c>
      <c r="K112" s="764">
        <v>2</v>
      </c>
      <c r="L112" s="846">
        <v>8</v>
      </c>
      <c r="M112" s="952">
        <f>SUM(K112:L112)</f>
        <v>10</v>
      </c>
      <c r="N112" s="764" t="s">
        <v>121</v>
      </c>
      <c r="O112" s="846" t="s">
        <v>121</v>
      </c>
      <c r="P112" s="952">
        <f>SUM(N112:O112)</f>
        <v>0</v>
      </c>
      <c r="Q112" s="845" t="s">
        <v>121</v>
      </c>
      <c r="R112" s="846" t="s">
        <v>121</v>
      </c>
      <c r="S112" s="952">
        <f>SUM(Q112:R112)</f>
        <v>0</v>
      </c>
      <c r="T112" s="764">
        <v>2</v>
      </c>
      <c r="U112" s="846">
        <v>13</v>
      </c>
      <c r="V112" s="952">
        <f>SUM(T112:U112)</f>
        <v>15</v>
      </c>
      <c r="W112" s="764" t="s">
        <v>121</v>
      </c>
      <c r="X112" s="846" t="s">
        <v>121</v>
      </c>
      <c r="Y112" s="952">
        <f>SUM(W112:X112)</f>
        <v>0</v>
      </c>
      <c r="Z112" s="845" t="s">
        <v>121</v>
      </c>
      <c r="AA112" s="846">
        <v>1</v>
      </c>
      <c r="AB112" s="952">
        <f>SUM(Z112:AA112)</f>
        <v>1</v>
      </c>
      <c r="AC112" s="764">
        <v>4</v>
      </c>
      <c r="AD112" s="846">
        <v>21</v>
      </c>
      <c r="AE112" s="952">
        <f>SUM(M112,V112)</f>
        <v>25</v>
      </c>
      <c r="AF112" s="764" t="s">
        <v>121</v>
      </c>
      <c r="AG112" s="846" t="s">
        <v>121</v>
      </c>
      <c r="AH112" s="952">
        <f>SUM(P112,Y112)</f>
        <v>0</v>
      </c>
      <c r="AI112" s="845" t="s">
        <v>121</v>
      </c>
      <c r="AJ112" s="846">
        <v>1</v>
      </c>
      <c r="AK112" s="952">
        <f>SUM(S112,AB112)</f>
        <v>1</v>
      </c>
      <c r="AL112" s="840">
        <v>3</v>
      </c>
      <c r="AM112" s="838">
        <v>16</v>
      </c>
      <c r="AN112" s="951">
        <f>SUM(AL112:AM112)</f>
        <v>19</v>
      </c>
      <c r="AO112" s="840" t="s">
        <v>121</v>
      </c>
      <c r="AP112" s="838">
        <v>1</v>
      </c>
      <c r="AQ112" s="951">
        <f>SUM(AO112:AP112)</f>
        <v>1</v>
      </c>
      <c r="AR112" s="837" t="s">
        <v>121</v>
      </c>
      <c r="AS112" s="838" t="s">
        <v>121</v>
      </c>
      <c r="AT112" s="951">
        <f>SUM(AR112:AS112)</f>
        <v>0</v>
      </c>
      <c r="AU112" s="841">
        <f>SUM(AL112,B112,AC112)</f>
        <v>17</v>
      </c>
      <c r="AV112" s="842">
        <f>SUM(AM112,C112,AD112)</f>
        <v>67</v>
      </c>
      <c r="AW112" s="843">
        <f>SUM(AU112:AV112)</f>
        <v>84</v>
      </c>
      <c r="AX112" s="841">
        <f>SUM(AO112,E112,AF112)</f>
        <v>0</v>
      </c>
      <c r="AY112" s="842">
        <f>SUM(AP112,F112,AG112)</f>
        <v>1</v>
      </c>
      <c r="AZ112" s="843">
        <f>SUM(AX112:AY112)</f>
        <v>1</v>
      </c>
      <c r="BA112" s="841">
        <f>SUM(AR112,H112,AI112)</f>
        <v>0</v>
      </c>
      <c r="BB112" s="842">
        <f>SUM(AS112,I112,AJ112)</f>
        <v>4</v>
      </c>
      <c r="BC112" s="843">
        <f>SUM(BA112:BB112)</f>
        <v>4</v>
      </c>
      <c r="BE112" s="384"/>
    </row>
    <row r="113" spans="1:61" x14ac:dyDescent="0.2">
      <c r="A113" s="844" t="s">
        <v>356</v>
      </c>
      <c r="B113" s="764" t="s">
        <v>121</v>
      </c>
      <c r="C113" s="846" t="s">
        <v>121</v>
      </c>
      <c r="D113" s="952">
        <f>SUM(B113:C113)</f>
        <v>0</v>
      </c>
      <c r="E113" s="764" t="s">
        <v>121</v>
      </c>
      <c r="F113" s="846" t="s">
        <v>121</v>
      </c>
      <c r="G113" s="952">
        <f>SUM(E113:F113)</f>
        <v>0</v>
      </c>
      <c r="H113" s="845" t="s">
        <v>121</v>
      </c>
      <c r="I113" s="846" t="s">
        <v>121</v>
      </c>
      <c r="J113" s="952">
        <f>SUM(H113:I113)</f>
        <v>0</v>
      </c>
      <c r="K113" s="764" t="s">
        <v>121</v>
      </c>
      <c r="L113" s="846" t="s">
        <v>121</v>
      </c>
      <c r="M113" s="952">
        <f>SUM(K113:L113)</f>
        <v>0</v>
      </c>
      <c r="N113" s="764" t="s">
        <v>121</v>
      </c>
      <c r="O113" s="846" t="s">
        <v>121</v>
      </c>
      <c r="P113" s="952">
        <f>SUM(N113:O113)</f>
        <v>0</v>
      </c>
      <c r="Q113" s="845" t="s">
        <v>121</v>
      </c>
      <c r="R113" s="846" t="s">
        <v>121</v>
      </c>
      <c r="S113" s="952">
        <f>SUM(Q113:R113)</f>
        <v>0</v>
      </c>
      <c r="T113" s="764" t="s">
        <v>121</v>
      </c>
      <c r="U113" s="846" t="s">
        <v>121</v>
      </c>
      <c r="V113" s="952">
        <f>SUM(T113:U113)</f>
        <v>0</v>
      </c>
      <c r="W113" s="764" t="s">
        <v>121</v>
      </c>
      <c r="X113" s="846" t="s">
        <v>121</v>
      </c>
      <c r="Y113" s="952">
        <f>SUM(W113:X113)</f>
        <v>0</v>
      </c>
      <c r="Z113" s="845" t="s">
        <v>121</v>
      </c>
      <c r="AA113" s="846" t="s">
        <v>121</v>
      </c>
      <c r="AB113" s="952">
        <f>SUM(Z113:AA113)</f>
        <v>0</v>
      </c>
      <c r="AC113" s="764" t="s">
        <v>121</v>
      </c>
      <c r="AD113" s="846" t="s">
        <v>121</v>
      </c>
      <c r="AE113" s="952">
        <f>SUM(M113,V113)</f>
        <v>0</v>
      </c>
      <c r="AF113" s="764" t="s">
        <v>121</v>
      </c>
      <c r="AG113" s="846" t="s">
        <v>121</v>
      </c>
      <c r="AH113" s="952">
        <f>SUM(P113,Y113)</f>
        <v>0</v>
      </c>
      <c r="AI113" s="845" t="s">
        <v>121</v>
      </c>
      <c r="AJ113" s="846" t="s">
        <v>121</v>
      </c>
      <c r="AK113" s="952">
        <f>SUM(S113,AB113)</f>
        <v>0</v>
      </c>
      <c r="AL113" s="840">
        <v>2</v>
      </c>
      <c r="AM113" s="838">
        <v>2</v>
      </c>
      <c r="AN113" s="951">
        <f>SUM(AL113:AM113)</f>
        <v>4</v>
      </c>
      <c r="AO113" s="840" t="s">
        <v>121</v>
      </c>
      <c r="AP113" s="838" t="s">
        <v>121</v>
      </c>
      <c r="AQ113" s="951">
        <f>SUM(AO113:AP113)</f>
        <v>0</v>
      </c>
      <c r="AR113" s="837" t="s">
        <v>121</v>
      </c>
      <c r="AS113" s="838" t="s">
        <v>121</v>
      </c>
      <c r="AT113" s="951" t="s">
        <v>121</v>
      </c>
      <c r="AU113" s="841">
        <f>SUM(AL113,B113,AC113)</f>
        <v>2</v>
      </c>
      <c r="AV113" s="842">
        <f>SUM(AM113,C113,AD113)</f>
        <v>2</v>
      </c>
      <c r="AW113" s="843">
        <f>SUM(AU113:AV113)</f>
        <v>4</v>
      </c>
      <c r="AX113" s="841">
        <f>SUM(AO113,E113,AF113)</f>
        <v>0</v>
      </c>
      <c r="AY113" s="842">
        <f>SUM(AP113,F113,AG113)</f>
        <v>0</v>
      </c>
      <c r="AZ113" s="843">
        <f>SUM(AX113:AY113)</f>
        <v>0</v>
      </c>
      <c r="BA113" s="841">
        <f>SUM(AR113,H113,AI113)</f>
        <v>0</v>
      </c>
      <c r="BB113" s="842">
        <f>SUM(AS113,I113,AJ113)</f>
        <v>0</v>
      </c>
      <c r="BC113" s="843">
        <f>SUM(BA113:BB113)</f>
        <v>0</v>
      </c>
      <c r="BE113" s="384"/>
    </row>
    <row r="114" spans="1:61" x14ac:dyDescent="0.2">
      <c r="A114" s="844" t="s">
        <v>76</v>
      </c>
      <c r="B114" s="764">
        <v>33</v>
      </c>
      <c r="C114" s="846">
        <v>230</v>
      </c>
      <c r="D114" s="952">
        <f>SUM(B114:C114)</f>
        <v>263</v>
      </c>
      <c r="E114" s="764">
        <v>4</v>
      </c>
      <c r="F114" s="846">
        <v>158</v>
      </c>
      <c r="G114" s="952">
        <f>SUM(E114:F114)</f>
        <v>162</v>
      </c>
      <c r="H114" s="845">
        <v>1</v>
      </c>
      <c r="I114" s="846">
        <v>50</v>
      </c>
      <c r="J114" s="952">
        <f>SUM(H114:I114)</f>
        <v>51</v>
      </c>
      <c r="K114" s="764">
        <v>11</v>
      </c>
      <c r="L114" s="846">
        <v>126</v>
      </c>
      <c r="M114" s="952">
        <f>SUM(K114:L114)</f>
        <v>137</v>
      </c>
      <c r="N114" s="764">
        <v>7</v>
      </c>
      <c r="O114" s="846">
        <v>30</v>
      </c>
      <c r="P114" s="952">
        <f>SUM(N114:O114)</f>
        <v>37</v>
      </c>
      <c r="Q114" s="845">
        <v>1</v>
      </c>
      <c r="R114" s="846">
        <v>23</v>
      </c>
      <c r="S114" s="952">
        <f>SUM(Q114:R114)</f>
        <v>24</v>
      </c>
      <c r="T114" s="764">
        <v>24</v>
      </c>
      <c r="U114" s="846">
        <v>218</v>
      </c>
      <c r="V114" s="952">
        <f>SUM(T114:U114)</f>
        <v>242</v>
      </c>
      <c r="W114" s="764">
        <v>1</v>
      </c>
      <c r="X114" s="846">
        <v>8</v>
      </c>
      <c r="Y114" s="952">
        <f>SUM(W114:X114)</f>
        <v>9</v>
      </c>
      <c r="Z114" s="845" t="s">
        <v>121</v>
      </c>
      <c r="AA114" s="846">
        <v>3</v>
      </c>
      <c r="AB114" s="952">
        <f>SUM(Z114:AA114)</f>
        <v>3</v>
      </c>
      <c r="AC114" s="764">
        <v>35</v>
      </c>
      <c r="AD114" s="846">
        <v>344</v>
      </c>
      <c r="AE114" s="952">
        <f>SUM(M114,V114)</f>
        <v>379</v>
      </c>
      <c r="AF114" s="764">
        <v>8</v>
      </c>
      <c r="AG114" s="846">
        <v>38</v>
      </c>
      <c r="AH114" s="952">
        <f>SUM(P114,Y114)</f>
        <v>46</v>
      </c>
      <c r="AI114" s="845">
        <v>1</v>
      </c>
      <c r="AJ114" s="846">
        <v>26</v>
      </c>
      <c r="AK114" s="952">
        <f>SUM(S114,AB114)</f>
        <v>27</v>
      </c>
      <c r="AL114" s="840">
        <v>59</v>
      </c>
      <c r="AM114" s="838">
        <v>399</v>
      </c>
      <c r="AN114" s="951">
        <f>SUM(AL114:AM114)</f>
        <v>458</v>
      </c>
      <c r="AO114" s="840">
        <v>12</v>
      </c>
      <c r="AP114" s="838">
        <v>194</v>
      </c>
      <c r="AQ114" s="951">
        <f>SUM(AO114:AP114)</f>
        <v>206</v>
      </c>
      <c r="AR114" s="837">
        <v>3</v>
      </c>
      <c r="AS114" s="838">
        <v>59</v>
      </c>
      <c r="AT114" s="951">
        <f>SUM(AR114:AS114)</f>
        <v>62</v>
      </c>
      <c r="AU114" s="841">
        <f>SUM(AL114,B114,AC114)</f>
        <v>127</v>
      </c>
      <c r="AV114" s="842">
        <f>SUM(AM114,C114,AD114)</f>
        <v>973</v>
      </c>
      <c r="AW114" s="843">
        <f>SUM(AU114:AV114)</f>
        <v>1100</v>
      </c>
      <c r="AX114" s="841">
        <f>SUM(AO114,E114,AF114)</f>
        <v>24</v>
      </c>
      <c r="AY114" s="842">
        <f>SUM(AP114,F114,AG114)</f>
        <v>390</v>
      </c>
      <c r="AZ114" s="843">
        <f>SUM(AX114:AY114)</f>
        <v>414</v>
      </c>
      <c r="BA114" s="841">
        <f>SUM(AR114,H114,AI114)</f>
        <v>5</v>
      </c>
      <c r="BB114" s="842">
        <f>SUM(AS114,I114,AJ114)</f>
        <v>135</v>
      </c>
      <c r="BC114" s="843">
        <f>SUM(BA114:BB114)</f>
        <v>140</v>
      </c>
      <c r="BE114" s="384"/>
    </row>
    <row r="115" spans="1:61" x14ac:dyDescent="0.2">
      <c r="A115" s="844" t="s">
        <v>77</v>
      </c>
      <c r="B115" s="764">
        <v>4</v>
      </c>
      <c r="C115" s="846">
        <v>57</v>
      </c>
      <c r="D115" s="952">
        <f>SUM(B115:C115)</f>
        <v>61</v>
      </c>
      <c r="E115" s="764">
        <v>1</v>
      </c>
      <c r="F115" s="846">
        <v>6</v>
      </c>
      <c r="G115" s="952">
        <f>SUM(E115:F115)</f>
        <v>7</v>
      </c>
      <c r="H115" s="845" t="s">
        <v>121</v>
      </c>
      <c r="I115" s="846">
        <v>1</v>
      </c>
      <c r="J115" s="952">
        <f>SUM(H115:I115)</f>
        <v>1</v>
      </c>
      <c r="K115" s="764">
        <v>4</v>
      </c>
      <c r="L115" s="846">
        <v>26</v>
      </c>
      <c r="M115" s="952">
        <f>SUM(K115:L115)</f>
        <v>30</v>
      </c>
      <c r="N115" s="764" t="s">
        <v>121</v>
      </c>
      <c r="O115" s="846">
        <v>3</v>
      </c>
      <c r="P115" s="952">
        <f>SUM(N115:O115)</f>
        <v>3</v>
      </c>
      <c r="Q115" s="845" t="s">
        <v>121</v>
      </c>
      <c r="R115" s="846">
        <v>1</v>
      </c>
      <c r="S115" s="952">
        <f>SUM(Q115:R115)</f>
        <v>1</v>
      </c>
      <c r="T115" s="764">
        <v>2</v>
      </c>
      <c r="U115" s="846">
        <v>23</v>
      </c>
      <c r="V115" s="952">
        <f>SUM(T115:U115)</f>
        <v>25</v>
      </c>
      <c r="W115" s="764" t="s">
        <v>121</v>
      </c>
      <c r="X115" s="846">
        <v>3</v>
      </c>
      <c r="Y115" s="952">
        <f>SUM(W115:X115)</f>
        <v>3</v>
      </c>
      <c r="Z115" s="845" t="s">
        <v>121</v>
      </c>
      <c r="AA115" s="846">
        <v>2</v>
      </c>
      <c r="AB115" s="952">
        <f>SUM(Z115:AA115)</f>
        <v>2</v>
      </c>
      <c r="AC115" s="764">
        <v>6</v>
      </c>
      <c r="AD115" s="846">
        <v>49</v>
      </c>
      <c r="AE115" s="952">
        <f>SUM(M115,V115)</f>
        <v>55</v>
      </c>
      <c r="AF115" s="764" t="s">
        <v>121</v>
      </c>
      <c r="AG115" s="846">
        <v>6</v>
      </c>
      <c r="AH115" s="952">
        <f>SUM(P115,Y115)</f>
        <v>6</v>
      </c>
      <c r="AI115" s="845" t="s">
        <v>121</v>
      </c>
      <c r="AJ115" s="846">
        <v>3</v>
      </c>
      <c r="AK115" s="952">
        <f>SUM(S115,AB115)</f>
        <v>3</v>
      </c>
      <c r="AL115" s="840">
        <v>5</v>
      </c>
      <c r="AM115" s="838">
        <v>50</v>
      </c>
      <c r="AN115" s="951">
        <f>SUM(AL115:AM115)</f>
        <v>55</v>
      </c>
      <c r="AO115" s="840" t="s">
        <v>121</v>
      </c>
      <c r="AP115" s="838">
        <v>3</v>
      </c>
      <c r="AQ115" s="951">
        <f>SUM(AO115:AP115)</f>
        <v>3</v>
      </c>
      <c r="AR115" s="837" t="s">
        <v>121</v>
      </c>
      <c r="AS115" s="838">
        <v>1</v>
      </c>
      <c r="AT115" s="951">
        <f>SUM(AR115:AS115)</f>
        <v>1</v>
      </c>
      <c r="AU115" s="841">
        <f>SUM(AL115,B115,AC115)</f>
        <v>15</v>
      </c>
      <c r="AV115" s="842">
        <f>SUM(AM115,C115,AD115)</f>
        <v>156</v>
      </c>
      <c r="AW115" s="843">
        <f>SUM(AU115:AV115)</f>
        <v>171</v>
      </c>
      <c r="AX115" s="841">
        <f>SUM(AO115,E115,AF115)</f>
        <v>1</v>
      </c>
      <c r="AY115" s="842">
        <f>SUM(AP115,F115,AG115)</f>
        <v>15</v>
      </c>
      <c r="AZ115" s="843">
        <f>SUM(AX115:AY115)</f>
        <v>16</v>
      </c>
      <c r="BA115" s="841">
        <f>SUM(AR115,H115,AI115)</f>
        <v>0</v>
      </c>
      <c r="BB115" s="842">
        <f>SUM(AS115,I115,AJ115)</f>
        <v>5</v>
      </c>
      <c r="BC115" s="843">
        <f>SUM(BA115:BB115)</f>
        <v>5</v>
      </c>
      <c r="BE115" s="968"/>
      <c r="BF115" s="968"/>
      <c r="BG115" s="968"/>
      <c r="BH115" s="968"/>
      <c r="BI115" s="384"/>
    </row>
    <row r="116" spans="1:61" x14ac:dyDescent="0.2">
      <c r="A116" s="844" t="s">
        <v>176</v>
      </c>
      <c r="B116" s="764" t="s">
        <v>121</v>
      </c>
      <c r="C116" s="846">
        <v>3</v>
      </c>
      <c r="D116" s="952">
        <f>SUM(B116:C116)</f>
        <v>3</v>
      </c>
      <c r="E116" s="764" t="s">
        <v>121</v>
      </c>
      <c r="F116" s="846" t="s">
        <v>121</v>
      </c>
      <c r="G116" s="952">
        <f>SUM(E116:F116)</f>
        <v>0</v>
      </c>
      <c r="H116" s="845" t="s">
        <v>121</v>
      </c>
      <c r="I116" s="846" t="s">
        <v>121</v>
      </c>
      <c r="J116" s="952">
        <f>SUM(H116:I116)</f>
        <v>0</v>
      </c>
      <c r="K116" s="764">
        <v>1</v>
      </c>
      <c r="L116" s="846">
        <v>2</v>
      </c>
      <c r="M116" s="952">
        <f>SUM(K116:L116)</f>
        <v>3</v>
      </c>
      <c r="N116" s="764" t="s">
        <v>121</v>
      </c>
      <c r="O116" s="846" t="s">
        <v>121</v>
      </c>
      <c r="P116" s="952">
        <f>SUM(N116:O116)</f>
        <v>0</v>
      </c>
      <c r="Q116" s="845" t="s">
        <v>121</v>
      </c>
      <c r="R116" s="846" t="s">
        <v>121</v>
      </c>
      <c r="S116" s="952">
        <f>SUM(Q116:R116)</f>
        <v>0</v>
      </c>
      <c r="T116" s="764">
        <v>1</v>
      </c>
      <c r="U116" s="846">
        <v>1</v>
      </c>
      <c r="V116" s="952">
        <f>SUM(T116:U116)</f>
        <v>2</v>
      </c>
      <c r="W116" s="764" t="s">
        <v>121</v>
      </c>
      <c r="X116" s="846" t="s">
        <v>121</v>
      </c>
      <c r="Y116" s="952">
        <f>SUM(W116:X116)</f>
        <v>0</v>
      </c>
      <c r="Z116" s="845" t="s">
        <v>121</v>
      </c>
      <c r="AA116" s="846" t="s">
        <v>121</v>
      </c>
      <c r="AB116" s="952">
        <f>SUM(Z116:AA116)</f>
        <v>0</v>
      </c>
      <c r="AC116" s="764">
        <v>2</v>
      </c>
      <c r="AD116" s="846">
        <v>3</v>
      </c>
      <c r="AE116" s="952">
        <f>SUM(M116,V116)</f>
        <v>5</v>
      </c>
      <c r="AF116" s="764" t="s">
        <v>121</v>
      </c>
      <c r="AG116" s="846" t="s">
        <v>121</v>
      </c>
      <c r="AH116" s="952">
        <f>SUM(P116,Y116)</f>
        <v>0</v>
      </c>
      <c r="AI116" s="845" t="s">
        <v>121</v>
      </c>
      <c r="AJ116" s="846" t="s">
        <v>121</v>
      </c>
      <c r="AK116" s="952">
        <f>SUM(S116,AB116)</f>
        <v>0</v>
      </c>
      <c r="AL116" s="840">
        <v>3</v>
      </c>
      <c r="AM116" s="838">
        <v>1</v>
      </c>
      <c r="AN116" s="951">
        <f>SUM(AL116:AM116)</f>
        <v>4</v>
      </c>
      <c r="AO116" s="840">
        <v>1</v>
      </c>
      <c r="AP116" s="838">
        <v>1</v>
      </c>
      <c r="AQ116" s="951">
        <f>SUM(AO116:AP116)</f>
        <v>2</v>
      </c>
      <c r="AR116" s="837" t="s">
        <v>121</v>
      </c>
      <c r="AS116" s="838" t="s">
        <v>121</v>
      </c>
      <c r="AT116" s="951">
        <f>SUM(AR116:AS116)</f>
        <v>0</v>
      </c>
      <c r="AU116" s="841">
        <f>SUM(AL116,B116,AC116)</f>
        <v>5</v>
      </c>
      <c r="AV116" s="842">
        <f>SUM(AM116,C116,AD116)</f>
        <v>7</v>
      </c>
      <c r="AW116" s="843">
        <f>SUM(AU116:AV116)</f>
        <v>12</v>
      </c>
      <c r="AX116" s="841">
        <f>SUM(AO116,E116,AF116)</f>
        <v>1</v>
      </c>
      <c r="AY116" s="842">
        <f>SUM(AP116,F116,AG116)</f>
        <v>1</v>
      </c>
      <c r="AZ116" s="843">
        <f>SUM(AX116:AY116)</f>
        <v>2</v>
      </c>
      <c r="BA116" s="841">
        <f>SUM(AR116,H116,AI116)</f>
        <v>0</v>
      </c>
      <c r="BB116" s="842">
        <f>SUM(AS116,I116,AJ116)</f>
        <v>0</v>
      </c>
      <c r="BC116" s="843">
        <f>SUM(BA116:BB116)</f>
        <v>0</v>
      </c>
      <c r="BE116" s="384"/>
      <c r="BF116" s="384"/>
      <c r="BG116" s="384"/>
      <c r="BH116" s="384"/>
      <c r="BI116" s="384"/>
    </row>
    <row r="117" spans="1:61" x14ac:dyDescent="0.2">
      <c r="A117" s="844" t="s">
        <v>223</v>
      </c>
      <c r="B117" s="764" t="s">
        <v>121</v>
      </c>
      <c r="C117" s="846" t="s">
        <v>121</v>
      </c>
      <c r="D117" s="952">
        <f>SUM(B117:C117)</f>
        <v>0</v>
      </c>
      <c r="E117" s="764" t="s">
        <v>121</v>
      </c>
      <c r="F117" s="846" t="s">
        <v>121</v>
      </c>
      <c r="G117" s="952">
        <f>SUM(E117:F117)</f>
        <v>0</v>
      </c>
      <c r="H117" s="845" t="s">
        <v>121</v>
      </c>
      <c r="I117" s="846" t="s">
        <v>121</v>
      </c>
      <c r="J117" s="952">
        <f>SUM(H117:I117)</f>
        <v>0</v>
      </c>
      <c r="K117" s="764" t="s">
        <v>121</v>
      </c>
      <c r="L117" s="846" t="s">
        <v>121</v>
      </c>
      <c r="M117" s="952">
        <f>SUM(K117:L117)</f>
        <v>0</v>
      </c>
      <c r="N117" s="764" t="s">
        <v>121</v>
      </c>
      <c r="O117" s="846" t="s">
        <v>121</v>
      </c>
      <c r="P117" s="952">
        <f>SUM(N117:O117)</f>
        <v>0</v>
      </c>
      <c r="Q117" s="845" t="s">
        <v>121</v>
      </c>
      <c r="R117" s="846" t="s">
        <v>121</v>
      </c>
      <c r="S117" s="952">
        <f>SUM(Q117:R117)</f>
        <v>0</v>
      </c>
      <c r="T117" s="764">
        <v>1</v>
      </c>
      <c r="U117" s="846" t="s">
        <v>121</v>
      </c>
      <c r="V117" s="952">
        <f>SUM(T117:U117)</f>
        <v>1</v>
      </c>
      <c r="W117" s="764" t="s">
        <v>121</v>
      </c>
      <c r="X117" s="846" t="s">
        <v>121</v>
      </c>
      <c r="Y117" s="952">
        <f>SUM(W117:X117)</f>
        <v>0</v>
      </c>
      <c r="Z117" s="845" t="s">
        <v>121</v>
      </c>
      <c r="AA117" s="846" t="s">
        <v>121</v>
      </c>
      <c r="AB117" s="952">
        <f>SUM(Z117:AA117)</f>
        <v>0</v>
      </c>
      <c r="AC117" s="764">
        <v>1</v>
      </c>
      <c r="AD117" s="846" t="s">
        <v>121</v>
      </c>
      <c r="AE117" s="952">
        <f>SUM(M117,V117)</f>
        <v>1</v>
      </c>
      <c r="AF117" s="764" t="s">
        <v>121</v>
      </c>
      <c r="AG117" s="846" t="s">
        <v>121</v>
      </c>
      <c r="AH117" s="952">
        <f>SUM(P117,Y117)</f>
        <v>0</v>
      </c>
      <c r="AI117" s="845" t="s">
        <v>121</v>
      </c>
      <c r="AJ117" s="846" t="s">
        <v>121</v>
      </c>
      <c r="AK117" s="952">
        <f>SUM(S117,AB117)</f>
        <v>0</v>
      </c>
      <c r="AL117" s="840">
        <v>1</v>
      </c>
      <c r="AM117" s="838" t="s">
        <v>121</v>
      </c>
      <c r="AN117" s="951">
        <f>SUM(AL117:AM117)</f>
        <v>1</v>
      </c>
      <c r="AO117" s="840" t="s">
        <v>121</v>
      </c>
      <c r="AP117" s="838" t="s">
        <v>121</v>
      </c>
      <c r="AQ117" s="951">
        <f>SUM(AO117:AP117)</f>
        <v>0</v>
      </c>
      <c r="AR117" s="837" t="s">
        <v>121</v>
      </c>
      <c r="AS117" s="838" t="s">
        <v>121</v>
      </c>
      <c r="AT117" s="951">
        <f>SUM(AR117:AS117)</f>
        <v>0</v>
      </c>
      <c r="AU117" s="841">
        <f>SUM(AL117,B117,AC117)</f>
        <v>2</v>
      </c>
      <c r="AV117" s="842">
        <f>SUM(AM117,C117,AD117)</f>
        <v>0</v>
      </c>
      <c r="AW117" s="843">
        <f>SUM(AU117:AV117)</f>
        <v>2</v>
      </c>
      <c r="AX117" s="841">
        <f>SUM(AO117,E117,AF117)</f>
        <v>0</v>
      </c>
      <c r="AY117" s="842">
        <f>SUM(AP117,F117,AG117)</f>
        <v>0</v>
      </c>
      <c r="AZ117" s="843">
        <f>SUM(AX117:AY117)</f>
        <v>0</v>
      </c>
      <c r="BA117" s="841">
        <f>SUM(AR117,H117,AI117)</f>
        <v>0</v>
      </c>
      <c r="BB117" s="842">
        <f>SUM(AS117,I117,AJ117)</f>
        <v>0</v>
      </c>
      <c r="BC117" s="843">
        <f>SUM(BA117:BB117)</f>
        <v>0</v>
      </c>
      <c r="BE117" s="384"/>
      <c r="BF117" s="384"/>
      <c r="BG117" s="384"/>
      <c r="BH117" s="384"/>
      <c r="BI117" s="384"/>
    </row>
    <row r="118" spans="1:61" x14ac:dyDescent="0.2">
      <c r="A118" s="844" t="s">
        <v>214</v>
      </c>
      <c r="B118" s="764">
        <v>2</v>
      </c>
      <c r="C118" s="846">
        <v>2</v>
      </c>
      <c r="D118" s="952">
        <f>SUM(B118:C118)</f>
        <v>4</v>
      </c>
      <c r="E118" s="764" t="s">
        <v>121</v>
      </c>
      <c r="F118" s="846" t="s">
        <v>121</v>
      </c>
      <c r="G118" s="952">
        <f>SUM(E118:F118)</f>
        <v>0</v>
      </c>
      <c r="H118" s="845" t="s">
        <v>121</v>
      </c>
      <c r="I118" s="846" t="s">
        <v>121</v>
      </c>
      <c r="J118" s="952">
        <f>SUM(H118:I118)</f>
        <v>0</v>
      </c>
      <c r="K118" s="764" t="s">
        <v>121</v>
      </c>
      <c r="L118" s="846">
        <v>1</v>
      </c>
      <c r="M118" s="952">
        <f>SUM(K118:L118)</f>
        <v>1</v>
      </c>
      <c r="N118" s="764" t="s">
        <v>121</v>
      </c>
      <c r="O118" s="846" t="s">
        <v>121</v>
      </c>
      <c r="P118" s="952">
        <f>SUM(N118:O118)</f>
        <v>0</v>
      </c>
      <c r="Q118" s="845" t="s">
        <v>121</v>
      </c>
      <c r="R118" s="846" t="s">
        <v>121</v>
      </c>
      <c r="S118" s="952">
        <f>SUM(Q118:R118)</f>
        <v>0</v>
      </c>
      <c r="T118" s="764">
        <v>2</v>
      </c>
      <c r="U118" s="846">
        <v>4</v>
      </c>
      <c r="V118" s="952">
        <f>SUM(T118:U118)</f>
        <v>6</v>
      </c>
      <c r="W118" s="764" t="s">
        <v>121</v>
      </c>
      <c r="X118" s="846" t="s">
        <v>121</v>
      </c>
      <c r="Y118" s="952">
        <f>SUM(W118:X118)</f>
        <v>0</v>
      </c>
      <c r="Z118" s="845" t="s">
        <v>121</v>
      </c>
      <c r="AA118" s="846" t="s">
        <v>121</v>
      </c>
      <c r="AB118" s="952">
        <f>SUM(Z118:AA118)</f>
        <v>0</v>
      </c>
      <c r="AC118" s="764">
        <v>2</v>
      </c>
      <c r="AD118" s="846">
        <v>5</v>
      </c>
      <c r="AE118" s="952">
        <f>SUM(M118,V118)</f>
        <v>7</v>
      </c>
      <c r="AF118" s="764" t="s">
        <v>121</v>
      </c>
      <c r="AG118" s="846" t="s">
        <v>121</v>
      </c>
      <c r="AH118" s="952">
        <f>SUM(P118,Y118)</f>
        <v>0</v>
      </c>
      <c r="AI118" s="845" t="s">
        <v>121</v>
      </c>
      <c r="AJ118" s="846" t="s">
        <v>121</v>
      </c>
      <c r="AK118" s="952">
        <f>SUM(S118,AB118)</f>
        <v>0</v>
      </c>
      <c r="AL118" s="840">
        <v>3</v>
      </c>
      <c r="AM118" s="838">
        <v>1</v>
      </c>
      <c r="AN118" s="951">
        <f>SUM(AL118:AM118)</f>
        <v>4</v>
      </c>
      <c r="AO118" s="840" t="s">
        <v>121</v>
      </c>
      <c r="AP118" s="838" t="s">
        <v>121</v>
      </c>
      <c r="AQ118" s="951">
        <f>SUM(AO118:AP118)</f>
        <v>0</v>
      </c>
      <c r="AR118" s="837" t="s">
        <v>121</v>
      </c>
      <c r="AS118" s="838" t="s">
        <v>121</v>
      </c>
      <c r="AT118" s="951">
        <f>SUM(AR118:AS118)</f>
        <v>0</v>
      </c>
      <c r="AU118" s="841">
        <f>SUM(AL118,B118,AC118)</f>
        <v>7</v>
      </c>
      <c r="AV118" s="842">
        <f>SUM(AM118,C118,AD118)</f>
        <v>8</v>
      </c>
      <c r="AW118" s="843">
        <f>SUM(AU118:AV118)</f>
        <v>15</v>
      </c>
      <c r="AX118" s="841">
        <f>SUM(AO118,E118,AF118)</f>
        <v>0</v>
      </c>
      <c r="AY118" s="842">
        <f>SUM(AP118,F118,AG118)</f>
        <v>0</v>
      </c>
      <c r="AZ118" s="843">
        <f>SUM(AX118:AY118)</f>
        <v>0</v>
      </c>
      <c r="BA118" s="841">
        <f>SUM(AR118,H118,AI118)</f>
        <v>0</v>
      </c>
      <c r="BB118" s="842">
        <f>SUM(AS118,I118,AJ118)</f>
        <v>0</v>
      </c>
      <c r="BC118" s="843">
        <f>SUM(BA118:BB118)</f>
        <v>0</v>
      </c>
    </row>
    <row r="119" spans="1:61" x14ac:dyDescent="0.2">
      <c r="A119" s="844" t="s">
        <v>78</v>
      </c>
      <c r="B119" s="764">
        <v>12</v>
      </c>
      <c r="C119" s="846">
        <v>23</v>
      </c>
      <c r="D119" s="952">
        <f>SUM(B119:C119)</f>
        <v>35</v>
      </c>
      <c r="E119" s="764" t="s">
        <v>121</v>
      </c>
      <c r="F119" s="846">
        <v>2</v>
      </c>
      <c r="G119" s="952">
        <f>SUM(E119:F119)</f>
        <v>2</v>
      </c>
      <c r="H119" s="845">
        <v>1</v>
      </c>
      <c r="I119" s="846">
        <v>1</v>
      </c>
      <c r="J119" s="952">
        <f>SUM(H119:I119)</f>
        <v>2</v>
      </c>
      <c r="K119" s="764">
        <v>5</v>
      </c>
      <c r="L119" s="846">
        <v>20</v>
      </c>
      <c r="M119" s="952">
        <f>SUM(K119:L119)</f>
        <v>25</v>
      </c>
      <c r="N119" s="764" t="s">
        <v>121</v>
      </c>
      <c r="O119" s="846">
        <v>1</v>
      </c>
      <c r="P119" s="952">
        <f>SUM(N119:O119)</f>
        <v>1</v>
      </c>
      <c r="Q119" s="845">
        <v>1</v>
      </c>
      <c r="R119" s="846" t="s">
        <v>121</v>
      </c>
      <c r="S119" s="952">
        <f>SUM(Q119:R119)</f>
        <v>1</v>
      </c>
      <c r="T119" s="764">
        <v>11</v>
      </c>
      <c r="U119" s="846">
        <v>8</v>
      </c>
      <c r="V119" s="952">
        <f>SUM(T119:U119)</f>
        <v>19</v>
      </c>
      <c r="W119" s="764" t="s">
        <v>121</v>
      </c>
      <c r="X119" s="846" t="s">
        <v>121</v>
      </c>
      <c r="Y119" s="952">
        <f>SUM(W119:X119)</f>
        <v>0</v>
      </c>
      <c r="Z119" s="845">
        <v>1</v>
      </c>
      <c r="AA119" s="846">
        <v>1</v>
      </c>
      <c r="AB119" s="952">
        <f>SUM(Z119:AA119)</f>
        <v>2</v>
      </c>
      <c r="AC119" s="764">
        <v>16</v>
      </c>
      <c r="AD119" s="846">
        <v>28</v>
      </c>
      <c r="AE119" s="952">
        <f>SUM(M119,V119)</f>
        <v>44</v>
      </c>
      <c r="AF119" s="764" t="s">
        <v>121</v>
      </c>
      <c r="AG119" s="846">
        <v>1</v>
      </c>
      <c r="AH119" s="952">
        <f>SUM(P119,Y119)</f>
        <v>1</v>
      </c>
      <c r="AI119" s="845">
        <v>2</v>
      </c>
      <c r="AJ119" s="846">
        <v>1</v>
      </c>
      <c r="AK119" s="952">
        <f>SUM(S119,AB119)</f>
        <v>3</v>
      </c>
      <c r="AL119" s="840">
        <v>11</v>
      </c>
      <c r="AM119" s="838">
        <v>18</v>
      </c>
      <c r="AN119" s="951">
        <f>SUM(AL119:AM119)</f>
        <v>29</v>
      </c>
      <c r="AO119" s="840" t="s">
        <v>121</v>
      </c>
      <c r="AP119" s="838" t="s">
        <v>121</v>
      </c>
      <c r="AQ119" s="951">
        <f>SUM(AO119:AP119)</f>
        <v>0</v>
      </c>
      <c r="AR119" s="837">
        <v>2</v>
      </c>
      <c r="AS119" s="838" t="s">
        <v>121</v>
      </c>
      <c r="AT119" s="951">
        <f>SUM(AR119:AS119)</f>
        <v>2</v>
      </c>
      <c r="AU119" s="841">
        <f>SUM(AL119,B119,AC119)</f>
        <v>39</v>
      </c>
      <c r="AV119" s="842">
        <f>SUM(AM119,C119,AD119)</f>
        <v>69</v>
      </c>
      <c r="AW119" s="843">
        <f>SUM(AU119:AV119)</f>
        <v>108</v>
      </c>
      <c r="AX119" s="841">
        <f>SUM(AO119,E119,AF119)</f>
        <v>0</v>
      </c>
      <c r="AY119" s="842">
        <f>SUM(AP119,F119,AG119)</f>
        <v>3</v>
      </c>
      <c r="AZ119" s="843">
        <f>SUM(AX119:AY119)</f>
        <v>3</v>
      </c>
      <c r="BA119" s="841">
        <f>SUM(AR119,H119,AI119)</f>
        <v>5</v>
      </c>
      <c r="BB119" s="842">
        <f>SUM(AS119,I119,AJ119)</f>
        <v>2</v>
      </c>
      <c r="BC119" s="843">
        <f>SUM(BA119:BB119)</f>
        <v>7</v>
      </c>
    </row>
    <row r="120" spans="1:61" x14ac:dyDescent="0.2">
      <c r="A120" s="844" t="s">
        <v>79</v>
      </c>
      <c r="B120" s="764" t="s">
        <v>121</v>
      </c>
      <c r="C120" s="846" t="s">
        <v>121</v>
      </c>
      <c r="D120" s="952">
        <f>SUM(B120:C120)</f>
        <v>0</v>
      </c>
      <c r="E120" s="764" t="s">
        <v>121</v>
      </c>
      <c r="F120" s="846" t="s">
        <v>121</v>
      </c>
      <c r="G120" s="952">
        <f>SUM(E120:F120)</f>
        <v>0</v>
      </c>
      <c r="H120" s="845" t="s">
        <v>121</v>
      </c>
      <c r="I120" s="846" t="s">
        <v>121</v>
      </c>
      <c r="J120" s="952">
        <f>SUM(H120:I120)</f>
        <v>0</v>
      </c>
      <c r="K120" s="764">
        <v>7</v>
      </c>
      <c r="L120" s="846">
        <v>15</v>
      </c>
      <c r="M120" s="952">
        <f>SUM(K120:L120)</f>
        <v>22</v>
      </c>
      <c r="N120" s="764">
        <v>1</v>
      </c>
      <c r="O120" s="846" t="s">
        <v>121</v>
      </c>
      <c r="P120" s="952">
        <f>SUM(N120:O120)</f>
        <v>1</v>
      </c>
      <c r="Q120" s="845">
        <v>1</v>
      </c>
      <c r="R120" s="846" t="s">
        <v>121</v>
      </c>
      <c r="S120" s="952">
        <f>SUM(Q120:R120)</f>
        <v>1</v>
      </c>
      <c r="T120" s="764">
        <v>11</v>
      </c>
      <c r="U120" s="846">
        <v>27</v>
      </c>
      <c r="V120" s="952">
        <f>SUM(T120:U120)</f>
        <v>38</v>
      </c>
      <c r="W120" s="764" t="s">
        <v>121</v>
      </c>
      <c r="X120" s="846">
        <v>1</v>
      </c>
      <c r="Y120" s="952">
        <f>SUM(W120:X120)</f>
        <v>1</v>
      </c>
      <c r="Z120" s="845" t="s">
        <v>121</v>
      </c>
      <c r="AA120" s="846">
        <v>1</v>
      </c>
      <c r="AB120" s="952">
        <f>SUM(Z120:AA120)</f>
        <v>1</v>
      </c>
      <c r="AC120" s="764">
        <v>18</v>
      </c>
      <c r="AD120" s="846">
        <v>42</v>
      </c>
      <c r="AE120" s="952">
        <f>SUM(M120,V120)</f>
        <v>60</v>
      </c>
      <c r="AF120" s="764">
        <v>1</v>
      </c>
      <c r="AG120" s="846">
        <v>1</v>
      </c>
      <c r="AH120" s="952">
        <f>SUM(P120,Y120)</f>
        <v>2</v>
      </c>
      <c r="AI120" s="845">
        <v>1</v>
      </c>
      <c r="AJ120" s="846">
        <v>1</v>
      </c>
      <c r="AK120" s="952">
        <f>SUM(S120,AB120)</f>
        <v>2</v>
      </c>
      <c r="AL120" s="840">
        <v>18</v>
      </c>
      <c r="AM120" s="838">
        <v>33</v>
      </c>
      <c r="AN120" s="951">
        <f>SUM(AL120:AM120)</f>
        <v>51</v>
      </c>
      <c r="AO120" s="840" t="s">
        <v>121</v>
      </c>
      <c r="AP120" s="838" t="s">
        <v>121</v>
      </c>
      <c r="AQ120" s="951">
        <f>SUM(AO120:AP120)</f>
        <v>0</v>
      </c>
      <c r="AR120" s="837" t="s">
        <v>121</v>
      </c>
      <c r="AS120" s="838">
        <v>1</v>
      </c>
      <c r="AT120" s="951">
        <f>SUM(AR120:AS120)</f>
        <v>1</v>
      </c>
      <c r="AU120" s="841">
        <f>SUM(AL120,B120,AC120)</f>
        <v>36</v>
      </c>
      <c r="AV120" s="842">
        <f>SUM(AM120,C120,AD120)</f>
        <v>75</v>
      </c>
      <c r="AW120" s="843">
        <f>SUM(AU120:AV120)</f>
        <v>111</v>
      </c>
      <c r="AX120" s="841">
        <f>SUM(AO120,E120,AF120)</f>
        <v>1</v>
      </c>
      <c r="AY120" s="842">
        <f>SUM(AP120,F120,AG120)</f>
        <v>1</v>
      </c>
      <c r="AZ120" s="843">
        <f>SUM(AX120:AY120)</f>
        <v>2</v>
      </c>
      <c r="BA120" s="841">
        <f>SUM(AR120,H120,AI120)</f>
        <v>1</v>
      </c>
      <c r="BB120" s="842">
        <f>SUM(AS120,I120,AJ120)</f>
        <v>2</v>
      </c>
      <c r="BC120" s="843">
        <f>SUM(BA120:BB120)</f>
        <v>3</v>
      </c>
    </row>
    <row r="121" spans="1:61" x14ac:dyDescent="0.2">
      <c r="A121" s="844" t="s">
        <v>138</v>
      </c>
      <c r="B121" s="764" t="s">
        <v>121</v>
      </c>
      <c r="C121" s="846">
        <v>1</v>
      </c>
      <c r="D121" s="952">
        <f>SUM(B121:C121)</f>
        <v>1</v>
      </c>
      <c r="E121" s="764" t="s">
        <v>121</v>
      </c>
      <c r="F121" s="846" t="s">
        <v>121</v>
      </c>
      <c r="G121" s="952">
        <f>SUM(E121:F121)</f>
        <v>0</v>
      </c>
      <c r="H121" s="845" t="s">
        <v>121</v>
      </c>
      <c r="I121" s="846">
        <v>2</v>
      </c>
      <c r="J121" s="952">
        <f>SUM(H121:I121)</f>
        <v>2</v>
      </c>
      <c r="K121" s="764" t="s">
        <v>121</v>
      </c>
      <c r="L121" s="846" t="s">
        <v>121</v>
      </c>
      <c r="M121" s="952">
        <f>SUM(K121:L121)</f>
        <v>0</v>
      </c>
      <c r="N121" s="764" t="s">
        <v>121</v>
      </c>
      <c r="O121" s="846" t="s">
        <v>121</v>
      </c>
      <c r="P121" s="952">
        <f>SUM(N121:O121)</f>
        <v>0</v>
      </c>
      <c r="Q121" s="845" t="s">
        <v>121</v>
      </c>
      <c r="R121" s="846" t="s">
        <v>121</v>
      </c>
      <c r="S121" s="952">
        <f>SUM(Q121:R121)</f>
        <v>0</v>
      </c>
      <c r="T121" s="764" t="s">
        <v>121</v>
      </c>
      <c r="U121" s="846" t="s">
        <v>121</v>
      </c>
      <c r="V121" s="952">
        <f>SUM(T121:U121)</f>
        <v>0</v>
      </c>
      <c r="W121" s="764" t="s">
        <v>121</v>
      </c>
      <c r="X121" s="846" t="s">
        <v>121</v>
      </c>
      <c r="Y121" s="952">
        <f>SUM(W121:X121)</f>
        <v>0</v>
      </c>
      <c r="Z121" s="845" t="s">
        <v>121</v>
      </c>
      <c r="AA121" s="846" t="s">
        <v>121</v>
      </c>
      <c r="AB121" s="952">
        <f>SUM(Z121:AA121)</f>
        <v>0</v>
      </c>
      <c r="AC121" s="764" t="s">
        <v>121</v>
      </c>
      <c r="AD121" s="846" t="s">
        <v>121</v>
      </c>
      <c r="AE121" s="952">
        <f>SUM(M121,V121)</f>
        <v>0</v>
      </c>
      <c r="AF121" s="764" t="s">
        <v>121</v>
      </c>
      <c r="AG121" s="846" t="s">
        <v>121</v>
      </c>
      <c r="AH121" s="952">
        <f>SUM(P121,Y121)</f>
        <v>0</v>
      </c>
      <c r="AI121" s="845" t="s">
        <v>121</v>
      </c>
      <c r="AJ121" s="846" t="s">
        <v>121</v>
      </c>
      <c r="AK121" s="952">
        <f>SUM(S121,AB121)</f>
        <v>0</v>
      </c>
      <c r="AL121" s="840" t="s">
        <v>121</v>
      </c>
      <c r="AM121" s="838" t="s">
        <v>121</v>
      </c>
      <c r="AN121" s="951">
        <f>SUM(AL121:AM121)</f>
        <v>0</v>
      </c>
      <c r="AO121" s="840" t="s">
        <v>121</v>
      </c>
      <c r="AP121" s="838" t="s">
        <v>121</v>
      </c>
      <c r="AQ121" s="951">
        <f>SUM(AO121:AP121)</f>
        <v>0</v>
      </c>
      <c r="AR121" s="837" t="s">
        <v>121</v>
      </c>
      <c r="AS121" s="838" t="s">
        <v>121</v>
      </c>
      <c r="AT121" s="951">
        <f>SUM(AR121:AS121)</f>
        <v>0</v>
      </c>
      <c r="AU121" s="841">
        <f>SUM(AL121,B121,AC121)</f>
        <v>0</v>
      </c>
      <c r="AV121" s="842">
        <f>SUM(AM121,C121,AD121)</f>
        <v>1</v>
      </c>
      <c r="AW121" s="843">
        <f>SUM(AU121:AV121)</f>
        <v>1</v>
      </c>
      <c r="AX121" s="841">
        <f>SUM(AO121,E121,AF121)</f>
        <v>0</v>
      </c>
      <c r="AY121" s="842">
        <f>SUM(AP121,F121,AG121)</f>
        <v>0</v>
      </c>
      <c r="AZ121" s="843">
        <f>SUM(AX121:AY121)</f>
        <v>0</v>
      </c>
      <c r="BA121" s="841">
        <f>SUM(AR121,H121,AI121)</f>
        <v>0</v>
      </c>
      <c r="BB121" s="842">
        <f>SUM(AS121,I121,AJ121)</f>
        <v>2</v>
      </c>
      <c r="BC121" s="843">
        <f>SUM(BA121:BB121)</f>
        <v>2</v>
      </c>
    </row>
    <row r="122" spans="1:61" x14ac:dyDescent="0.2">
      <c r="A122" s="844" t="s">
        <v>80</v>
      </c>
      <c r="B122" s="764" t="s">
        <v>121</v>
      </c>
      <c r="C122" s="846" t="s">
        <v>121</v>
      </c>
      <c r="D122" s="952">
        <f>SUM(B122:C122)</f>
        <v>0</v>
      </c>
      <c r="E122" s="764" t="s">
        <v>121</v>
      </c>
      <c r="F122" s="846" t="s">
        <v>121</v>
      </c>
      <c r="G122" s="952">
        <f>SUM(E122:F122)</f>
        <v>0</v>
      </c>
      <c r="H122" s="845" t="s">
        <v>121</v>
      </c>
      <c r="I122" s="846" t="s">
        <v>121</v>
      </c>
      <c r="J122" s="952">
        <f>SUM(H122:I122)</f>
        <v>0</v>
      </c>
      <c r="K122" s="764" t="s">
        <v>121</v>
      </c>
      <c r="L122" s="846">
        <v>1</v>
      </c>
      <c r="M122" s="952">
        <f>SUM(K122:L122)</f>
        <v>1</v>
      </c>
      <c r="N122" s="764" t="s">
        <v>121</v>
      </c>
      <c r="O122" s="846" t="s">
        <v>121</v>
      </c>
      <c r="P122" s="952">
        <f>SUM(N122:O122)</f>
        <v>0</v>
      </c>
      <c r="Q122" s="845" t="s">
        <v>121</v>
      </c>
      <c r="R122" s="846" t="s">
        <v>121</v>
      </c>
      <c r="S122" s="952">
        <f>SUM(Q122:R122)</f>
        <v>0</v>
      </c>
      <c r="T122" s="764" t="s">
        <v>121</v>
      </c>
      <c r="U122" s="846" t="s">
        <v>121</v>
      </c>
      <c r="V122" s="952">
        <f>SUM(T122:U122)</f>
        <v>0</v>
      </c>
      <c r="W122" s="764" t="s">
        <v>121</v>
      </c>
      <c r="X122" s="846" t="s">
        <v>121</v>
      </c>
      <c r="Y122" s="952">
        <f>SUM(W122:X122)</f>
        <v>0</v>
      </c>
      <c r="Z122" s="845" t="s">
        <v>121</v>
      </c>
      <c r="AA122" s="846" t="s">
        <v>121</v>
      </c>
      <c r="AB122" s="952">
        <f>SUM(Z122:AA122)</f>
        <v>0</v>
      </c>
      <c r="AC122" s="764" t="s">
        <v>121</v>
      </c>
      <c r="AD122" s="846">
        <v>1</v>
      </c>
      <c r="AE122" s="952">
        <f>SUM(M122,V122)</f>
        <v>1</v>
      </c>
      <c r="AF122" s="764" t="s">
        <v>121</v>
      </c>
      <c r="AG122" s="846" t="s">
        <v>121</v>
      </c>
      <c r="AH122" s="952">
        <f>SUM(P122,Y122)</f>
        <v>0</v>
      </c>
      <c r="AI122" s="845" t="s">
        <v>121</v>
      </c>
      <c r="AJ122" s="846" t="s">
        <v>121</v>
      </c>
      <c r="AK122" s="952">
        <f>SUM(S122,AB122)</f>
        <v>0</v>
      </c>
      <c r="AL122" s="840">
        <v>3</v>
      </c>
      <c r="AM122" s="838">
        <v>1</v>
      </c>
      <c r="AN122" s="951">
        <f>SUM(AL122:AM122)</f>
        <v>4</v>
      </c>
      <c r="AO122" s="840" t="s">
        <v>121</v>
      </c>
      <c r="AP122" s="838" t="s">
        <v>121</v>
      </c>
      <c r="AQ122" s="951">
        <f>SUM(AO122:AP122)</f>
        <v>0</v>
      </c>
      <c r="AR122" s="837" t="s">
        <v>121</v>
      </c>
      <c r="AS122" s="838" t="s">
        <v>121</v>
      </c>
      <c r="AT122" s="951">
        <f>SUM(AR122:AS122)</f>
        <v>0</v>
      </c>
      <c r="AU122" s="841">
        <f>SUM(AL122,B122,AC122)</f>
        <v>3</v>
      </c>
      <c r="AV122" s="842">
        <f>SUM(AM122,C122,AD122)</f>
        <v>2</v>
      </c>
      <c r="AW122" s="843">
        <f>SUM(AU122:AV122)</f>
        <v>5</v>
      </c>
      <c r="AX122" s="841">
        <f>SUM(AO122,E122,AF122)</f>
        <v>0</v>
      </c>
      <c r="AY122" s="842">
        <f>SUM(AP122,F122,AG122)</f>
        <v>0</v>
      </c>
      <c r="AZ122" s="843">
        <f>SUM(AX122:AY122)</f>
        <v>0</v>
      </c>
      <c r="BA122" s="841">
        <f>SUM(AR122,H122,AI122)</f>
        <v>0</v>
      </c>
      <c r="BB122" s="842">
        <f>SUM(AS122,I122,AJ122)</f>
        <v>0</v>
      </c>
      <c r="BC122" s="843">
        <f>SUM(BA122:BB122)</f>
        <v>0</v>
      </c>
    </row>
    <row r="123" spans="1:61" x14ac:dyDescent="0.2">
      <c r="A123" s="844" t="s">
        <v>81</v>
      </c>
      <c r="B123" s="764">
        <v>1045</v>
      </c>
      <c r="C123" s="846">
        <v>560</v>
      </c>
      <c r="D123" s="952">
        <f>SUM(B123:C123)</f>
        <v>1605</v>
      </c>
      <c r="E123" s="764">
        <v>70</v>
      </c>
      <c r="F123" s="846">
        <v>60</v>
      </c>
      <c r="G123" s="952">
        <f>SUM(E123:F123)</f>
        <v>130</v>
      </c>
      <c r="H123" s="845">
        <v>43</v>
      </c>
      <c r="I123" s="846">
        <v>35</v>
      </c>
      <c r="J123" s="952">
        <f>SUM(H123:I123)</f>
        <v>78</v>
      </c>
      <c r="K123" s="764">
        <v>516</v>
      </c>
      <c r="L123" s="846">
        <v>327</v>
      </c>
      <c r="M123" s="952">
        <f>SUM(K123:L123)</f>
        <v>843</v>
      </c>
      <c r="N123" s="764">
        <v>22</v>
      </c>
      <c r="O123" s="846">
        <v>32</v>
      </c>
      <c r="P123" s="952">
        <f>SUM(N123:O123)</f>
        <v>54</v>
      </c>
      <c r="Q123" s="845">
        <v>38</v>
      </c>
      <c r="R123" s="846">
        <v>28</v>
      </c>
      <c r="S123" s="952">
        <f>SUM(Q123:R123)</f>
        <v>66</v>
      </c>
      <c r="T123" s="764">
        <v>643</v>
      </c>
      <c r="U123" s="846">
        <v>409</v>
      </c>
      <c r="V123" s="952">
        <f>SUM(T123:U123)</f>
        <v>1052</v>
      </c>
      <c r="W123" s="764">
        <v>16</v>
      </c>
      <c r="X123" s="846">
        <v>14</v>
      </c>
      <c r="Y123" s="952">
        <f>SUM(W123:X123)</f>
        <v>30</v>
      </c>
      <c r="Z123" s="845">
        <v>14</v>
      </c>
      <c r="AA123" s="846">
        <v>13</v>
      </c>
      <c r="AB123" s="952">
        <f>SUM(Z123:AA123)</f>
        <v>27</v>
      </c>
      <c r="AC123" s="764">
        <v>1159</v>
      </c>
      <c r="AD123" s="846">
        <v>736</v>
      </c>
      <c r="AE123" s="952">
        <f>SUM(M123,V123)</f>
        <v>1895</v>
      </c>
      <c r="AF123" s="764">
        <v>38</v>
      </c>
      <c r="AG123" s="846">
        <v>46</v>
      </c>
      <c r="AH123" s="952">
        <f>SUM(P123,Y123)</f>
        <v>84</v>
      </c>
      <c r="AI123" s="845">
        <v>52</v>
      </c>
      <c r="AJ123" s="846">
        <v>41</v>
      </c>
      <c r="AK123" s="952">
        <f>SUM(S123,AB123)</f>
        <v>93</v>
      </c>
      <c r="AL123" s="840">
        <v>1194</v>
      </c>
      <c r="AM123" s="838">
        <v>847</v>
      </c>
      <c r="AN123" s="951">
        <f>SUM(AL123:AM123)</f>
        <v>2041</v>
      </c>
      <c r="AO123" s="840">
        <v>37</v>
      </c>
      <c r="AP123" s="838">
        <v>51</v>
      </c>
      <c r="AQ123" s="951">
        <f>SUM(AO123:AP123)</f>
        <v>88</v>
      </c>
      <c r="AR123" s="837">
        <v>25</v>
      </c>
      <c r="AS123" s="838">
        <v>25</v>
      </c>
      <c r="AT123" s="951">
        <f>SUM(AR123:AS123)</f>
        <v>50</v>
      </c>
      <c r="AU123" s="841">
        <f>SUM(AL123,B123,AC123)</f>
        <v>3398</v>
      </c>
      <c r="AV123" s="842">
        <f>SUM(AM123,C123,AD123)</f>
        <v>2143</v>
      </c>
      <c r="AW123" s="843">
        <f>SUM(AU123:AV123)</f>
        <v>5541</v>
      </c>
      <c r="AX123" s="841">
        <f>SUM(AO123,E123,AF123)</f>
        <v>145</v>
      </c>
      <c r="AY123" s="842">
        <f>SUM(AP123,F123,AG123)</f>
        <v>157</v>
      </c>
      <c r="AZ123" s="843">
        <f>SUM(AX123:AY123)</f>
        <v>302</v>
      </c>
      <c r="BA123" s="841">
        <f>SUM(AR123,H123,AI123)</f>
        <v>120</v>
      </c>
      <c r="BB123" s="842">
        <f>SUM(AS123,I123,AJ123)</f>
        <v>101</v>
      </c>
      <c r="BC123" s="843">
        <f>SUM(BA123:BB123)</f>
        <v>221</v>
      </c>
    </row>
    <row r="124" spans="1:61" x14ac:dyDescent="0.2">
      <c r="A124" s="844" t="s">
        <v>215</v>
      </c>
      <c r="B124" s="764">
        <v>4</v>
      </c>
      <c r="C124" s="846">
        <v>11</v>
      </c>
      <c r="D124" s="952">
        <f>SUM(B124:C124)</f>
        <v>15</v>
      </c>
      <c r="E124" s="764" t="s">
        <v>121</v>
      </c>
      <c r="F124" s="846">
        <v>1</v>
      </c>
      <c r="G124" s="952">
        <f>SUM(E124:F124)</f>
        <v>1</v>
      </c>
      <c r="H124" s="845" t="s">
        <v>121</v>
      </c>
      <c r="I124" s="846" t="s">
        <v>121</v>
      </c>
      <c r="J124" s="952">
        <f>SUM(H124:I124)</f>
        <v>0</v>
      </c>
      <c r="K124" s="764">
        <v>5</v>
      </c>
      <c r="L124" s="846">
        <v>4</v>
      </c>
      <c r="M124" s="952">
        <f>SUM(K124:L124)</f>
        <v>9</v>
      </c>
      <c r="N124" s="764" t="s">
        <v>121</v>
      </c>
      <c r="O124" s="846">
        <v>1</v>
      </c>
      <c r="P124" s="952">
        <f>SUM(N124:O124)</f>
        <v>1</v>
      </c>
      <c r="Q124" s="845" t="s">
        <v>121</v>
      </c>
      <c r="R124" s="846" t="s">
        <v>121</v>
      </c>
      <c r="S124" s="952">
        <f>SUM(Q124:R124)</f>
        <v>0</v>
      </c>
      <c r="T124" s="764">
        <v>6</v>
      </c>
      <c r="U124" s="846">
        <v>4</v>
      </c>
      <c r="V124" s="952">
        <f>SUM(T124:U124)</f>
        <v>10</v>
      </c>
      <c r="W124" s="764" t="s">
        <v>121</v>
      </c>
      <c r="X124" s="846" t="s">
        <v>121</v>
      </c>
      <c r="Y124" s="952">
        <f>SUM(W124:X124)</f>
        <v>0</v>
      </c>
      <c r="Z124" s="845" t="s">
        <v>121</v>
      </c>
      <c r="AA124" s="846" t="s">
        <v>121</v>
      </c>
      <c r="AB124" s="952">
        <f>SUM(Z124:AA124)</f>
        <v>0</v>
      </c>
      <c r="AC124" s="764">
        <v>11</v>
      </c>
      <c r="AD124" s="846">
        <v>8</v>
      </c>
      <c r="AE124" s="952">
        <f>SUM(M124,V124)</f>
        <v>19</v>
      </c>
      <c r="AF124" s="764" t="s">
        <v>121</v>
      </c>
      <c r="AG124" s="846">
        <v>1</v>
      </c>
      <c r="AH124" s="952">
        <f>SUM(P124,Y124)</f>
        <v>1</v>
      </c>
      <c r="AI124" s="845" t="s">
        <v>121</v>
      </c>
      <c r="AJ124" s="846" t="s">
        <v>121</v>
      </c>
      <c r="AK124" s="952">
        <f>SUM(S124,AB124)</f>
        <v>0</v>
      </c>
      <c r="AL124" s="840">
        <v>3</v>
      </c>
      <c r="AM124" s="838">
        <v>3</v>
      </c>
      <c r="AN124" s="951">
        <f>SUM(AL124:AM124)</f>
        <v>6</v>
      </c>
      <c r="AO124" s="840" t="s">
        <v>121</v>
      </c>
      <c r="AP124" s="838">
        <v>2</v>
      </c>
      <c r="AQ124" s="951">
        <f>SUM(AO124:AP124)</f>
        <v>2</v>
      </c>
      <c r="AR124" s="837" t="s">
        <v>121</v>
      </c>
      <c r="AS124" s="838">
        <v>1</v>
      </c>
      <c r="AT124" s="951">
        <f>SUM(AR124:AS124)</f>
        <v>1</v>
      </c>
      <c r="AU124" s="841">
        <f>SUM(AL124,B124,AC124)</f>
        <v>18</v>
      </c>
      <c r="AV124" s="842">
        <f>SUM(AM124,C124,AD124)</f>
        <v>22</v>
      </c>
      <c r="AW124" s="843">
        <f>SUM(AU124:AV124)</f>
        <v>40</v>
      </c>
      <c r="AX124" s="841">
        <f>SUM(AO124,E124,AF124)</f>
        <v>0</v>
      </c>
      <c r="AY124" s="842">
        <f>SUM(AP124,F124,AG124)</f>
        <v>4</v>
      </c>
      <c r="AZ124" s="843">
        <f>SUM(AX124:AY124)</f>
        <v>4</v>
      </c>
      <c r="BA124" s="841">
        <f>SUM(AR124,H124,AI124)</f>
        <v>0</v>
      </c>
      <c r="BB124" s="842">
        <f>SUM(AS124,I124,AJ124)</f>
        <v>1</v>
      </c>
      <c r="BC124" s="843">
        <f>SUM(BA124:BB124)</f>
        <v>1</v>
      </c>
    </row>
    <row r="125" spans="1:61" x14ac:dyDescent="0.2">
      <c r="A125" s="844" t="s">
        <v>224</v>
      </c>
      <c r="B125" s="764" t="s">
        <v>121</v>
      </c>
      <c r="C125" s="846" t="s">
        <v>121</v>
      </c>
      <c r="D125" s="952">
        <f>SUM(B125:C125)</f>
        <v>0</v>
      </c>
      <c r="E125" s="764" t="s">
        <v>121</v>
      </c>
      <c r="F125" s="846" t="s">
        <v>121</v>
      </c>
      <c r="G125" s="952">
        <f>SUM(E125:F125)</f>
        <v>0</v>
      </c>
      <c r="H125" s="845" t="s">
        <v>121</v>
      </c>
      <c r="I125" s="846" t="s">
        <v>121</v>
      </c>
      <c r="J125" s="952">
        <f>SUM(H125:I125)</f>
        <v>0</v>
      </c>
      <c r="K125" s="764" t="s">
        <v>121</v>
      </c>
      <c r="L125" s="846" t="s">
        <v>121</v>
      </c>
      <c r="M125" s="952">
        <f>SUM(K125:L125)</f>
        <v>0</v>
      </c>
      <c r="N125" s="764" t="s">
        <v>121</v>
      </c>
      <c r="O125" s="846" t="s">
        <v>121</v>
      </c>
      <c r="P125" s="952">
        <f>SUM(N125:O125)</f>
        <v>0</v>
      </c>
      <c r="Q125" s="845" t="s">
        <v>121</v>
      </c>
      <c r="R125" s="846" t="s">
        <v>121</v>
      </c>
      <c r="S125" s="952">
        <f>SUM(Q125:R125)</f>
        <v>0</v>
      </c>
      <c r="T125" s="764" t="s">
        <v>121</v>
      </c>
      <c r="U125" s="846">
        <v>1</v>
      </c>
      <c r="V125" s="952">
        <f>SUM(T125:U125)</f>
        <v>1</v>
      </c>
      <c r="W125" s="764" t="s">
        <v>121</v>
      </c>
      <c r="X125" s="846" t="s">
        <v>121</v>
      </c>
      <c r="Y125" s="952">
        <f>SUM(W125:X125)</f>
        <v>0</v>
      </c>
      <c r="Z125" s="845" t="s">
        <v>121</v>
      </c>
      <c r="AA125" s="846" t="s">
        <v>121</v>
      </c>
      <c r="AB125" s="952">
        <f>SUM(Z125:AA125)</f>
        <v>0</v>
      </c>
      <c r="AC125" s="764" t="s">
        <v>121</v>
      </c>
      <c r="AD125" s="846">
        <v>1</v>
      </c>
      <c r="AE125" s="952">
        <f>SUM(M125,V125)</f>
        <v>1</v>
      </c>
      <c r="AF125" s="764" t="s">
        <v>121</v>
      </c>
      <c r="AG125" s="846" t="s">
        <v>121</v>
      </c>
      <c r="AH125" s="952">
        <f>SUM(P125,Y125)</f>
        <v>0</v>
      </c>
      <c r="AI125" s="845" t="s">
        <v>121</v>
      </c>
      <c r="AJ125" s="846" t="s">
        <v>121</v>
      </c>
      <c r="AK125" s="952">
        <f>SUM(S125,AB125)</f>
        <v>0</v>
      </c>
      <c r="AL125" s="840" t="s">
        <v>121</v>
      </c>
      <c r="AM125" s="838" t="s">
        <v>121</v>
      </c>
      <c r="AN125" s="951">
        <f>SUM(AL125:AM125)</f>
        <v>0</v>
      </c>
      <c r="AO125" s="840" t="s">
        <v>121</v>
      </c>
      <c r="AP125" s="838">
        <v>1</v>
      </c>
      <c r="AQ125" s="951">
        <f>SUM(AO125:AP125)</f>
        <v>1</v>
      </c>
      <c r="AR125" s="837" t="s">
        <v>121</v>
      </c>
      <c r="AS125" s="838" t="s">
        <v>121</v>
      </c>
      <c r="AT125" s="951">
        <f>SUM(AR125:AS125)</f>
        <v>0</v>
      </c>
      <c r="AU125" s="841">
        <f>SUM(AL125,B125,AC125)</f>
        <v>0</v>
      </c>
      <c r="AV125" s="842">
        <f>SUM(AM125,C125,AD125)</f>
        <v>1</v>
      </c>
      <c r="AW125" s="843">
        <f>SUM(AU125:AV125)</f>
        <v>1</v>
      </c>
      <c r="AX125" s="841">
        <f>SUM(AO125,E125,AF125)</f>
        <v>0</v>
      </c>
      <c r="AY125" s="842">
        <f>SUM(AP125,F125,AG125)</f>
        <v>1</v>
      </c>
      <c r="AZ125" s="843">
        <f>SUM(AX125:AY125)</f>
        <v>1</v>
      </c>
      <c r="BA125" s="841">
        <f>SUM(AR125,H125,AI125)</f>
        <v>0</v>
      </c>
      <c r="BB125" s="842">
        <f>SUM(AS125,I125,AJ125)</f>
        <v>0</v>
      </c>
      <c r="BC125" s="843">
        <f>SUM(BA125:BB125)</f>
        <v>0</v>
      </c>
    </row>
    <row r="126" spans="1:61" x14ac:dyDescent="0.2">
      <c r="A126" s="844" t="s">
        <v>357</v>
      </c>
      <c r="B126" s="764" t="s">
        <v>121</v>
      </c>
      <c r="C126" s="846" t="s">
        <v>121</v>
      </c>
      <c r="D126" s="952">
        <f>SUM(B126:C126)</f>
        <v>0</v>
      </c>
      <c r="E126" s="764" t="s">
        <v>121</v>
      </c>
      <c r="F126" s="846" t="s">
        <v>121</v>
      </c>
      <c r="G126" s="952">
        <f>SUM(E126:F126)</f>
        <v>0</v>
      </c>
      <c r="H126" s="845" t="s">
        <v>121</v>
      </c>
      <c r="I126" s="846" t="s">
        <v>121</v>
      </c>
      <c r="J126" s="952">
        <f>SUM(H126:I126)</f>
        <v>0</v>
      </c>
      <c r="K126" s="764" t="s">
        <v>121</v>
      </c>
      <c r="L126" s="846" t="s">
        <v>121</v>
      </c>
      <c r="M126" s="952">
        <f>SUM(K126:L126)</f>
        <v>0</v>
      </c>
      <c r="N126" s="764" t="s">
        <v>121</v>
      </c>
      <c r="O126" s="846" t="s">
        <v>121</v>
      </c>
      <c r="P126" s="952">
        <f>SUM(N126:O126)</f>
        <v>0</v>
      </c>
      <c r="Q126" s="845" t="s">
        <v>121</v>
      </c>
      <c r="R126" s="846" t="s">
        <v>121</v>
      </c>
      <c r="S126" s="952">
        <f>SUM(Q126:R126)</f>
        <v>0</v>
      </c>
      <c r="T126" s="764" t="s">
        <v>121</v>
      </c>
      <c r="U126" s="846" t="s">
        <v>121</v>
      </c>
      <c r="V126" s="952">
        <f>SUM(T126:U126)</f>
        <v>0</v>
      </c>
      <c r="W126" s="764" t="s">
        <v>121</v>
      </c>
      <c r="X126" s="846" t="s">
        <v>121</v>
      </c>
      <c r="Y126" s="952">
        <f>SUM(W126:X126)</f>
        <v>0</v>
      </c>
      <c r="Z126" s="845" t="s">
        <v>121</v>
      </c>
      <c r="AA126" s="846" t="s">
        <v>121</v>
      </c>
      <c r="AB126" s="952">
        <f>SUM(Z126:AA126)</f>
        <v>0</v>
      </c>
      <c r="AC126" s="764" t="s">
        <v>121</v>
      </c>
      <c r="AD126" s="846" t="s">
        <v>121</v>
      </c>
      <c r="AE126" s="952">
        <f>SUM(M126,V126)</f>
        <v>0</v>
      </c>
      <c r="AF126" s="764" t="s">
        <v>121</v>
      </c>
      <c r="AG126" s="846" t="s">
        <v>121</v>
      </c>
      <c r="AH126" s="952">
        <f>SUM(P126,Y126)</f>
        <v>0</v>
      </c>
      <c r="AI126" s="845" t="s">
        <v>121</v>
      </c>
      <c r="AJ126" s="846" t="s">
        <v>121</v>
      </c>
      <c r="AK126" s="952">
        <f>SUM(S126,AB126)</f>
        <v>0</v>
      </c>
      <c r="AL126" s="840">
        <v>1</v>
      </c>
      <c r="AM126" s="838" t="s">
        <v>121</v>
      </c>
      <c r="AN126" s="951">
        <f>SUM(AL126:AM126)</f>
        <v>1</v>
      </c>
      <c r="AO126" s="840" t="s">
        <v>121</v>
      </c>
      <c r="AP126" s="838" t="s">
        <v>121</v>
      </c>
      <c r="AQ126" s="951">
        <f>SUM(AO126:AP126)</f>
        <v>0</v>
      </c>
      <c r="AR126" s="837" t="s">
        <v>121</v>
      </c>
      <c r="AS126" s="838" t="s">
        <v>121</v>
      </c>
      <c r="AT126" s="951" t="s">
        <v>121</v>
      </c>
      <c r="AU126" s="841">
        <f>SUM(AL126,B126,AC126)</f>
        <v>1</v>
      </c>
      <c r="AV126" s="842">
        <f>SUM(AM126,C126,AD126)</f>
        <v>0</v>
      </c>
      <c r="AW126" s="843">
        <f>SUM(AU126:AV126)</f>
        <v>1</v>
      </c>
      <c r="AX126" s="841">
        <f>SUM(AO126,E126,AF126)</f>
        <v>0</v>
      </c>
      <c r="AY126" s="842">
        <f>SUM(AP126,F126,AG126)</f>
        <v>0</v>
      </c>
      <c r="AZ126" s="843">
        <f>SUM(AX126:AY126)</f>
        <v>0</v>
      </c>
      <c r="BA126" s="841">
        <f>SUM(AR126,H126,AI126)</f>
        <v>0</v>
      </c>
      <c r="BB126" s="842">
        <f>SUM(AS126,I126,AJ126)</f>
        <v>0</v>
      </c>
      <c r="BC126" s="843">
        <f>SUM(BA126:BB126)</f>
        <v>0</v>
      </c>
    </row>
    <row r="127" spans="1:61" x14ac:dyDescent="0.2">
      <c r="A127" s="844" t="s">
        <v>139</v>
      </c>
      <c r="B127" s="764">
        <v>4</v>
      </c>
      <c r="C127" s="846">
        <v>7</v>
      </c>
      <c r="D127" s="952">
        <f>SUM(B127:C127)</f>
        <v>11</v>
      </c>
      <c r="E127" s="764" t="s">
        <v>121</v>
      </c>
      <c r="F127" s="846" t="s">
        <v>121</v>
      </c>
      <c r="G127" s="952">
        <f>SUM(E127:F127)</f>
        <v>0</v>
      </c>
      <c r="H127" s="845" t="s">
        <v>121</v>
      </c>
      <c r="I127" s="846" t="s">
        <v>121</v>
      </c>
      <c r="J127" s="952">
        <f>SUM(H127:I127)</f>
        <v>0</v>
      </c>
      <c r="K127" s="764" t="s">
        <v>121</v>
      </c>
      <c r="L127" s="846">
        <v>1</v>
      </c>
      <c r="M127" s="952">
        <f>SUM(K127:L127)</f>
        <v>1</v>
      </c>
      <c r="N127" s="764" t="s">
        <v>121</v>
      </c>
      <c r="O127" s="846">
        <v>1</v>
      </c>
      <c r="P127" s="952">
        <f>SUM(N127:O127)</f>
        <v>1</v>
      </c>
      <c r="Q127" s="845" t="s">
        <v>121</v>
      </c>
      <c r="R127" s="846" t="s">
        <v>121</v>
      </c>
      <c r="S127" s="952">
        <f>SUM(Q127:R127)</f>
        <v>0</v>
      </c>
      <c r="T127" s="764" t="s">
        <v>121</v>
      </c>
      <c r="U127" s="846">
        <v>4</v>
      </c>
      <c r="V127" s="952">
        <f>SUM(T127:U127)</f>
        <v>4</v>
      </c>
      <c r="W127" s="764" t="s">
        <v>121</v>
      </c>
      <c r="X127" s="846" t="s">
        <v>121</v>
      </c>
      <c r="Y127" s="952">
        <f>SUM(W127:X127)</f>
        <v>0</v>
      </c>
      <c r="Z127" s="845" t="s">
        <v>121</v>
      </c>
      <c r="AA127" s="846" t="s">
        <v>121</v>
      </c>
      <c r="AB127" s="952">
        <f>SUM(Z127:AA127)</f>
        <v>0</v>
      </c>
      <c r="AC127" s="764" t="s">
        <v>121</v>
      </c>
      <c r="AD127" s="846">
        <v>5</v>
      </c>
      <c r="AE127" s="952">
        <f>SUM(M127,V127)</f>
        <v>5</v>
      </c>
      <c r="AF127" s="764" t="s">
        <v>121</v>
      </c>
      <c r="AG127" s="846">
        <v>1</v>
      </c>
      <c r="AH127" s="952">
        <f>SUM(P127,Y127)</f>
        <v>1</v>
      </c>
      <c r="AI127" s="845" t="s">
        <v>121</v>
      </c>
      <c r="AJ127" s="846" t="s">
        <v>121</v>
      </c>
      <c r="AK127" s="952">
        <f>SUM(S127,AB127)</f>
        <v>0</v>
      </c>
      <c r="AL127" s="840">
        <v>4</v>
      </c>
      <c r="AM127" s="838">
        <v>6</v>
      </c>
      <c r="AN127" s="951">
        <f>SUM(AL127:AM127)</f>
        <v>10</v>
      </c>
      <c r="AO127" s="840" t="s">
        <v>121</v>
      </c>
      <c r="AP127" s="838" t="s">
        <v>121</v>
      </c>
      <c r="AQ127" s="951">
        <f>SUM(AO127:AP127)</f>
        <v>0</v>
      </c>
      <c r="AR127" s="837">
        <v>1</v>
      </c>
      <c r="AS127" s="838" t="s">
        <v>121</v>
      </c>
      <c r="AT127" s="951">
        <f>SUM(AR127:AS127)</f>
        <v>1</v>
      </c>
      <c r="AU127" s="841">
        <f>SUM(AL127,B127,AC127)</f>
        <v>8</v>
      </c>
      <c r="AV127" s="842">
        <f>SUM(AM127,C127,AD127)</f>
        <v>18</v>
      </c>
      <c r="AW127" s="843">
        <f>SUM(AU127:AV127)</f>
        <v>26</v>
      </c>
      <c r="AX127" s="841">
        <f>SUM(AO127,E127,AF127)</f>
        <v>0</v>
      </c>
      <c r="AY127" s="842">
        <f>SUM(AP127,F127,AG127)</f>
        <v>1</v>
      </c>
      <c r="AZ127" s="843">
        <f>SUM(AX127:AY127)</f>
        <v>1</v>
      </c>
      <c r="BA127" s="841">
        <f>SUM(AR127,H127,AI127)</f>
        <v>1</v>
      </c>
      <c r="BB127" s="842">
        <f>SUM(AS127,I127,AJ127)</f>
        <v>0</v>
      </c>
      <c r="BC127" s="843">
        <f>SUM(BA127:BB127)</f>
        <v>1</v>
      </c>
    </row>
    <row r="128" spans="1:61" x14ac:dyDescent="0.2">
      <c r="A128" s="844" t="s">
        <v>359</v>
      </c>
      <c r="B128" s="764" t="s">
        <v>121</v>
      </c>
      <c r="C128" s="846" t="s">
        <v>121</v>
      </c>
      <c r="D128" s="952">
        <f>SUM(B128:C128)</f>
        <v>0</v>
      </c>
      <c r="E128" s="764" t="s">
        <v>121</v>
      </c>
      <c r="F128" s="846" t="s">
        <v>121</v>
      </c>
      <c r="G128" s="952">
        <f>SUM(E128:F128)</f>
        <v>0</v>
      </c>
      <c r="H128" s="845" t="s">
        <v>121</v>
      </c>
      <c r="I128" s="846" t="s">
        <v>121</v>
      </c>
      <c r="J128" s="952">
        <f>SUM(H128:I128)</f>
        <v>0</v>
      </c>
      <c r="K128" s="764" t="s">
        <v>121</v>
      </c>
      <c r="L128" s="846" t="s">
        <v>121</v>
      </c>
      <c r="M128" s="952">
        <f>SUM(K128:L128)</f>
        <v>0</v>
      </c>
      <c r="N128" s="764" t="s">
        <v>121</v>
      </c>
      <c r="O128" s="846" t="s">
        <v>121</v>
      </c>
      <c r="P128" s="952">
        <f>SUM(N128:O128)</f>
        <v>0</v>
      </c>
      <c r="Q128" s="845" t="s">
        <v>121</v>
      </c>
      <c r="R128" s="846" t="s">
        <v>121</v>
      </c>
      <c r="S128" s="952">
        <f>SUM(Q128:R128)</f>
        <v>0</v>
      </c>
      <c r="T128" s="764" t="s">
        <v>121</v>
      </c>
      <c r="U128" s="846" t="s">
        <v>121</v>
      </c>
      <c r="V128" s="952">
        <f>SUM(T128:U128)</f>
        <v>0</v>
      </c>
      <c r="W128" s="764" t="s">
        <v>121</v>
      </c>
      <c r="X128" s="846" t="s">
        <v>121</v>
      </c>
      <c r="Y128" s="952">
        <f>SUM(W128:X128)</f>
        <v>0</v>
      </c>
      <c r="Z128" s="845" t="s">
        <v>121</v>
      </c>
      <c r="AA128" s="846" t="s">
        <v>121</v>
      </c>
      <c r="AB128" s="952">
        <f>SUM(Z128:AA128)</f>
        <v>0</v>
      </c>
      <c r="AC128" s="764" t="s">
        <v>121</v>
      </c>
      <c r="AD128" s="846" t="s">
        <v>121</v>
      </c>
      <c r="AE128" s="952">
        <f>SUM(M128,V128)</f>
        <v>0</v>
      </c>
      <c r="AF128" s="764" t="s">
        <v>121</v>
      </c>
      <c r="AG128" s="846" t="s">
        <v>121</v>
      </c>
      <c r="AH128" s="952">
        <f>SUM(P128,Y128)</f>
        <v>0</v>
      </c>
      <c r="AI128" s="845" t="s">
        <v>121</v>
      </c>
      <c r="AJ128" s="846" t="s">
        <v>121</v>
      </c>
      <c r="AK128" s="952">
        <f>SUM(S128,AB128)</f>
        <v>0</v>
      </c>
      <c r="AL128" s="840" t="s">
        <v>121</v>
      </c>
      <c r="AM128" s="838">
        <v>1</v>
      </c>
      <c r="AN128" s="951">
        <f>SUM(AL128:AM128)</f>
        <v>1</v>
      </c>
      <c r="AO128" s="840" t="s">
        <v>121</v>
      </c>
      <c r="AP128" s="838" t="s">
        <v>121</v>
      </c>
      <c r="AQ128" s="951">
        <f>SUM(AO128:AP128)</f>
        <v>0</v>
      </c>
      <c r="AR128" s="837" t="s">
        <v>121</v>
      </c>
      <c r="AS128" s="838" t="s">
        <v>121</v>
      </c>
      <c r="AT128" s="951" t="s">
        <v>121</v>
      </c>
      <c r="AU128" s="841">
        <f>SUM(AL128,B128,AC128)</f>
        <v>0</v>
      </c>
      <c r="AV128" s="842">
        <f>SUM(AM128,C128,AD128)</f>
        <v>1</v>
      </c>
      <c r="AW128" s="843">
        <f>SUM(AU128:AV128)</f>
        <v>1</v>
      </c>
      <c r="AX128" s="841">
        <f>SUM(AO128,E128,AF128)</f>
        <v>0</v>
      </c>
      <c r="AY128" s="842">
        <f>SUM(AP128,F128,AG128)</f>
        <v>0</v>
      </c>
      <c r="AZ128" s="843">
        <f>SUM(AX128:AY128)</f>
        <v>0</v>
      </c>
      <c r="BA128" s="841">
        <f>SUM(AR128,H128,AI128)</f>
        <v>0</v>
      </c>
      <c r="BB128" s="842">
        <f>SUM(AS128,I128,AJ128)</f>
        <v>0</v>
      </c>
      <c r="BC128" s="843">
        <f>SUM(BA128:BB128)</f>
        <v>0</v>
      </c>
    </row>
    <row r="129" spans="1:55" x14ac:dyDescent="0.2">
      <c r="A129" s="844" t="s">
        <v>113</v>
      </c>
      <c r="B129" s="764" t="s">
        <v>121</v>
      </c>
      <c r="C129" s="846" t="s">
        <v>121</v>
      </c>
      <c r="D129" s="952">
        <f>SUM(B129:C129)</f>
        <v>0</v>
      </c>
      <c r="E129" s="764" t="s">
        <v>121</v>
      </c>
      <c r="F129" s="846" t="s">
        <v>121</v>
      </c>
      <c r="G129" s="952">
        <f>SUM(E129:F129)</f>
        <v>0</v>
      </c>
      <c r="H129" s="845" t="s">
        <v>121</v>
      </c>
      <c r="I129" s="846">
        <v>2</v>
      </c>
      <c r="J129" s="952">
        <f>SUM(H129:I129)</f>
        <v>2</v>
      </c>
      <c r="K129" s="764" t="s">
        <v>121</v>
      </c>
      <c r="L129" s="846" t="s">
        <v>121</v>
      </c>
      <c r="M129" s="952">
        <f>SUM(K129:L129)</f>
        <v>0</v>
      </c>
      <c r="N129" s="764" t="s">
        <v>121</v>
      </c>
      <c r="O129" s="846" t="s">
        <v>121</v>
      </c>
      <c r="P129" s="952">
        <f>SUM(N129:O129)</f>
        <v>0</v>
      </c>
      <c r="Q129" s="845" t="s">
        <v>121</v>
      </c>
      <c r="R129" s="846" t="s">
        <v>121</v>
      </c>
      <c r="S129" s="952">
        <f>SUM(Q129:R129)</f>
        <v>0</v>
      </c>
      <c r="T129" s="764" t="s">
        <v>121</v>
      </c>
      <c r="U129" s="846" t="s">
        <v>121</v>
      </c>
      <c r="V129" s="952">
        <f>SUM(T129:U129)</f>
        <v>0</v>
      </c>
      <c r="W129" s="764" t="s">
        <v>121</v>
      </c>
      <c r="X129" s="846" t="s">
        <v>121</v>
      </c>
      <c r="Y129" s="952">
        <f>SUM(W129:X129)</f>
        <v>0</v>
      </c>
      <c r="Z129" s="845" t="s">
        <v>121</v>
      </c>
      <c r="AA129" s="846" t="s">
        <v>121</v>
      </c>
      <c r="AB129" s="952">
        <f>SUM(Z129:AA129)</f>
        <v>0</v>
      </c>
      <c r="AC129" s="764" t="s">
        <v>121</v>
      </c>
      <c r="AD129" s="846" t="s">
        <v>121</v>
      </c>
      <c r="AE129" s="952">
        <f>SUM(M129,V129)</f>
        <v>0</v>
      </c>
      <c r="AF129" s="764" t="s">
        <v>121</v>
      </c>
      <c r="AG129" s="846" t="s">
        <v>121</v>
      </c>
      <c r="AH129" s="952">
        <f>SUM(P129,Y129)</f>
        <v>0</v>
      </c>
      <c r="AI129" s="845" t="s">
        <v>121</v>
      </c>
      <c r="AJ129" s="846" t="s">
        <v>121</v>
      </c>
      <c r="AK129" s="952">
        <f>SUM(S129,AB129)</f>
        <v>0</v>
      </c>
      <c r="AL129" s="840" t="s">
        <v>121</v>
      </c>
      <c r="AM129" s="838" t="s">
        <v>121</v>
      </c>
      <c r="AN129" s="951">
        <f>SUM(AL129:AM129)</f>
        <v>0</v>
      </c>
      <c r="AO129" s="840" t="s">
        <v>121</v>
      </c>
      <c r="AP129" s="838" t="s">
        <v>121</v>
      </c>
      <c r="AQ129" s="951">
        <f>SUM(AO129:AP129)</f>
        <v>0</v>
      </c>
      <c r="AR129" s="837" t="s">
        <v>121</v>
      </c>
      <c r="AS129" s="838" t="s">
        <v>121</v>
      </c>
      <c r="AT129" s="951">
        <f>SUM(AR129:AS129)</f>
        <v>0</v>
      </c>
      <c r="AU129" s="841">
        <f>SUM(AL129,B129,AC129)</f>
        <v>0</v>
      </c>
      <c r="AV129" s="842">
        <f>SUM(AM129,C129,AD129)</f>
        <v>0</v>
      </c>
      <c r="AW129" s="843">
        <f>SUM(AU129:AV129)</f>
        <v>0</v>
      </c>
      <c r="AX129" s="841">
        <f>SUM(AO129,E129,AF129)</f>
        <v>0</v>
      </c>
      <c r="AY129" s="842">
        <f>SUM(AP129,F129,AG129)</f>
        <v>0</v>
      </c>
      <c r="AZ129" s="843">
        <f>SUM(AX129:AY129)</f>
        <v>0</v>
      </c>
      <c r="BA129" s="841">
        <f>SUM(AR129,H129,AI129)</f>
        <v>0</v>
      </c>
      <c r="BB129" s="842">
        <f>SUM(AS129,I129,AJ129)</f>
        <v>2</v>
      </c>
      <c r="BC129" s="843">
        <f>SUM(BA129:BB129)</f>
        <v>2</v>
      </c>
    </row>
    <row r="130" spans="1:55" x14ac:dyDescent="0.2">
      <c r="A130" s="844" t="s">
        <v>82</v>
      </c>
      <c r="B130" s="764">
        <v>5</v>
      </c>
      <c r="C130" s="846">
        <v>21</v>
      </c>
      <c r="D130" s="952">
        <f>SUM(B130:C130)</f>
        <v>26</v>
      </c>
      <c r="E130" s="764" t="s">
        <v>121</v>
      </c>
      <c r="F130" s="846">
        <v>6</v>
      </c>
      <c r="G130" s="952">
        <f>SUM(E130:F130)</f>
        <v>6</v>
      </c>
      <c r="H130" s="845" t="s">
        <v>121</v>
      </c>
      <c r="I130" s="846">
        <v>1</v>
      </c>
      <c r="J130" s="952">
        <f>SUM(H130:I130)</f>
        <v>1</v>
      </c>
      <c r="K130" s="764">
        <v>2</v>
      </c>
      <c r="L130" s="846">
        <v>11</v>
      </c>
      <c r="M130" s="952">
        <f>SUM(K130:L130)</f>
        <v>13</v>
      </c>
      <c r="N130" s="764" t="s">
        <v>121</v>
      </c>
      <c r="O130" s="846">
        <v>1</v>
      </c>
      <c r="P130" s="952">
        <f>SUM(N130:O130)</f>
        <v>1</v>
      </c>
      <c r="Q130" s="845" t="s">
        <v>121</v>
      </c>
      <c r="R130" s="846">
        <v>3</v>
      </c>
      <c r="S130" s="952">
        <f>SUM(Q130:R130)</f>
        <v>3</v>
      </c>
      <c r="T130" s="764">
        <v>1</v>
      </c>
      <c r="U130" s="846">
        <v>13</v>
      </c>
      <c r="V130" s="952">
        <f>SUM(T130:U130)</f>
        <v>14</v>
      </c>
      <c r="W130" s="764" t="s">
        <v>121</v>
      </c>
      <c r="X130" s="846" t="s">
        <v>121</v>
      </c>
      <c r="Y130" s="952">
        <f>SUM(W130:X130)</f>
        <v>0</v>
      </c>
      <c r="Z130" s="845" t="s">
        <v>121</v>
      </c>
      <c r="AA130" s="846">
        <v>2</v>
      </c>
      <c r="AB130" s="952">
        <f>SUM(Z130:AA130)</f>
        <v>2</v>
      </c>
      <c r="AC130" s="764">
        <v>3</v>
      </c>
      <c r="AD130" s="846">
        <v>24</v>
      </c>
      <c r="AE130" s="952">
        <f>SUM(M130,V130)</f>
        <v>27</v>
      </c>
      <c r="AF130" s="764" t="s">
        <v>121</v>
      </c>
      <c r="AG130" s="846">
        <v>1</v>
      </c>
      <c r="AH130" s="952">
        <f>SUM(P130,Y130)</f>
        <v>1</v>
      </c>
      <c r="AI130" s="845" t="s">
        <v>121</v>
      </c>
      <c r="AJ130" s="846">
        <v>5</v>
      </c>
      <c r="AK130" s="952">
        <f>SUM(S130,AB130)</f>
        <v>5</v>
      </c>
      <c r="AL130" s="840">
        <v>4</v>
      </c>
      <c r="AM130" s="838">
        <v>15</v>
      </c>
      <c r="AN130" s="951">
        <f>SUM(AL130:AM130)</f>
        <v>19</v>
      </c>
      <c r="AO130" s="840" t="s">
        <v>121</v>
      </c>
      <c r="AP130" s="838" t="s">
        <v>121</v>
      </c>
      <c r="AQ130" s="951">
        <f>SUM(AO130:AP130)</f>
        <v>0</v>
      </c>
      <c r="AR130" s="837" t="s">
        <v>121</v>
      </c>
      <c r="AS130" s="838" t="s">
        <v>121</v>
      </c>
      <c r="AT130" s="951">
        <f>SUM(AR130:AS130)</f>
        <v>0</v>
      </c>
      <c r="AU130" s="841">
        <f>SUM(AL130,B130,AC130)</f>
        <v>12</v>
      </c>
      <c r="AV130" s="842">
        <f>SUM(AM130,C130,AD130)</f>
        <v>60</v>
      </c>
      <c r="AW130" s="843">
        <f>SUM(AU130:AV130)</f>
        <v>72</v>
      </c>
      <c r="AX130" s="841">
        <f>SUM(AO130,E130,AF130)</f>
        <v>0</v>
      </c>
      <c r="AY130" s="842">
        <f>SUM(AP130,F130,AG130)</f>
        <v>7</v>
      </c>
      <c r="AZ130" s="843">
        <f>SUM(AX130:AY130)</f>
        <v>7</v>
      </c>
      <c r="BA130" s="841">
        <f>SUM(AR130,H130,AI130)</f>
        <v>0</v>
      </c>
      <c r="BB130" s="842">
        <f>SUM(AS130,I130,AJ130)</f>
        <v>6</v>
      </c>
      <c r="BC130" s="843">
        <f>SUM(BA130:BB130)</f>
        <v>6</v>
      </c>
    </row>
    <row r="131" spans="1:55" x14ac:dyDescent="0.2">
      <c r="A131" s="844" t="s">
        <v>83</v>
      </c>
      <c r="B131" s="764">
        <v>22</v>
      </c>
      <c r="C131" s="846">
        <v>69</v>
      </c>
      <c r="D131" s="952">
        <f>SUM(B131:C131)</f>
        <v>91</v>
      </c>
      <c r="E131" s="764" t="s">
        <v>121</v>
      </c>
      <c r="F131" s="846">
        <v>12</v>
      </c>
      <c r="G131" s="952">
        <f>SUM(E131:F131)</f>
        <v>12</v>
      </c>
      <c r="H131" s="845">
        <v>3</v>
      </c>
      <c r="I131" s="846">
        <v>6</v>
      </c>
      <c r="J131" s="952">
        <f>SUM(H131:I131)</f>
        <v>9</v>
      </c>
      <c r="K131" s="764">
        <v>11</v>
      </c>
      <c r="L131" s="846">
        <v>42</v>
      </c>
      <c r="M131" s="952">
        <f>SUM(K131:L131)</f>
        <v>53</v>
      </c>
      <c r="N131" s="764">
        <v>1</v>
      </c>
      <c r="O131" s="846">
        <v>5</v>
      </c>
      <c r="P131" s="952">
        <f>SUM(N131:O131)</f>
        <v>6</v>
      </c>
      <c r="Q131" s="845">
        <v>3</v>
      </c>
      <c r="R131" s="846">
        <v>5</v>
      </c>
      <c r="S131" s="952">
        <f>SUM(Q131:R131)</f>
        <v>8</v>
      </c>
      <c r="T131" s="764">
        <v>43</v>
      </c>
      <c r="U131" s="846">
        <v>83</v>
      </c>
      <c r="V131" s="952">
        <f>SUM(T131:U131)</f>
        <v>126</v>
      </c>
      <c r="W131" s="764" t="s">
        <v>121</v>
      </c>
      <c r="X131" s="846">
        <v>4</v>
      </c>
      <c r="Y131" s="952">
        <f>SUM(W131:X131)</f>
        <v>4</v>
      </c>
      <c r="Z131" s="845">
        <v>2</v>
      </c>
      <c r="AA131" s="846">
        <v>4</v>
      </c>
      <c r="AB131" s="952">
        <f>SUM(Z131:AA131)</f>
        <v>6</v>
      </c>
      <c r="AC131" s="764">
        <v>54</v>
      </c>
      <c r="AD131" s="846">
        <v>125</v>
      </c>
      <c r="AE131" s="952">
        <f>SUM(M131,V131)</f>
        <v>179</v>
      </c>
      <c r="AF131" s="764">
        <v>1</v>
      </c>
      <c r="AG131" s="846">
        <v>9</v>
      </c>
      <c r="AH131" s="952">
        <f>SUM(P131,Y131)</f>
        <v>10</v>
      </c>
      <c r="AI131" s="845">
        <v>5</v>
      </c>
      <c r="AJ131" s="846">
        <v>9</v>
      </c>
      <c r="AK131" s="952">
        <f>SUM(S131,AB131)</f>
        <v>14</v>
      </c>
      <c r="AL131" s="840">
        <v>52</v>
      </c>
      <c r="AM131" s="838">
        <v>197</v>
      </c>
      <c r="AN131" s="951">
        <f>SUM(AL131:AM131)</f>
        <v>249</v>
      </c>
      <c r="AO131" s="840">
        <v>4</v>
      </c>
      <c r="AP131" s="838">
        <v>19</v>
      </c>
      <c r="AQ131" s="951">
        <f>SUM(AO131:AP131)</f>
        <v>23</v>
      </c>
      <c r="AR131" s="837">
        <v>1</v>
      </c>
      <c r="AS131" s="838">
        <v>5</v>
      </c>
      <c r="AT131" s="951">
        <f>SUM(AR131:AS131)</f>
        <v>6</v>
      </c>
      <c r="AU131" s="841">
        <f>SUM(AL131,B131,AC131)</f>
        <v>128</v>
      </c>
      <c r="AV131" s="842">
        <f>SUM(AM131,C131,AD131)</f>
        <v>391</v>
      </c>
      <c r="AW131" s="843">
        <f>SUM(AU131:AV131)</f>
        <v>519</v>
      </c>
      <c r="AX131" s="841">
        <f>SUM(AO131,E131,AF131)</f>
        <v>5</v>
      </c>
      <c r="AY131" s="842">
        <f>SUM(AP131,F131,AG131)</f>
        <v>40</v>
      </c>
      <c r="AZ131" s="843">
        <f>SUM(AX131:AY131)</f>
        <v>45</v>
      </c>
      <c r="BA131" s="841">
        <f>SUM(AR131,H131,AI131)</f>
        <v>9</v>
      </c>
      <c r="BB131" s="842">
        <f>SUM(AS131,I131,AJ131)</f>
        <v>20</v>
      </c>
      <c r="BC131" s="843">
        <f>SUM(BA131:BB131)</f>
        <v>29</v>
      </c>
    </row>
    <row r="132" spans="1:55" x14ac:dyDescent="0.2">
      <c r="A132" s="844" t="s">
        <v>216</v>
      </c>
      <c r="B132" s="764" t="s">
        <v>121</v>
      </c>
      <c r="C132" s="846">
        <v>1</v>
      </c>
      <c r="D132" s="952">
        <f>SUM(B132:C132)</f>
        <v>1</v>
      </c>
      <c r="E132" s="764" t="s">
        <v>121</v>
      </c>
      <c r="F132" s="846" t="s">
        <v>121</v>
      </c>
      <c r="G132" s="952">
        <f>SUM(E132:F132)</f>
        <v>0</v>
      </c>
      <c r="H132" s="845" t="s">
        <v>121</v>
      </c>
      <c r="I132" s="846" t="s">
        <v>121</v>
      </c>
      <c r="J132" s="952">
        <f>SUM(H132:I132)</f>
        <v>0</v>
      </c>
      <c r="K132" s="764" t="s">
        <v>121</v>
      </c>
      <c r="L132" s="846" t="s">
        <v>121</v>
      </c>
      <c r="M132" s="952">
        <f>SUM(K132:L132)</f>
        <v>0</v>
      </c>
      <c r="N132" s="764" t="s">
        <v>121</v>
      </c>
      <c r="O132" s="846" t="s">
        <v>121</v>
      </c>
      <c r="P132" s="952">
        <f>SUM(N132:O132)</f>
        <v>0</v>
      </c>
      <c r="Q132" s="845" t="s">
        <v>121</v>
      </c>
      <c r="R132" s="846" t="s">
        <v>121</v>
      </c>
      <c r="S132" s="952">
        <f>SUM(Q132:R132)</f>
        <v>0</v>
      </c>
      <c r="T132" s="764" t="s">
        <v>121</v>
      </c>
      <c r="U132" s="846" t="s">
        <v>121</v>
      </c>
      <c r="V132" s="952">
        <f>SUM(T132:U132)</f>
        <v>0</v>
      </c>
      <c r="W132" s="764" t="s">
        <v>121</v>
      </c>
      <c r="X132" s="846" t="s">
        <v>121</v>
      </c>
      <c r="Y132" s="952">
        <f>SUM(W132:X132)</f>
        <v>0</v>
      </c>
      <c r="Z132" s="845" t="s">
        <v>121</v>
      </c>
      <c r="AA132" s="846" t="s">
        <v>121</v>
      </c>
      <c r="AB132" s="952">
        <f>SUM(Z132:AA132)</f>
        <v>0</v>
      </c>
      <c r="AC132" s="764" t="s">
        <v>121</v>
      </c>
      <c r="AD132" s="846" t="s">
        <v>121</v>
      </c>
      <c r="AE132" s="952">
        <f>SUM(M132,V132)</f>
        <v>0</v>
      </c>
      <c r="AF132" s="764" t="s">
        <v>121</v>
      </c>
      <c r="AG132" s="846" t="s">
        <v>121</v>
      </c>
      <c r="AH132" s="952">
        <f>SUM(P132,Y132)</f>
        <v>0</v>
      </c>
      <c r="AI132" s="845" t="s">
        <v>121</v>
      </c>
      <c r="AJ132" s="846" t="s">
        <v>121</v>
      </c>
      <c r="AK132" s="952">
        <f>SUM(S132,AB132)</f>
        <v>0</v>
      </c>
      <c r="AL132" s="840">
        <v>1</v>
      </c>
      <c r="AM132" s="838" t="s">
        <v>121</v>
      </c>
      <c r="AN132" s="951">
        <f>SUM(AL132:AM132)</f>
        <v>1</v>
      </c>
      <c r="AO132" s="840" t="s">
        <v>121</v>
      </c>
      <c r="AP132" s="838">
        <v>1</v>
      </c>
      <c r="AQ132" s="951">
        <f>SUM(AO132:AP132)</f>
        <v>1</v>
      </c>
      <c r="AR132" s="837">
        <v>1</v>
      </c>
      <c r="AS132" s="838">
        <v>1</v>
      </c>
      <c r="AT132" s="951">
        <f>SUM(AR132:AS132)</f>
        <v>2</v>
      </c>
      <c r="AU132" s="841">
        <f>SUM(AL132,B132,AC132)</f>
        <v>1</v>
      </c>
      <c r="AV132" s="842">
        <f>SUM(AM132,C132,AD132)</f>
        <v>1</v>
      </c>
      <c r="AW132" s="843">
        <f>SUM(AU132:AV132)</f>
        <v>2</v>
      </c>
      <c r="AX132" s="841">
        <f>SUM(AO132,E132,AF132)</f>
        <v>0</v>
      </c>
      <c r="AY132" s="842">
        <f>SUM(AP132,F132,AG132)</f>
        <v>1</v>
      </c>
      <c r="AZ132" s="843">
        <f>SUM(AX132:AY132)</f>
        <v>1</v>
      </c>
      <c r="BA132" s="841">
        <f>SUM(AR132,H132,AI132)</f>
        <v>1</v>
      </c>
      <c r="BB132" s="842">
        <f>SUM(AS132,I132,AJ132)</f>
        <v>1</v>
      </c>
      <c r="BC132" s="843">
        <f>SUM(BA132:BB132)</f>
        <v>2</v>
      </c>
    </row>
    <row r="133" spans="1:55" x14ac:dyDescent="0.2">
      <c r="A133" s="844" t="s">
        <v>84</v>
      </c>
      <c r="B133" s="764" t="s">
        <v>121</v>
      </c>
      <c r="C133" s="846">
        <v>1</v>
      </c>
      <c r="D133" s="952">
        <f>SUM(B133:C133)</f>
        <v>1</v>
      </c>
      <c r="E133" s="764" t="s">
        <v>121</v>
      </c>
      <c r="F133" s="846" t="s">
        <v>121</v>
      </c>
      <c r="G133" s="952">
        <f>SUM(E133:F133)</f>
        <v>0</v>
      </c>
      <c r="H133" s="845" t="s">
        <v>121</v>
      </c>
      <c r="I133" s="846" t="s">
        <v>121</v>
      </c>
      <c r="J133" s="952">
        <f>SUM(H133:I133)</f>
        <v>0</v>
      </c>
      <c r="K133" s="764">
        <v>1</v>
      </c>
      <c r="L133" s="846">
        <v>2</v>
      </c>
      <c r="M133" s="952">
        <f>SUM(K133:L133)</f>
        <v>3</v>
      </c>
      <c r="N133" s="764" t="s">
        <v>121</v>
      </c>
      <c r="O133" s="846">
        <v>1</v>
      </c>
      <c r="P133" s="952">
        <f>SUM(N133:O133)</f>
        <v>1</v>
      </c>
      <c r="Q133" s="845" t="s">
        <v>121</v>
      </c>
      <c r="R133" s="846" t="s">
        <v>121</v>
      </c>
      <c r="S133" s="952">
        <f>SUM(Q133:R133)</f>
        <v>0</v>
      </c>
      <c r="T133" s="764">
        <v>1</v>
      </c>
      <c r="U133" s="846">
        <v>1</v>
      </c>
      <c r="V133" s="952">
        <f>SUM(T133:U133)</f>
        <v>2</v>
      </c>
      <c r="W133" s="764" t="s">
        <v>121</v>
      </c>
      <c r="X133" s="846" t="s">
        <v>121</v>
      </c>
      <c r="Y133" s="952">
        <f>SUM(W133:X133)</f>
        <v>0</v>
      </c>
      <c r="Z133" s="845" t="s">
        <v>121</v>
      </c>
      <c r="AA133" s="846" t="s">
        <v>121</v>
      </c>
      <c r="AB133" s="952">
        <f>SUM(Z133:AA133)</f>
        <v>0</v>
      </c>
      <c r="AC133" s="764">
        <v>2</v>
      </c>
      <c r="AD133" s="846">
        <v>3</v>
      </c>
      <c r="AE133" s="952">
        <f>SUM(M133,V133)</f>
        <v>5</v>
      </c>
      <c r="AF133" s="764" t="s">
        <v>121</v>
      </c>
      <c r="AG133" s="846">
        <v>1</v>
      </c>
      <c r="AH133" s="952">
        <f>SUM(P133,Y133)</f>
        <v>1</v>
      </c>
      <c r="AI133" s="845" t="s">
        <v>121</v>
      </c>
      <c r="AJ133" s="846" t="s">
        <v>121</v>
      </c>
      <c r="AK133" s="952">
        <f>SUM(S133,AB133)</f>
        <v>0</v>
      </c>
      <c r="AL133" s="840" t="s">
        <v>121</v>
      </c>
      <c r="AM133" s="838">
        <v>3</v>
      </c>
      <c r="AN133" s="951">
        <f>SUM(AL133:AM133)</f>
        <v>3</v>
      </c>
      <c r="AO133" s="840" t="s">
        <v>121</v>
      </c>
      <c r="AP133" s="838" t="s">
        <v>121</v>
      </c>
      <c r="AQ133" s="951">
        <f>SUM(AO133:AP133)</f>
        <v>0</v>
      </c>
      <c r="AR133" s="837" t="s">
        <v>121</v>
      </c>
      <c r="AS133" s="838" t="s">
        <v>121</v>
      </c>
      <c r="AT133" s="951">
        <f>SUM(AR133:AS133)</f>
        <v>0</v>
      </c>
      <c r="AU133" s="841">
        <f>SUM(AL133,B133,AC133)</f>
        <v>2</v>
      </c>
      <c r="AV133" s="842">
        <f>SUM(AM133,C133,AD133)</f>
        <v>7</v>
      </c>
      <c r="AW133" s="843">
        <f>SUM(AU133:AV133)</f>
        <v>9</v>
      </c>
      <c r="AX133" s="841">
        <f>SUM(AO133,E133,AF133)</f>
        <v>0</v>
      </c>
      <c r="AY133" s="842">
        <f>SUM(AP133,F133,AG133)</f>
        <v>1</v>
      </c>
      <c r="AZ133" s="843">
        <f>SUM(AX133:AY133)</f>
        <v>1</v>
      </c>
      <c r="BA133" s="841">
        <f>SUM(AR133,H133,AI133)</f>
        <v>0</v>
      </c>
      <c r="BB133" s="842">
        <f>SUM(AS133,I133,AJ133)</f>
        <v>0</v>
      </c>
      <c r="BC133" s="843">
        <f>SUM(BA133:BB133)</f>
        <v>0</v>
      </c>
    </row>
    <row r="134" spans="1:55" x14ac:dyDescent="0.2">
      <c r="A134" s="844" t="s">
        <v>85</v>
      </c>
      <c r="B134" s="764">
        <v>16</v>
      </c>
      <c r="C134" s="846">
        <v>8</v>
      </c>
      <c r="D134" s="952">
        <f>SUM(B134:C134)</f>
        <v>24</v>
      </c>
      <c r="E134" s="764">
        <v>1</v>
      </c>
      <c r="F134" s="846">
        <v>2</v>
      </c>
      <c r="G134" s="952">
        <f>SUM(E134:F134)</f>
        <v>3</v>
      </c>
      <c r="H134" s="845" t="s">
        <v>121</v>
      </c>
      <c r="I134" s="846" t="s">
        <v>121</v>
      </c>
      <c r="J134" s="952">
        <f>SUM(H134:I134)</f>
        <v>0</v>
      </c>
      <c r="K134" s="764">
        <v>9</v>
      </c>
      <c r="L134" s="846">
        <v>4</v>
      </c>
      <c r="M134" s="952">
        <f>SUM(K134:L134)</f>
        <v>13</v>
      </c>
      <c r="N134" s="764" t="s">
        <v>121</v>
      </c>
      <c r="O134" s="846" t="s">
        <v>121</v>
      </c>
      <c r="P134" s="952">
        <f>SUM(N134:O134)</f>
        <v>0</v>
      </c>
      <c r="Q134" s="845" t="s">
        <v>121</v>
      </c>
      <c r="R134" s="846">
        <v>1</v>
      </c>
      <c r="S134" s="952">
        <f>SUM(Q134:R134)</f>
        <v>1</v>
      </c>
      <c r="T134" s="764">
        <v>8</v>
      </c>
      <c r="U134" s="846">
        <v>11</v>
      </c>
      <c r="V134" s="952">
        <f>SUM(T134:U134)</f>
        <v>19</v>
      </c>
      <c r="W134" s="764" t="s">
        <v>121</v>
      </c>
      <c r="X134" s="846" t="s">
        <v>121</v>
      </c>
      <c r="Y134" s="952">
        <f>SUM(W134:X134)</f>
        <v>0</v>
      </c>
      <c r="Z134" s="845" t="s">
        <v>121</v>
      </c>
      <c r="AA134" s="846">
        <v>1</v>
      </c>
      <c r="AB134" s="952">
        <f>SUM(Z134:AA134)</f>
        <v>1</v>
      </c>
      <c r="AC134" s="764">
        <v>17</v>
      </c>
      <c r="AD134" s="846">
        <v>15</v>
      </c>
      <c r="AE134" s="952">
        <f>SUM(M134,V134)</f>
        <v>32</v>
      </c>
      <c r="AF134" s="764" t="s">
        <v>121</v>
      </c>
      <c r="AG134" s="846" t="s">
        <v>121</v>
      </c>
      <c r="AH134" s="952">
        <f>SUM(P134,Y134)</f>
        <v>0</v>
      </c>
      <c r="AI134" s="845" t="s">
        <v>121</v>
      </c>
      <c r="AJ134" s="846">
        <v>2</v>
      </c>
      <c r="AK134" s="952">
        <f>SUM(S134,AB134)</f>
        <v>2</v>
      </c>
      <c r="AL134" s="840">
        <v>6</v>
      </c>
      <c r="AM134" s="838">
        <v>8</v>
      </c>
      <c r="AN134" s="951">
        <f>SUM(AL134:AM134)</f>
        <v>14</v>
      </c>
      <c r="AO134" s="840" t="s">
        <v>121</v>
      </c>
      <c r="AP134" s="838" t="s">
        <v>121</v>
      </c>
      <c r="AQ134" s="951">
        <f>SUM(AO134:AP134)</f>
        <v>0</v>
      </c>
      <c r="AR134" s="837">
        <v>1</v>
      </c>
      <c r="AS134" s="838" t="s">
        <v>121</v>
      </c>
      <c r="AT134" s="951">
        <f>SUM(AR134:AS134)</f>
        <v>1</v>
      </c>
      <c r="AU134" s="841">
        <f>SUM(AL134,B134,AC134)</f>
        <v>39</v>
      </c>
      <c r="AV134" s="842">
        <f>SUM(AM134,C134,AD134)</f>
        <v>31</v>
      </c>
      <c r="AW134" s="843">
        <f>SUM(AU134:AV134)</f>
        <v>70</v>
      </c>
      <c r="AX134" s="841">
        <f>SUM(AO134,E134,AF134)</f>
        <v>1</v>
      </c>
      <c r="AY134" s="842">
        <f>SUM(AP134,F134,AG134)</f>
        <v>2</v>
      </c>
      <c r="AZ134" s="843">
        <f>SUM(AX134:AY134)</f>
        <v>3</v>
      </c>
      <c r="BA134" s="841">
        <f>SUM(AR134,H134,AI134)</f>
        <v>1</v>
      </c>
      <c r="BB134" s="842">
        <f>SUM(AS134,I134,AJ134)</f>
        <v>2</v>
      </c>
      <c r="BC134" s="843">
        <f>SUM(BA134:BB134)</f>
        <v>3</v>
      </c>
    </row>
    <row r="135" spans="1:55" x14ac:dyDescent="0.2">
      <c r="A135" s="844" t="s">
        <v>140</v>
      </c>
      <c r="B135" s="764">
        <v>5</v>
      </c>
      <c r="C135" s="846">
        <v>2</v>
      </c>
      <c r="D135" s="952">
        <f>SUM(B135:C135)</f>
        <v>7</v>
      </c>
      <c r="E135" s="764" t="s">
        <v>121</v>
      </c>
      <c r="F135" s="846" t="s">
        <v>121</v>
      </c>
      <c r="G135" s="952">
        <f>SUM(E135:F135)</f>
        <v>0</v>
      </c>
      <c r="H135" s="845" t="s">
        <v>121</v>
      </c>
      <c r="I135" s="846" t="s">
        <v>121</v>
      </c>
      <c r="J135" s="952">
        <f>SUM(H135:I135)</f>
        <v>0</v>
      </c>
      <c r="K135" s="764">
        <v>2</v>
      </c>
      <c r="L135" s="846" t="s">
        <v>121</v>
      </c>
      <c r="M135" s="952">
        <f>SUM(K135:L135)</f>
        <v>2</v>
      </c>
      <c r="N135" s="764" t="s">
        <v>121</v>
      </c>
      <c r="O135" s="846" t="s">
        <v>121</v>
      </c>
      <c r="P135" s="952">
        <f>SUM(N135:O135)</f>
        <v>0</v>
      </c>
      <c r="Q135" s="845" t="s">
        <v>121</v>
      </c>
      <c r="R135" s="846" t="s">
        <v>121</v>
      </c>
      <c r="S135" s="952">
        <f>SUM(Q135:R135)</f>
        <v>0</v>
      </c>
      <c r="T135" s="764">
        <v>1</v>
      </c>
      <c r="U135" s="846" t="s">
        <v>121</v>
      </c>
      <c r="V135" s="952">
        <f>SUM(T135:U135)</f>
        <v>1</v>
      </c>
      <c r="W135" s="764" t="s">
        <v>121</v>
      </c>
      <c r="X135" s="846" t="s">
        <v>121</v>
      </c>
      <c r="Y135" s="952">
        <f>SUM(W135:X135)</f>
        <v>0</v>
      </c>
      <c r="Z135" s="845">
        <v>1</v>
      </c>
      <c r="AA135" s="846" t="s">
        <v>121</v>
      </c>
      <c r="AB135" s="952">
        <f>SUM(Z135:AA135)</f>
        <v>1</v>
      </c>
      <c r="AC135" s="764">
        <v>3</v>
      </c>
      <c r="AD135" s="846" t="s">
        <v>121</v>
      </c>
      <c r="AE135" s="952">
        <f>SUM(M135,V135)</f>
        <v>3</v>
      </c>
      <c r="AF135" s="764" t="s">
        <v>121</v>
      </c>
      <c r="AG135" s="846" t="s">
        <v>121</v>
      </c>
      <c r="AH135" s="952">
        <f>SUM(P135,Y135)</f>
        <v>0</v>
      </c>
      <c r="AI135" s="845">
        <v>1</v>
      </c>
      <c r="AJ135" s="846" t="s">
        <v>121</v>
      </c>
      <c r="AK135" s="952">
        <f>SUM(S135,AB135)</f>
        <v>1</v>
      </c>
      <c r="AL135" s="840">
        <v>12</v>
      </c>
      <c r="AM135" s="838">
        <v>5</v>
      </c>
      <c r="AN135" s="951">
        <f>SUM(AL135:AM135)</f>
        <v>17</v>
      </c>
      <c r="AO135" s="840" t="s">
        <v>121</v>
      </c>
      <c r="AP135" s="838">
        <v>1</v>
      </c>
      <c r="AQ135" s="951">
        <f>SUM(AO135:AP135)</f>
        <v>1</v>
      </c>
      <c r="AR135" s="837" t="s">
        <v>121</v>
      </c>
      <c r="AS135" s="838" t="s">
        <v>121</v>
      </c>
      <c r="AT135" s="951">
        <f>SUM(AR135:AS135)</f>
        <v>0</v>
      </c>
      <c r="AU135" s="841">
        <f>SUM(AL135,B135,AC135)</f>
        <v>20</v>
      </c>
      <c r="AV135" s="842">
        <f>SUM(AM135,C135,AD135)</f>
        <v>7</v>
      </c>
      <c r="AW135" s="843">
        <f>SUM(AU135:AV135)</f>
        <v>27</v>
      </c>
      <c r="AX135" s="841">
        <f>SUM(AO135,E135,AF135)</f>
        <v>0</v>
      </c>
      <c r="AY135" s="842">
        <f>SUM(AP135,F135,AG135)</f>
        <v>1</v>
      </c>
      <c r="AZ135" s="843">
        <f>SUM(AX135:AY135)</f>
        <v>1</v>
      </c>
      <c r="BA135" s="841">
        <f>SUM(AR135,H135,AI135)</f>
        <v>1</v>
      </c>
      <c r="BB135" s="842">
        <f>SUM(AS135,I135,AJ135)</f>
        <v>0</v>
      </c>
      <c r="BC135" s="843">
        <f>SUM(BA135:BB135)</f>
        <v>1</v>
      </c>
    </row>
    <row r="136" spans="1:55" x14ac:dyDescent="0.2">
      <c r="A136" s="844" t="s">
        <v>86</v>
      </c>
      <c r="B136" s="764">
        <v>5</v>
      </c>
      <c r="C136" s="846">
        <v>21</v>
      </c>
      <c r="D136" s="952">
        <f>SUM(B136:C136)</f>
        <v>26</v>
      </c>
      <c r="E136" s="764" t="s">
        <v>121</v>
      </c>
      <c r="F136" s="846">
        <v>5</v>
      </c>
      <c r="G136" s="952">
        <f>SUM(E136:F136)</f>
        <v>5</v>
      </c>
      <c r="H136" s="845">
        <v>1</v>
      </c>
      <c r="I136" s="846">
        <v>3</v>
      </c>
      <c r="J136" s="952">
        <f>SUM(H136:I136)</f>
        <v>4</v>
      </c>
      <c r="K136" s="764">
        <v>2</v>
      </c>
      <c r="L136" s="846">
        <v>10</v>
      </c>
      <c r="M136" s="952">
        <f>SUM(K136:L136)</f>
        <v>12</v>
      </c>
      <c r="N136" s="764" t="s">
        <v>121</v>
      </c>
      <c r="O136" s="846">
        <v>1</v>
      </c>
      <c r="P136" s="952">
        <f>SUM(N136:O136)</f>
        <v>1</v>
      </c>
      <c r="Q136" s="845" t="s">
        <v>121</v>
      </c>
      <c r="R136" s="846">
        <v>1</v>
      </c>
      <c r="S136" s="952">
        <f>SUM(Q136:R136)</f>
        <v>1</v>
      </c>
      <c r="T136" s="764">
        <v>14</v>
      </c>
      <c r="U136" s="846">
        <v>12</v>
      </c>
      <c r="V136" s="952">
        <f>SUM(T136:U136)</f>
        <v>26</v>
      </c>
      <c r="W136" s="764" t="s">
        <v>121</v>
      </c>
      <c r="X136" s="846">
        <v>1</v>
      </c>
      <c r="Y136" s="952">
        <f>SUM(W136:X136)</f>
        <v>1</v>
      </c>
      <c r="Z136" s="845" t="s">
        <v>121</v>
      </c>
      <c r="AA136" s="846">
        <v>1</v>
      </c>
      <c r="AB136" s="952">
        <f>SUM(Z136:AA136)</f>
        <v>1</v>
      </c>
      <c r="AC136" s="764">
        <v>16</v>
      </c>
      <c r="AD136" s="846">
        <v>22</v>
      </c>
      <c r="AE136" s="952">
        <f>SUM(M136,V136)</f>
        <v>38</v>
      </c>
      <c r="AF136" s="764" t="s">
        <v>121</v>
      </c>
      <c r="AG136" s="846">
        <v>2</v>
      </c>
      <c r="AH136" s="952">
        <f>SUM(P136,Y136)</f>
        <v>2</v>
      </c>
      <c r="AI136" s="845" t="s">
        <v>121</v>
      </c>
      <c r="AJ136" s="846">
        <v>2</v>
      </c>
      <c r="AK136" s="952">
        <f>SUM(S136,AB136)</f>
        <v>2</v>
      </c>
      <c r="AL136" s="840">
        <v>18</v>
      </c>
      <c r="AM136" s="838">
        <v>13</v>
      </c>
      <c r="AN136" s="951">
        <f>SUM(AL136:AM136)</f>
        <v>31</v>
      </c>
      <c r="AO136" s="840">
        <v>1</v>
      </c>
      <c r="AP136" s="838">
        <v>3</v>
      </c>
      <c r="AQ136" s="951">
        <f>SUM(AO136:AP136)</f>
        <v>4</v>
      </c>
      <c r="AR136" s="837" t="s">
        <v>121</v>
      </c>
      <c r="AS136" s="838">
        <v>2</v>
      </c>
      <c r="AT136" s="951">
        <f>SUM(AR136:AS136)</f>
        <v>2</v>
      </c>
      <c r="AU136" s="841">
        <f>SUM(AL136,B136,AC136)</f>
        <v>39</v>
      </c>
      <c r="AV136" s="842">
        <f>SUM(AM136,C136,AD136)</f>
        <v>56</v>
      </c>
      <c r="AW136" s="843">
        <f>SUM(AU136:AV136)</f>
        <v>95</v>
      </c>
      <c r="AX136" s="841">
        <f>SUM(AO136,E136,AF136)</f>
        <v>1</v>
      </c>
      <c r="AY136" s="842">
        <f>SUM(AP136,F136,AG136)</f>
        <v>10</v>
      </c>
      <c r="AZ136" s="843">
        <f>SUM(AX136:AY136)</f>
        <v>11</v>
      </c>
      <c r="BA136" s="841">
        <f>SUM(AR136,H136,AI136)</f>
        <v>1</v>
      </c>
      <c r="BB136" s="842">
        <f>SUM(AS136,I136,AJ136)</f>
        <v>7</v>
      </c>
      <c r="BC136" s="843">
        <f>SUM(BA136:BB136)</f>
        <v>8</v>
      </c>
    </row>
    <row r="137" spans="1:55" x14ac:dyDescent="0.2">
      <c r="A137" s="844" t="s">
        <v>87</v>
      </c>
      <c r="B137" s="764">
        <v>400</v>
      </c>
      <c r="C137" s="846">
        <v>664</v>
      </c>
      <c r="D137" s="952">
        <f>SUM(B137:C137)</f>
        <v>1064</v>
      </c>
      <c r="E137" s="764">
        <v>19</v>
      </c>
      <c r="F137" s="846">
        <v>35</v>
      </c>
      <c r="G137" s="952">
        <f>SUM(E137:F137)</f>
        <v>54</v>
      </c>
      <c r="H137" s="845">
        <v>16</v>
      </c>
      <c r="I137" s="846">
        <v>37</v>
      </c>
      <c r="J137" s="952">
        <f>SUM(H137:I137)</f>
        <v>53</v>
      </c>
      <c r="K137" s="764">
        <v>177</v>
      </c>
      <c r="L137" s="846">
        <v>310</v>
      </c>
      <c r="M137" s="952">
        <f>SUM(K137:L137)</f>
        <v>487</v>
      </c>
      <c r="N137" s="764">
        <v>6</v>
      </c>
      <c r="O137" s="846">
        <v>21</v>
      </c>
      <c r="P137" s="952">
        <f>SUM(N137:O137)</f>
        <v>27</v>
      </c>
      <c r="Q137" s="845">
        <v>7</v>
      </c>
      <c r="R137" s="846">
        <v>17</v>
      </c>
      <c r="S137" s="952">
        <f>SUM(Q137:R137)</f>
        <v>24</v>
      </c>
      <c r="T137" s="764">
        <v>163</v>
      </c>
      <c r="U137" s="846">
        <v>308</v>
      </c>
      <c r="V137" s="952">
        <f>SUM(T137:U137)</f>
        <v>471</v>
      </c>
      <c r="W137" s="764">
        <v>3</v>
      </c>
      <c r="X137" s="846">
        <v>7</v>
      </c>
      <c r="Y137" s="952">
        <f>SUM(W137:X137)</f>
        <v>10</v>
      </c>
      <c r="Z137" s="845">
        <v>6</v>
      </c>
      <c r="AA137" s="846">
        <v>7</v>
      </c>
      <c r="AB137" s="952">
        <f>SUM(Z137:AA137)</f>
        <v>13</v>
      </c>
      <c r="AC137" s="764">
        <v>340</v>
      </c>
      <c r="AD137" s="846">
        <v>618</v>
      </c>
      <c r="AE137" s="952">
        <f>SUM(M137,V137)</f>
        <v>958</v>
      </c>
      <c r="AF137" s="764">
        <v>9</v>
      </c>
      <c r="AG137" s="846">
        <v>28</v>
      </c>
      <c r="AH137" s="952">
        <f>SUM(P137,Y137)</f>
        <v>37</v>
      </c>
      <c r="AI137" s="845">
        <v>13</v>
      </c>
      <c r="AJ137" s="846">
        <v>24</v>
      </c>
      <c r="AK137" s="952">
        <f>SUM(S137,AB137)</f>
        <v>37</v>
      </c>
      <c r="AL137" s="840">
        <v>320</v>
      </c>
      <c r="AM137" s="838">
        <v>584</v>
      </c>
      <c r="AN137" s="951">
        <f>SUM(AL137:AM137)</f>
        <v>904</v>
      </c>
      <c r="AO137" s="840">
        <v>18</v>
      </c>
      <c r="AP137" s="838">
        <v>29</v>
      </c>
      <c r="AQ137" s="951">
        <f>SUM(AO137:AP137)</f>
        <v>47</v>
      </c>
      <c r="AR137" s="837">
        <v>11</v>
      </c>
      <c r="AS137" s="838">
        <v>24</v>
      </c>
      <c r="AT137" s="951">
        <f>SUM(AR137:AS137)</f>
        <v>35</v>
      </c>
      <c r="AU137" s="841">
        <f>SUM(AL137,B137,AC137)</f>
        <v>1060</v>
      </c>
      <c r="AV137" s="842">
        <f>SUM(AM137,C137,AD137)</f>
        <v>1866</v>
      </c>
      <c r="AW137" s="843">
        <f>SUM(AU137:AV137)</f>
        <v>2926</v>
      </c>
      <c r="AX137" s="841">
        <f>SUM(AO137,E137,AF137)</f>
        <v>46</v>
      </c>
      <c r="AY137" s="842">
        <f>SUM(AP137,F137,AG137)</f>
        <v>92</v>
      </c>
      <c r="AZ137" s="843">
        <f>SUM(AX137:AY137)</f>
        <v>138</v>
      </c>
      <c r="BA137" s="841">
        <f>SUM(AR137,H137,AI137)</f>
        <v>40</v>
      </c>
      <c r="BB137" s="842">
        <f>SUM(AS137,I137,AJ137)</f>
        <v>85</v>
      </c>
      <c r="BC137" s="843">
        <f>SUM(BA137:BB137)</f>
        <v>125</v>
      </c>
    </row>
    <row r="138" spans="1:55" x14ac:dyDescent="0.2">
      <c r="A138" s="844" t="s">
        <v>88</v>
      </c>
      <c r="B138" s="764">
        <v>2</v>
      </c>
      <c r="C138" s="846">
        <v>12</v>
      </c>
      <c r="D138" s="952">
        <f>SUM(B138:C138)</f>
        <v>14</v>
      </c>
      <c r="E138" s="764" t="s">
        <v>121</v>
      </c>
      <c r="F138" s="846" t="s">
        <v>121</v>
      </c>
      <c r="G138" s="952">
        <f>SUM(E138:F138)</f>
        <v>0</v>
      </c>
      <c r="H138" s="845" t="s">
        <v>121</v>
      </c>
      <c r="I138" s="846" t="s">
        <v>121</v>
      </c>
      <c r="J138" s="952">
        <f>SUM(H138:I138)</f>
        <v>0</v>
      </c>
      <c r="K138" s="764">
        <v>3</v>
      </c>
      <c r="L138" s="846">
        <v>6</v>
      </c>
      <c r="M138" s="952">
        <f>SUM(K138:L138)</f>
        <v>9</v>
      </c>
      <c r="N138" s="764" t="s">
        <v>121</v>
      </c>
      <c r="O138" s="846" t="s">
        <v>121</v>
      </c>
      <c r="P138" s="952">
        <f>SUM(N138:O138)</f>
        <v>0</v>
      </c>
      <c r="Q138" s="845" t="s">
        <v>121</v>
      </c>
      <c r="R138" s="846" t="s">
        <v>121</v>
      </c>
      <c r="S138" s="952">
        <f>SUM(Q138:R138)</f>
        <v>0</v>
      </c>
      <c r="T138" s="764">
        <v>1</v>
      </c>
      <c r="U138" s="846">
        <v>3</v>
      </c>
      <c r="V138" s="952">
        <f>SUM(T138:U138)</f>
        <v>4</v>
      </c>
      <c r="W138" s="764" t="s">
        <v>121</v>
      </c>
      <c r="X138" s="846" t="s">
        <v>121</v>
      </c>
      <c r="Y138" s="952">
        <f>SUM(W138:X138)</f>
        <v>0</v>
      </c>
      <c r="Z138" s="845" t="s">
        <v>121</v>
      </c>
      <c r="AA138" s="846">
        <v>2</v>
      </c>
      <c r="AB138" s="952">
        <f>SUM(Z138:AA138)</f>
        <v>2</v>
      </c>
      <c r="AC138" s="764">
        <v>4</v>
      </c>
      <c r="AD138" s="846">
        <v>9</v>
      </c>
      <c r="AE138" s="952">
        <f>SUM(M138,V138)</f>
        <v>13</v>
      </c>
      <c r="AF138" s="764" t="s">
        <v>121</v>
      </c>
      <c r="AG138" s="846" t="s">
        <v>121</v>
      </c>
      <c r="AH138" s="952">
        <f>SUM(P138,Y138)</f>
        <v>0</v>
      </c>
      <c r="AI138" s="845" t="s">
        <v>121</v>
      </c>
      <c r="AJ138" s="846">
        <v>2</v>
      </c>
      <c r="AK138" s="952">
        <f>SUM(S138,AB138)</f>
        <v>2</v>
      </c>
      <c r="AL138" s="840">
        <v>5</v>
      </c>
      <c r="AM138" s="838">
        <v>13</v>
      </c>
      <c r="AN138" s="951">
        <f>SUM(AL138:AM138)</f>
        <v>18</v>
      </c>
      <c r="AO138" s="840" t="s">
        <v>121</v>
      </c>
      <c r="AP138" s="838">
        <v>2</v>
      </c>
      <c r="AQ138" s="951">
        <f>SUM(AO138:AP138)</f>
        <v>2</v>
      </c>
      <c r="AR138" s="837" t="s">
        <v>121</v>
      </c>
      <c r="AS138" s="838" t="s">
        <v>121</v>
      </c>
      <c r="AT138" s="951">
        <f>SUM(AR138:AS138)</f>
        <v>0</v>
      </c>
      <c r="AU138" s="841">
        <f>SUM(AL138,B138,AC138)</f>
        <v>11</v>
      </c>
      <c r="AV138" s="842">
        <f>SUM(AM138,C138,AD138)</f>
        <v>34</v>
      </c>
      <c r="AW138" s="843">
        <f>SUM(AU138:AV138)</f>
        <v>45</v>
      </c>
      <c r="AX138" s="841">
        <f>SUM(AO138,E138,AF138)</f>
        <v>0</v>
      </c>
      <c r="AY138" s="842">
        <f>SUM(AP138,F138,AG138)</f>
        <v>2</v>
      </c>
      <c r="AZ138" s="843">
        <f>SUM(AX138:AY138)</f>
        <v>2</v>
      </c>
      <c r="BA138" s="841">
        <f>SUM(AR138,H138,AI138)</f>
        <v>0</v>
      </c>
      <c r="BB138" s="842">
        <f>SUM(AS138,I138,AJ138)</f>
        <v>2</v>
      </c>
      <c r="BC138" s="843">
        <f>SUM(BA138:BB138)</f>
        <v>2</v>
      </c>
    </row>
    <row r="139" spans="1:55" x14ac:dyDescent="0.2">
      <c r="A139" s="844" t="s">
        <v>217</v>
      </c>
      <c r="B139" s="764" t="s">
        <v>121</v>
      </c>
      <c r="C139" s="846" t="s">
        <v>121</v>
      </c>
      <c r="D139" s="952">
        <f>SUM(B139:C139)</f>
        <v>0</v>
      </c>
      <c r="E139" s="764" t="s">
        <v>121</v>
      </c>
      <c r="F139" s="846" t="s">
        <v>121</v>
      </c>
      <c r="G139" s="952">
        <f>SUM(E139:F139)</f>
        <v>0</v>
      </c>
      <c r="H139" s="845" t="s">
        <v>121</v>
      </c>
      <c r="I139" s="846" t="s">
        <v>121</v>
      </c>
      <c r="J139" s="952">
        <f>SUM(H139:I139)</f>
        <v>0</v>
      </c>
      <c r="K139" s="764" t="s">
        <v>121</v>
      </c>
      <c r="L139" s="846">
        <v>1</v>
      </c>
      <c r="M139" s="952">
        <f>SUM(K139:L139)</f>
        <v>1</v>
      </c>
      <c r="N139" s="764" t="s">
        <v>121</v>
      </c>
      <c r="O139" s="846" t="s">
        <v>121</v>
      </c>
      <c r="P139" s="952">
        <f>SUM(N139:O139)</f>
        <v>0</v>
      </c>
      <c r="Q139" s="845" t="s">
        <v>121</v>
      </c>
      <c r="R139" s="846" t="s">
        <v>121</v>
      </c>
      <c r="S139" s="952">
        <f>SUM(Q139:R139)</f>
        <v>0</v>
      </c>
      <c r="T139" s="764">
        <v>1</v>
      </c>
      <c r="U139" s="846">
        <v>1</v>
      </c>
      <c r="V139" s="952">
        <f>SUM(T139:U139)</f>
        <v>2</v>
      </c>
      <c r="W139" s="764" t="s">
        <v>121</v>
      </c>
      <c r="X139" s="846" t="s">
        <v>121</v>
      </c>
      <c r="Y139" s="952">
        <f>SUM(W139:X139)</f>
        <v>0</v>
      </c>
      <c r="Z139" s="845" t="s">
        <v>121</v>
      </c>
      <c r="AA139" s="846" t="s">
        <v>121</v>
      </c>
      <c r="AB139" s="952">
        <f>SUM(Z139:AA139)</f>
        <v>0</v>
      </c>
      <c r="AC139" s="764">
        <v>1</v>
      </c>
      <c r="AD139" s="846">
        <v>2</v>
      </c>
      <c r="AE139" s="952">
        <f>SUM(M139,V139)</f>
        <v>3</v>
      </c>
      <c r="AF139" s="764" t="s">
        <v>121</v>
      </c>
      <c r="AG139" s="846" t="s">
        <v>121</v>
      </c>
      <c r="AH139" s="952">
        <f>SUM(P139,Y139)</f>
        <v>0</v>
      </c>
      <c r="AI139" s="845" t="s">
        <v>121</v>
      </c>
      <c r="AJ139" s="846" t="s">
        <v>121</v>
      </c>
      <c r="AK139" s="952">
        <f>SUM(S139,AB139)</f>
        <v>0</v>
      </c>
      <c r="AL139" s="840" t="s">
        <v>121</v>
      </c>
      <c r="AM139" s="838" t="s">
        <v>121</v>
      </c>
      <c r="AN139" s="951">
        <f>SUM(AL139:AM139)</f>
        <v>0</v>
      </c>
      <c r="AO139" s="840" t="s">
        <v>121</v>
      </c>
      <c r="AP139" s="838" t="s">
        <v>121</v>
      </c>
      <c r="AQ139" s="951">
        <f>SUM(AO139:AP139)</f>
        <v>0</v>
      </c>
      <c r="AR139" s="837" t="s">
        <v>121</v>
      </c>
      <c r="AS139" s="838" t="s">
        <v>121</v>
      </c>
      <c r="AT139" s="951">
        <f>SUM(AR139:AS139)</f>
        <v>0</v>
      </c>
      <c r="AU139" s="841">
        <f>SUM(AL139,B139,AC139)</f>
        <v>1</v>
      </c>
      <c r="AV139" s="842">
        <f>SUM(AM139,C139,AD139)</f>
        <v>2</v>
      </c>
      <c r="AW139" s="843">
        <f>SUM(AU139:AV139)</f>
        <v>3</v>
      </c>
      <c r="AX139" s="841">
        <f>SUM(AO139,E139,AF139)</f>
        <v>0</v>
      </c>
      <c r="AY139" s="842">
        <f>SUM(AP139,F139,AG139)</f>
        <v>0</v>
      </c>
      <c r="AZ139" s="843">
        <f>SUM(AX139:AY139)</f>
        <v>0</v>
      </c>
      <c r="BA139" s="841">
        <f>SUM(AR139,H139,AI139)</f>
        <v>0</v>
      </c>
      <c r="BB139" s="842">
        <f>SUM(AS139,I139,AJ139)</f>
        <v>0</v>
      </c>
      <c r="BC139" s="843">
        <f>SUM(BA139:BB139)</f>
        <v>0</v>
      </c>
    </row>
    <row r="140" spans="1:55" x14ac:dyDescent="0.2">
      <c r="A140" s="844" t="s">
        <v>89</v>
      </c>
      <c r="B140" s="764">
        <v>81</v>
      </c>
      <c r="C140" s="846">
        <v>179</v>
      </c>
      <c r="D140" s="952">
        <f>SUM(B140:C140)</f>
        <v>260</v>
      </c>
      <c r="E140" s="764">
        <v>1</v>
      </c>
      <c r="F140" s="846">
        <v>19</v>
      </c>
      <c r="G140" s="952">
        <f>SUM(E140:F140)</f>
        <v>20</v>
      </c>
      <c r="H140" s="845">
        <v>17</v>
      </c>
      <c r="I140" s="846">
        <v>24</v>
      </c>
      <c r="J140" s="952">
        <f>SUM(H140:I140)</f>
        <v>41</v>
      </c>
      <c r="K140" s="764">
        <v>25</v>
      </c>
      <c r="L140" s="846">
        <v>67</v>
      </c>
      <c r="M140" s="952">
        <f>SUM(K140:L140)</f>
        <v>92</v>
      </c>
      <c r="N140" s="764" t="s">
        <v>121</v>
      </c>
      <c r="O140" s="846">
        <v>7</v>
      </c>
      <c r="P140" s="952">
        <f>SUM(N140:O140)</f>
        <v>7</v>
      </c>
      <c r="Q140" s="845">
        <v>2</v>
      </c>
      <c r="R140" s="846">
        <v>11</v>
      </c>
      <c r="S140" s="952">
        <f>SUM(Q140:R140)</f>
        <v>13</v>
      </c>
      <c r="T140" s="764">
        <v>33</v>
      </c>
      <c r="U140" s="846">
        <v>77</v>
      </c>
      <c r="V140" s="952">
        <f>SUM(T140:U140)</f>
        <v>110</v>
      </c>
      <c r="W140" s="764" t="s">
        <v>121</v>
      </c>
      <c r="X140" s="846" t="s">
        <v>121</v>
      </c>
      <c r="Y140" s="952">
        <f>SUM(W140:X140)</f>
        <v>0</v>
      </c>
      <c r="Z140" s="845" t="s">
        <v>121</v>
      </c>
      <c r="AA140" s="846">
        <v>1</v>
      </c>
      <c r="AB140" s="952">
        <f>SUM(Z140:AA140)</f>
        <v>1</v>
      </c>
      <c r="AC140" s="764">
        <v>58</v>
      </c>
      <c r="AD140" s="846">
        <v>144</v>
      </c>
      <c r="AE140" s="952">
        <f>SUM(M140,V140)</f>
        <v>202</v>
      </c>
      <c r="AF140" s="764" t="s">
        <v>121</v>
      </c>
      <c r="AG140" s="846">
        <v>7</v>
      </c>
      <c r="AH140" s="952">
        <f>SUM(P140,Y140)</f>
        <v>7</v>
      </c>
      <c r="AI140" s="845">
        <v>2</v>
      </c>
      <c r="AJ140" s="846">
        <v>12</v>
      </c>
      <c r="AK140" s="952">
        <f>SUM(S140,AB140)</f>
        <v>14</v>
      </c>
      <c r="AL140" s="840">
        <v>88</v>
      </c>
      <c r="AM140" s="838">
        <v>160</v>
      </c>
      <c r="AN140" s="951">
        <f>SUM(AL140:AM140)</f>
        <v>248</v>
      </c>
      <c r="AO140" s="840">
        <v>2</v>
      </c>
      <c r="AP140" s="838">
        <v>11</v>
      </c>
      <c r="AQ140" s="951">
        <f>SUM(AO140:AP140)</f>
        <v>13</v>
      </c>
      <c r="AR140" s="837">
        <v>2</v>
      </c>
      <c r="AS140" s="838">
        <v>4</v>
      </c>
      <c r="AT140" s="951">
        <f>SUM(AR140:AS140)</f>
        <v>6</v>
      </c>
      <c r="AU140" s="841">
        <f>SUM(AL140,B140,AC140)</f>
        <v>227</v>
      </c>
      <c r="AV140" s="842">
        <f>SUM(AM140,C140,AD140)</f>
        <v>483</v>
      </c>
      <c r="AW140" s="843">
        <f>SUM(AU140:AV140)</f>
        <v>710</v>
      </c>
      <c r="AX140" s="841">
        <f>SUM(AO140,E140,AF140)</f>
        <v>3</v>
      </c>
      <c r="AY140" s="842">
        <f>SUM(AP140,F140,AG140)</f>
        <v>37</v>
      </c>
      <c r="AZ140" s="843">
        <f>SUM(AX140:AY140)</f>
        <v>40</v>
      </c>
      <c r="BA140" s="841">
        <f>SUM(AR140,H140,AI140)</f>
        <v>21</v>
      </c>
      <c r="BB140" s="842">
        <f>SUM(AS140,I140,AJ140)</f>
        <v>40</v>
      </c>
      <c r="BC140" s="843">
        <f>SUM(BA140:BB140)</f>
        <v>61</v>
      </c>
    </row>
    <row r="141" spans="1:55" x14ac:dyDescent="0.2">
      <c r="A141" s="844" t="s">
        <v>147</v>
      </c>
      <c r="B141" s="764" t="s">
        <v>121</v>
      </c>
      <c r="C141" s="846" t="s">
        <v>121</v>
      </c>
      <c r="D141" s="952">
        <f>SUM(B141:C141)</f>
        <v>0</v>
      </c>
      <c r="E141" s="764" t="s">
        <v>121</v>
      </c>
      <c r="F141" s="846" t="s">
        <v>121</v>
      </c>
      <c r="G141" s="952">
        <f>SUM(E141:F141)</f>
        <v>0</v>
      </c>
      <c r="H141" s="845" t="s">
        <v>121</v>
      </c>
      <c r="I141" s="846" t="s">
        <v>121</v>
      </c>
      <c r="J141" s="952">
        <f>SUM(H141:I141)</f>
        <v>0</v>
      </c>
      <c r="K141" s="764" t="s">
        <v>121</v>
      </c>
      <c r="L141" s="846" t="s">
        <v>121</v>
      </c>
      <c r="M141" s="952">
        <f>SUM(K141:L141)</f>
        <v>0</v>
      </c>
      <c r="N141" s="764" t="s">
        <v>121</v>
      </c>
      <c r="O141" s="846" t="s">
        <v>121</v>
      </c>
      <c r="P141" s="952">
        <f>SUM(N141:O141)</f>
        <v>0</v>
      </c>
      <c r="Q141" s="845" t="s">
        <v>121</v>
      </c>
      <c r="R141" s="846" t="s">
        <v>121</v>
      </c>
      <c r="S141" s="952">
        <f>SUM(Q141:R141)</f>
        <v>0</v>
      </c>
      <c r="T141" s="764" t="s">
        <v>121</v>
      </c>
      <c r="U141" s="846" t="s">
        <v>121</v>
      </c>
      <c r="V141" s="952">
        <f>SUM(T141:U141)</f>
        <v>0</v>
      </c>
      <c r="W141" s="764" t="s">
        <v>121</v>
      </c>
      <c r="X141" s="846" t="s">
        <v>121</v>
      </c>
      <c r="Y141" s="952">
        <f>SUM(W141:X141)</f>
        <v>0</v>
      </c>
      <c r="Z141" s="845" t="s">
        <v>121</v>
      </c>
      <c r="AA141" s="846" t="s">
        <v>121</v>
      </c>
      <c r="AB141" s="952">
        <f>SUM(Z141:AA141)</f>
        <v>0</v>
      </c>
      <c r="AC141" s="764" t="s">
        <v>121</v>
      </c>
      <c r="AD141" s="846" t="s">
        <v>121</v>
      </c>
      <c r="AE141" s="952">
        <f>SUM(M141,V141)</f>
        <v>0</v>
      </c>
      <c r="AF141" s="764" t="s">
        <v>121</v>
      </c>
      <c r="AG141" s="846" t="s">
        <v>121</v>
      </c>
      <c r="AH141" s="952">
        <f>SUM(P141,Y141)</f>
        <v>0</v>
      </c>
      <c r="AI141" s="845" t="s">
        <v>121</v>
      </c>
      <c r="AJ141" s="846" t="s">
        <v>121</v>
      </c>
      <c r="AK141" s="952">
        <f>SUM(S141,AB141)</f>
        <v>0</v>
      </c>
      <c r="AL141" s="840">
        <v>1</v>
      </c>
      <c r="AM141" s="838" t="s">
        <v>121</v>
      </c>
      <c r="AN141" s="951">
        <f>SUM(AL141:AM141)</f>
        <v>1</v>
      </c>
      <c r="AO141" s="840" t="s">
        <v>121</v>
      </c>
      <c r="AP141" s="838" t="s">
        <v>121</v>
      </c>
      <c r="AQ141" s="951">
        <f>SUM(AO141:AP141)</f>
        <v>0</v>
      </c>
      <c r="AR141" s="837" t="s">
        <v>121</v>
      </c>
      <c r="AS141" s="838" t="s">
        <v>121</v>
      </c>
      <c r="AT141" s="951" t="s">
        <v>121</v>
      </c>
      <c r="AU141" s="841">
        <f>SUM(AL141,B141,AC141)</f>
        <v>1</v>
      </c>
      <c r="AV141" s="842">
        <f>SUM(AM141,C141,AD141)</f>
        <v>0</v>
      </c>
      <c r="AW141" s="843">
        <f>SUM(AU141:AV141)</f>
        <v>1</v>
      </c>
      <c r="AX141" s="841">
        <f>SUM(AO141,E141,AF141)</f>
        <v>0</v>
      </c>
      <c r="AY141" s="842">
        <f>SUM(AP141,F141,AG141)</f>
        <v>0</v>
      </c>
      <c r="AZ141" s="843">
        <f>SUM(AX141:AY141)</f>
        <v>0</v>
      </c>
      <c r="BA141" s="841">
        <f>SUM(AR141,H141,AI141)</f>
        <v>0</v>
      </c>
      <c r="BB141" s="842">
        <f>SUM(AS141,I141,AJ141)</f>
        <v>0</v>
      </c>
      <c r="BC141" s="843">
        <f>SUM(BA141:BB141)</f>
        <v>0</v>
      </c>
    </row>
    <row r="142" spans="1:55" x14ac:dyDescent="0.2">
      <c r="A142" s="844" t="s">
        <v>90</v>
      </c>
      <c r="B142" s="764">
        <v>6</v>
      </c>
      <c r="C142" s="846">
        <v>25</v>
      </c>
      <c r="D142" s="952">
        <f>SUM(B142:C142)</f>
        <v>31</v>
      </c>
      <c r="E142" s="764">
        <v>1</v>
      </c>
      <c r="F142" s="846">
        <v>1</v>
      </c>
      <c r="G142" s="952">
        <f>SUM(E142:F142)</f>
        <v>2</v>
      </c>
      <c r="H142" s="845">
        <v>1</v>
      </c>
      <c r="I142" s="846">
        <v>3</v>
      </c>
      <c r="J142" s="952">
        <f>SUM(H142:I142)</f>
        <v>4</v>
      </c>
      <c r="K142" s="764">
        <v>4</v>
      </c>
      <c r="L142" s="846">
        <v>26</v>
      </c>
      <c r="M142" s="952">
        <f>SUM(K142:L142)</f>
        <v>30</v>
      </c>
      <c r="N142" s="764" t="s">
        <v>121</v>
      </c>
      <c r="O142" s="846" t="s">
        <v>121</v>
      </c>
      <c r="P142" s="952">
        <f>SUM(N142:O142)</f>
        <v>0</v>
      </c>
      <c r="Q142" s="845" t="s">
        <v>121</v>
      </c>
      <c r="R142" s="846">
        <v>1</v>
      </c>
      <c r="S142" s="952">
        <f>SUM(Q142:R142)</f>
        <v>1</v>
      </c>
      <c r="T142" s="764">
        <v>5</v>
      </c>
      <c r="U142" s="846">
        <v>13</v>
      </c>
      <c r="V142" s="952">
        <f>SUM(T142:U142)</f>
        <v>18</v>
      </c>
      <c r="W142" s="764" t="s">
        <v>121</v>
      </c>
      <c r="X142" s="846">
        <v>2</v>
      </c>
      <c r="Y142" s="952">
        <f>SUM(W142:X142)</f>
        <v>2</v>
      </c>
      <c r="Z142" s="845">
        <v>1</v>
      </c>
      <c r="AA142" s="846" t="s">
        <v>121</v>
      </c>
      <c r="AB142" s="952">
        <f>SUM(Z142:AA142)</f>
        <v>1</v>
      </c>
      <c r="AC142" s="764">
        <v>9</v>
      </c>
      <c r="AD142" s="846">
        <v>39</v>
      </c>
      <c r="AE142" s="952">
        <f>SUM(M142,V142)</f>
        <v>48</v>
      </c>
      <c r="AF142" s="764" t="s">
        <v>121</v>
      </c>
      <c r="AG142" s="846">
        <v>2</v>
      </c>
      <c r="AH142" s="952">
        <f>SUM(P142,Y142)</f>
        <v>2</v>
      </c>
      <c r="AI142" s="845">
        <v>1</v>
      </c>
      <c r="AJ142" s="846">
        <v>1</v>
      </c>
      <c r="AK142" s="952">
        <f>SUM(S142,AB142)</f>
        <v>2</v>
      </c>
      <c r="AL142" s="840">
        <v>16</v>
      </c>
      <c r="AM142" s="838">
        <v>42</v>
      </c>
      <c r="AN142" s="951">
        <f>SUM(AL142:AM142)</f>
        <v>58</v>
      </c>
      <c r="AO142" s="840">
        <v>1</v>
      </c>
      <c r="AP142" s="838">
        <v>15</v>
      </c>
      <c r="AQ142" s="951">
        <f>SUM(AO142:AP142)</f>
        <v>16</v>
      </c>
      <c r="AR142" s="837" t="s">
        <v>121</v>
      </c>
      <c r="AS142" s="838">
        <v>1</v>
      </c>
      <c r="AT142" s="951">
        <f>SUM(AR142:AS142)</f>
        <v>1</v>
      </c>
      <c r="AU142" s="841">
        <f>SUM(AL142,B142,AC142)</f>
        <v>31</v>
      </c>
      <c r="AV142" s="842">
        <f>SUM(AM142,C142,AD142)</f>
        <v>106</v>
      </c>
      <c r="AW142" s="843">
        <f>SUM(AU142:AV142)</f>
        <v>137</v>
      </c>
      <c r="AX142" s="841">
        <f>SUM(AO142,E142,AF142)</f>
        <v>2</v>
      </c>
      <c r="AY142" s="842">
        <f>SUM(AP142,F142,AG142)</f>
        <v>18</v>
      </c>
      <c r="AZ142" s="843">
        <f>SUM(AX142:AY142)</f>
        <v>20</v>
      </c>
      <c r="BA142" s="841">
        <f>SUM(AR142,H142,AI142)</f>
        <v>2</v>
      </c>
      <c r="BB142" s="842">
        <f>SUM(AS142,I142,AJ142)</f>
        <v>5</v>
      </c>
      <c r="BC142" s="843">
        <f>SUM(BA142:BB142)</f>
        <v>7</v>
      </c>
    </row>
    <row r="143" spans="1:55" x14ac:dyDescent="0.2">
      <c r="A143" s="844" t="s">
        <v>91</v>
      </c>
      <c r="B143" s="764">
        <v>123</v>
      </c>
      <c r="C143" s="846">
        <v>51</v>
      </c>
      <c r="D143" s="952">
        <f>SUM(B143:C143)</f>
        <v>174</v>
      </c>
      <c r="E143" s="764">
        <v>4</v>
      </c>
      <c r="F143" s="846">
        <v>4</v>
      </c>
      <c r="G143" s="952">
        <f>SUM(E143:F143)</f>
        <v>8</v>
      </c>
      <c r="H143" s="845">
        <v>4</v>
      </c>
      <c r="I143" s="846">
        <v>2</v>
      </c>
      <c r="J143" s="952">
        <f>SUM(H143:I143)</f>
        <v>6</v>
      </c>
      <c r="K143" s="764">
        <v>60</v>
      </c>
      <c r="L143" s="846">
        <v>25</v>
      </c>
      <c r="M143" s="952">
        <f>SUM(K143:L143)</f>
        <v>85</v>
      </c>
      <c r="N143" s="764">
        <v>3</v>
      </c>
      <c r="O143" s="846">
        <v>1</v>
      </c>
      <c r="P143" s="952">
        <f>SUM(N143:O143)</f>
        <v>4</v>
      </c>
      <c r="Q143" s="845">
        <v>2</v>
      </c>
      <c r="R143" s="846">
        <v>1</v>
      </c>
      <c r="S143" s="952">
        <f>SUM(Q143:R143)</f>
        <v>3</v>
      </c>
      <c r="T143" s="764">
        <v>58</v>
      </c>
      <c r="U143" s="846">
        <v>39</v>
      </c>
      <c r="V143" s="952">
        <f>SUM(T143:U143)</f>
        <v>97</v>
      </c>
      <c r="W143" s="764" t="s">
        <v>121</v>
      </c>
      <c r="X143" s="846" t="s">
        <v>121</v>
      </c>
      <c r="Y143" s="952">
        <f>SUM(W143:X143)</f>
        <v>0</v>
      </c>
      <c r="Z143" s="845">
        <v>1</v>
      </c>
      <c r="AA143" s="846">
        <v>1</v>
      </c>
      <c r="AB143" s="952">
        <f>SUM(Z143:AA143)</f>
        <v>2</v>
      </c>
      <c r="AC143" s="764">
        <v>118</v>
      </c>
      <c r="AD143" s="846">
        <v>64</v>
      </c>
      <c r="AE143" s="952">
        <f>SUM(M143,V143)</f>
        <v>182</v>
      </c>
      <c r="AF143" s="764">
        <v>3</v>
      </c>
      <c r="AG143" s="846">
        <v>1</v>
      </c>
      <c r="AH143" s="952">
        <f>SUM(P143,Y143)</f>
        <v>4</v>
      </c>
      <c r="AI143" s="845">
        <v>3</v>
      </c>
      <c r="AJ143" s="846">
        <v>2</v>
      </c>
      <c r="AK143" s="952">
        <f>SUM(S143,AB143)</f>
        <v>5</v>
      </c>
      <c r="AL143" s="840">
        <v>151</v>
      </c>
      <c r="AM143" s="838">
        <v>55</v>
      </c>
      <c r="AN143" s="951">
        <f>SUM(AL143:AM143)</f>
        <v>206</v>
      </c>
      <c r="AO143" s="840">
        <v>1</v>
      </c>
      <c r="AP143" s="838" t="s">
        <v>121</v>
      </c>
      <c r="AQ143" s="951">
        <f>SUM(AO143:AP143)</f>
        <v>1</v>
      </c>
      <c r="AR143" s="837">
        <v>3</v>
      </c>
      <c r="AS143" s="838" t="s">
        <v>121</v>
      </c>
      <c r="AT143" s="951">
        <f>SUM(AR143:AS143)</f>
        <v>3</v>
      </c>
      <c r="AU143" s="841">
        <f>SUM(AL143,B143,AC143)</f>
        <v>392</v>
      </c>
      <c r="AV143" s="842">
        <f>SUM(AM143,C143,AD143)</f>
        <v>170</v>
      </c>
      <c r="AW143" s="843">
        <f>SUM(AU143:AV143)</f>
        <v>562</v>
      </c>
      <c r="AX143" s="841">
        <f>SUM(AO143,E143,AF143)</f>
        <v>8</v>
      </c>
      <c r="AY143" s="842">
        <f>SUM(AP143,F143,AG143)</f>
        <v>5</v>
      </c>
      <c r="AZ143" s="843">
        <f>SUM(AX143:AY143)</f>
        <v>13</v>
      </c>
      <c r="BA143" s="841">
        <f>SUM(AR143,H143,AI143)</f>
        <v>10</v>
      </c>
      <c r="BB143" s="842">
        <f>SUM(AS143,I143,AJ143)</f>
        <v>4</v>
      </c>
      <c r="BC143" s="843">
        <f>SUM(BA143:BB143)</f>
        <v>14</v>
      </c>
    </row>
    <row r="144" spans="1:55" x14ac:dyDescent="0.2">
      <c r="A144" s="844" t="s">
        <v>92</v>
      </c>
      <c r="B144" s="764">
        <v>93</v>
      </c>
      <c r="C144" s="846">
        <v>129</v>
      </c>
      <c r="D144" s="952">
        <f>SUM(B144:C144)</f>
        <v>222</v>
      </c>
      <c r="E144" s="764">
        <v>2</v>
      </c>
      <c r="F144" s="846">
        <v>7</v>
      </c>
      <c r="G144" s="952">
        <f>SUM(E144:F144)</f>
        <v>9</v>
      </c>
      <c r="H144" s="845">
        <v>2</v>
      </c>
      <c r="I144" s="846">
        <v>2</v>
      </c>
      <c r="J144" s="952">
        <f>SUM(H144:I144)</f>
        <v>4</v>
      </c>
      <c r="K144" s="764">
        <v>30</v>
      </c>
      <c r="L144" s="846">
        <v>62</v>
      </c>
      <c r="M144" s="952">
        <f>SUM(K144:L144)</f>
        <v>92</v>
      </c>
      <c r="N144" s="764" t="s">
        <v>121</v>
      </c>
      <c r="O144" s="846">
        <v>1</v>
      </c>
      <c r="P144" s="952">
        <f>SUM(N144:O144)</f>
        <v>1</v>
      </c>
      <c r="Q144" s="845">
        <v>2</v>
      </c>
      <c r="R144" s="846">
        <v>1</v>
      </c>
      <c r="S144" s="952">
        <f>SUM(Q144:R144)</f>
        <v>3</v>
      </c>
      <c r="T144" s="764">
        <v>24</v>
      </c>
      <c r="U144" s="846">
        <v>36</v>
      </c>
      <c r="V144" s="952">
        <f>SUM(T144:U144)</f>
        <v>60</v>
      </c>
      <c r="W144" s="764" t="s">
        <v>121</v>
      </c>
      <c r="X144" s="846" t="s">
        <v>121</v>
      </c>
      <c r="Y144" s="952">
        <f>SUM(W144:X144)</f>
        <v>0</v>
      </c>
      <c r="Z144" s="845" t="s">
        <v>121</v>
      </c>
      <c r="AA144" s="846" t="s">
        <v>121</v>
      </c>
      <c r="AB144" s="952">
        <f>SUM(Z144:AA144)</f>
        <v>0</v>
      </c>
      <c r="AC144" s="764">
        <v>54</v>
      </c>
      <c r="AD144" s="846">
        <v>98</v>
      </c>
      <c r="AE144" s="952">
        <f>SUM(M144,V144)</f>
        <v>152</v>
      </c>
      <c r="AF144" s="764" t="s">
        <v>121</v>
      </c>
      <c r="AG144" s="846">
        <v>1</v>
      </c>
      <c r="AH144" s="952">
        <f>SUM(P144,Y144)</f>
        <v>1</v>
      </c>
      <c r="AI144" s="845">
        <v>2</v>
      </c>
      <c r="AJ144" s="846">
        <v>1</v>
      </c>
      <c r="AK144" s="952">
        <f>SUM(S144,AB144)</f>
        <v>3</v>
      </c>
      <c r="AL144" s="840">
        <v>76</v>
      </c>
      <c r="AM144" s="838">
        <v>101</v>
      </c>
      <c r="AN144" s="951">
        <f>SUM(AL144:AM144)</f>
        <v>177</v>
      </c>
      <c r="AO144" s="840">
        <v>3</v>
      </c>
      <c r="AP144" s="838">
        <v>2</v>
      </c>
      <c r="AQ144" s="951">
        <f>SUM(AO144:AP144)</f>
        <v>5</v>
      </c>
      <c r="AR144" s="837" t="s">
        <v>121</v>
      </c>
      <c r="AS144" s="838">
        <v>1</v>
      </c>
      <c r="AT144" s="951">
        <f>SUM(AR144:AS144)</f>
        <v>1</v>
      </c>
      <c r="AU144" s="841">
        <f>SUM(AL144,B144,AC144)</f>
        <v>223</v>
      </c>
      <c r="AV144" s="842">
        <f>SUM(AM144,C144,AD144)</f>
        <v>328</v>
      </c>
      <c r="AW144" s="843">
        <f>SUM(AU144:AV144)</f>
        <v>551</v>
      </c>
      <c r="AX144" s="841">
        <f>SUM(AO144,E144,AF144)</f>
        <v>5</v>
      </c>
      <c r="AY144" s="842">
        <f>SUM(AP144,F144,AG144)</f>
        <v>10</v>
      </c>
      <c r="AZ144" s="843">
        <f>SUM(AX144:AY144)</f>
        <v>15</v>
      </c>
      <c r="BA144" s="841">
        <f>SUM(AR144,H144,AI144)</f>
        <v>4</v>
      </c>
      <c r="BB144" s="842">
        <f>SUM(AS144,I144,AJ144)</f>
        <v>4</v>
      </c>
      <c r="BC144" s="843">
        <f>SUM(BA144:BB144)</f>
        <v>8</v>
      </c>
    </row>
    <row r="145" spans="1:55" x14ac:dyDescent="0.2">
      <c r="A145" s="844" t="s">
        <v>93</v>
      </c>
      <c r="B145" s="764">
        <v>5</v>
      </c>
      <c r="C145" s="846">
        <v>19</v>
      </c>
      <c r="D145" s="952">
        <f>SUM(B145:C145)</f>
        <v>24</v>
      </c>
      <c r="E145" s="764" t="s">
        <v>121</v>
      </c>
      <c r="F145" s="846">
        <v>5</v>
      </c>
      <c r="G145" s="952">
        <f>SUM(E145:F145)</f>
        <v>5</v>
      </c>
      <c r="H145" s="845" t="s">
        <v>121</v>
      </c>
      <c r="I145" s="846" t="s">
        <v>121</v>
      </c>
      <c r="J145" s="952">
        <f>SUM(H145:I145)</f>
        <v>0</v>
      </c>
      <c r="K145" s="764">
        <v>2</v>
      </c>
      <c r="L145" s="846">
        <v>14</v>
      </c>
      <c r="M145" s="952">
        <f>SUM(K145:L145)</f>
        <v>16</v>
      </c>
      <c r="N145" s="764" t="s">
        <v>121</v>
      </c>
      <c r="O145" s="846">
        <v>5</v>
      </c>
      <c r="P145" s="952">
        <f>SUM(N145:O145)</f>
        <v>5</v>
      </c>
      <c r="Q145" s="845" t="s">
        <v>121</v>
      </c>
      <c r="R145" s="846">
        <v>4</v>
      </c>
      <c r="S145" s="952">
        <f>SUM(Q145:R145)</f>
        <v>4</v>
      </c>
      <c r="T145" s="764">
        <v>3</v>
      </c>
      <c r="U145" s="846">
        <v>8</v>
      </c>
      <c r="V145" s="952">
        <f>SUM(T145:U145)</f>
        <v>11</v>
      </c>
      <c r="W145" s="764" t="s">
        <v>121</v>
      </c>
      <c r="X145" s="846" t="s">
        <v>121</v>
      </c>
      <c r="Y145" s="952">
        <f>SUM(W145:X145)</f>
        <v>0</v>
      </c>
      <c r="Z145" s="845" t="s">
        <v>121</v>
      </c>
      <c r="AA145" s="846" t="s">
        <v>121</v>
      </c>
      <c r="AB145" s="952">
        <f>SUM(Z145:AA145)</f>
        <v>0</v>
      </c>
      <c r="AC145" s="764">
        <v>5</v>
      </c>
      <c r="AD145" s="846">
        <v>22</v>
      </c>
      <c r="AE145" s="952">
        <f>SUM(M145,V145)</f>
        <v>27</v>
      </c>
      <c r="AF145" s="764" t="s">
        <v>121</v>
      </c>
      <c r="AG145" s="846">
        <v>5</v>
      </c>
      <c r="AH145" s="952">
        <f>SUM(P145,Y145)</f>
        <v>5</v>
      </c>
      <c r="AI145" s="845" t="s">
        <v>121</v>
      </c>
      <c r="AJ145" s="846">
        <v>4</v>
      </c>
      <c r="AK145" s="952">
        <f>SUM(S145,AB145)</f>
        <v>4</v>
      </c>
      <c r="AL145" s="840">
        <v>2</v>
      </c>
      <c r="AM145" s="838">
        <v>13</v>
      </c>
      <c r="AN145" s="951">
        <f>SUM(AL145:AM145)</f>
        <v>15</v>
      </c>
      <c r="AO145" s="840" t="s">
        <v>121</v>
      </c>
      <c r="AP145" s="838">
        <v>3</v>
      </c>
      <c r="AQ145" s="951">
        <f>SUM(AO145:AP145)</f>
        <v>3</v>
      </c>
      <c r="AR145" s="837" t="s">
        <v>121</v>
      </c>
      <c r="AS145" s="838" t="s">
        <v>121</v>
      </c>
      <c r="AT145" s="951">
        <f>SUM(AR145:AS145)</f>
        <v>0</v>
      </c>
      <c r="AU145" s="841">
        <f>SUM(AL145,B145,AC145)</f>
        <v>12</v>
      </c>
      <c r="AV145" s="842">
        <f>SUM(AM145,C145,AD145)</f>
        <v>54</v>
      </c>
      <c r="AW145" s="843">
        <f>SUM(AU145:AV145)</f>
        <v>66</v>
      </c>
      <c r="AX145" s="841">
        <f>SUM(AO145,E145,AF145)</f>
        <v>0</v>
      </c>
      <c r="AY145" s="842">
        <f>SUM(AP145,F145,AG145)</f>
        <v>13</v>
      </c>
      <c r="AZ145" s="843">
        <f>SUM(AX145:AY145)</f>
        <v>13</v>
      </c>
      <c r="BA145" s="841">
        <f>SUM(AR145,H145,AI145)</f>
        <v>0</v>
      </c>
      <c r="BB145" s="842">
        <f>SUM(AS145,I145,AJ145)</f>
        <v>4</v>
      </c>
      <c r="BC145" s="843">
        <f>SUM(BA145:BB145)</f>
        <v>4</v>
      </c>
    </row>
    <row r="146" spans="1:55" x14ac:dyDescent="0.2">
      <c r="A146" s="844" t="s">
        <v>94</v>
      </c>
      <c r="B146" s="764">
        <v>1</v>
      </c>
      <c r="C146" s="846">
        <v>7</v>
      </c>
      <c r="D146" s="952">
        <f>SUM(B146:C146)</f>
        <v>8</v>
      </c>
      <c r="E146" s="764" t="s">
        <v>121</v>
      </c>
      <c r="F146" s="846" t="s">
        <v>121</v>
      </c>
      <c r="G146" s="952">
        <f>SUM(E146:F146)</f>
        <v>0</v>
      </c>
      <c r="H146" s="845" t="s">
        <v>121</v>
      </c>
      <c r="I146" s="846" t="s">
        <v>121</v>
      </c>
      <c r="J146" s="952">
        <f>SUM(H146:I146)</f>
        <v>0</v>
      </c>
      <c r="K146" s="764" t="s">
        <v>121</v>
      </c>
      <c r="L146" s="846">
        <v>2</v>
      </c>
      <c r="M146" s="952">
        <f>SUM(K146:L146)</f>
        <v>2</v>
      </c>
      <c r="N146" s="764" t="s">
        <v>121</v>
      </c>
      <c r="O146" s="846" t="s">
        <v>121</v>
      </c>
      <c r="P146" s="952">
        <f>SUM(N146:O146)</f>
        <v>0</v>
      </c>
      <c r="Q146" s="845" t="s">
        <v>121</v>
      </c>
      <c r="R146" s="846" t="s">
        <v>121</v>
      </c>
      <c r="S146" s="952">
        <f>SUM(Q146:R146)</f>
        <v>0</v>
      </c>
      <c r="T146" s="764" t="s">
        <v>121</v>
      </c>
      <c r="U146" s="846">
        <v>2</v>
      </c>
      <c r="V146" s="952">
        <f>SUM(T146:U146)</f>
        <v>2</v>
      </c>
      <c r="W146" s="764" t="s">
        <v>121</v>
      </c>
      <c r="X146" s="846" t="s">
        <v>121</v>
      </c>
      <c r="Y146" s="952">
        <f>SUM(W146:X146)</f>
        <v>0</v>
      </c>
      <c r="Z146" s="845" t="s">
        <v>121</v>
      </c>
      <c r="AA146" s="846" t="s">
        <v>121</v>
      </c>
      <c r="AB146" s="952">
        <f>SUM(Z146:AA146)</f>
        <v>0</v>
      </c>
      <c r="AC146" s="764" t="s">
        <v>121</v>
      </c>
      <c r="AD146" s="846">
        <v>4</v>
      </c>
      <c r="AE146" s="952">
        <f>SUM(M146,V146)</f>
        <v>4</v>
      </c>
      <c r="AF146" s="764" t="s">
        <v>121</v>
      </c>
      <c r="AG146" s="846" t="s">
        <v>121</v>
      </c>
      <c r="AH146" s="952">
        <f>SUM(P146,Y146)</f>
        <v>0</v>
      </c>
      <c r="AI146" s="845" t="s">
        <v>121</v>
      </c>
      <c r="AJ146" s="846" t="s">
        <v>121</v>
      </c>
      <c r="AK146" s="952">
        <f>SUM(S146,AB146)</f>
        <v>0</v>
      </c>
      <c r="AL146" s="840">
        <v>1</v>
      </c>
      <c r="AM146" s="838">
        <v>4</v>
      </c>
      <c r="AN146" s="951">
        <f>SUM(AL146:AM146)</f>
        <v>5</v>
      </c>
      <c r="AO146" s="840" t="s">
        <v>121</v>
      </c>
      <c r="AP146" s="838" t="s">
        <v>121</v>
      </c>
      <c r="AQ146" s="951">
        <f>SUM(AO146:AP146)</f>
        <v>0</v>
      </c>
      <c r="AR146" s="837" t="s">
        <v>121</v>
      </c>
      <c r="AS146" s="838" t="s">
        <v>121</v>
      </c>
      <c r="AT146" s="951">
        <f>SUM(AR146:AS146)</f>
        <v>0</v>
      </c>
      <c r="AU146" s="841">
        <f>SUM(AL146,B146,AC146)</f>
        <v>2</v>
      </c>
      <c r="AV146" s="842">
        <f>SUM(AM146,C146,AD146)</f>
        <v>15</v>
      </c>
      <c r="AW146" s="843">
        <f>SUM(AU146:AV146)</f>
        <v>17</v>
      </c>
      <c r="AX146" s="841">
        <f>SUM(AO146,E146,AF146)</f>
        <v>0</v>
      </c>
      <c r="AY146" s="842">
        <f>SUM(AP146,F146,AG146)</f>
        <v>0</v>
      </c>
      <c r="AZ146" s="843">
        <f>SUM(AX146:AY146)</f>
        <v>0</v>
      </c>
      <c r="BA146" s="841">
        <f>SUM(AR146,H146,AI146)</f>
        <v>0</v>
      </c>
      <c r="BB146" s="842">
        <f>SUM(AS146,I146,AJ146)</f>
        <v>0</v>
      </c>
      <c r="BC146" s="843">
        <f>SUM(BA146:BB146)</f>
        <v>0</v>
      </c>
    </row>
    <row r="147" spans="1:55" x14ac:dyDescent="0.2">
      <c r="A147" s="844" t="s">
        <v>95</v>
      </c>
      <c r="B147" s="764">
        <v>1</v>
      </c>
      <c r="C147" s="846" t="s">
        <v>121</v>
      </c>
      <c r="D147" s="952">
        <f>SUM(B147:C147)</f>
        <v>1</v>
      </c>
      <c r="E147" s="764" t="s">
        <v>121</v>
      </c>
      <c r="F147" s="846" t="s">
        <v>121</v>
      </c>
      <c r="G147" s="952">
        <f>SUM(E147:F147)</f>
        <v>0</v>
      </c>
      <c r="H147" s="845">
        <v>2</v>
      </c>
      <c r="I147" s="846" t="s">
        <v>121</v>
      </c>
      <c r="J147" s="952">
        <f>SUM(H147:I147)</f>
        <v>2</v>
      </c>
      <c r="K147" s="764" t="s">
        <v>121</v>
      </c>
      <c r="L147" s="846" t="s">
        <v>121</v>
      </c>
      <c r="M147" s="952">
        <f>SUM(K147:L147)</f>
        <v>0</v>
      </c>
      <c r="N147" s="764" t="s">
        <v>121</v>
      </c>
      <c r="O147" s="846" t="s">
        <v>121</v>
      </c>
      <c r="P147" s="952">
        <f>SUM(N147:O147)</f>
        <v>0</v>
      </c>
      <c r="Q147" s="845" t="s">
        <v>121</v>
      </c>
      <c r="R147" s="846" t="s">
        <v>121</v>
      </c>
      <c r="S147" s="952">
        <f>SUM(Q147:R147)</f>
        <v>0</v>
      </c>
      <c r="T147" s="764" t="s">
        <v>121</v>
      </c>
      <c r="U147" s="846">
        <v>2</v>
      </c>
      <c r="V147" s="952">
        <f>SUM(T147:U147)</f>
        <v>2</v>
      </c>
      <c r="W147" s="764" t="s">
        <v>121</v>
      </c>
      <c r="X147" s="846" t="s">
        <v>121</v>
      </c>
      <c r="Y147" s="952">
        <f>SUM(W147:X147)</f>
        <v>0</v>
      </c>
      <c r="Z147" s="845" t="s">
        <v>121</v>
      </c>
      <c r="AA147" s="846">
        <v>1</v>
      </c>
      <c r="AB147" s="952">
        <f>SUM(Z147:AA147)</f>
        <v>1</v>
      </c>
      <c r="AC147" s="764" t="s">
        <v>121</v>
      </c>
      <c r="AD147" s="846">
        <v>2</v>
      </c>
      <c r="AE147" s="952">
        <f>SUM(M147,V147)</f>
        <v>2</v>
      </c>
      <c r="AF147" s="764" t="s">
        <v>121</v>
      </c>
      <c r="AG147" s="846" t="s">
        <v>121</v>
      </c>
      <c r="AH147" s="952">
        <f>SUM(P147,Y147)</f>
        <v>0</v>
      </c>
      <c r="AI147" s="845" t="s">
        <v>121</v>
      </c>
      <c r="AJ147" s="846">
        <v>1</v>
      </c>
      <c r="AK147" s="952">
        <f>SUM(S147,AB147)</f>
        <v>1</v>
      </c>
      <c r="AL147" s="840">
        <v>1</v>
      </c>
      <c r="AM147" s="838">
        <v>4</v>
      </c>
      <c r="AN147" s="951">
        <f>SUM(AL147:AM147)</f>
        <v>5</v>
      </c>
      <c r="AO147" s="840" t="s">
        <v>121</v>
      </c>
      <c r="AP147" s="838" t="s">
        <v>121</v>
      </c>
      <c r="AQ147" s="951">
        <f>SUM(AO147:AP147)</f>
        <v>0</v>
      </c>
      <c r="AR147" s="837" t="s">
        <v>121</v>
      </c>
      <c r="AS147" s="838" t="s">
        <v>121</v>
      </c>
      <c r="AT147" s="951">
        <f>SUM(AR147:AS147)</f>
        <v>0</v>
      </c>
      <c r="AU147" s="841">
        <f>SUM(AL147,B147,AC147)</f>
        <v>2</v>
      </c>
      <c r="AV147" s="842">
        <f>SUM(AM147,C147,AD147)</f>
        <v>6</v>
      </c>
      <c r="AW147" s="843">
        <f>SUM(AU147:AV147)</f>
        <v>8</v>
      </c>
      <c r="AX147" s="841">
        <f>SUM(AO147,E147,AF147)</f>
        <v>0</v>
      </c>
      <c r="AY147" s="842">
        <f>SUM(AP147,F147,AG147)</f>
        <v>0</v>
      </c>
      <c r="AZ147" s="843">
        <f>SUM(AX147:AY147)</f>
        <v>0</v>
      </c>
      <c r="BA147" s="841">
        <f>SUM(AR147,H147,AI147)</f>
        <v>2</v>
      </c>
      <c r="BB147" s="842">
        <f>SUM(AS147,I147,AJ147)</f>
        <v>1</v>
      </c>
      <c r="BC147" s="843">
        <f>SUM(BA147:BB147)</f>
        <v>3</v>
      </c>
    </row>
    <row r="148" spans="1:55" x14ac:dyDescent="0.2">
      <c r="A148" s="844" t="s">
        <v>96</v>
      </c>
      <c r="B148" s="764">
        <v>21</v>
      </c>
      <c r="C148" s="846">
        <v>296</v>
      </c>
      <c r="D148" s="952">
        <f>SUM(B148:C148)</f>
        <v>317</v>
      </c>
      <c r="E148" s="764">
        <v>1</v>
      </c>
      <c r="F148" s="846">
        <v>26</v>
      </c>
      <c r="G148" s="952">
        <f>SUM(E148:F148)</f>
        <v>27</v>
      </c>
      <c r="H148" s="845" t="s">
        <v>121</v>
      </c>
      <c r="I148" s="846">
        <v>11</v>
      </c>
      <c r="J148" s="952">
        <f>SUM(H148:I148)</f>
        <v>11</v>
      </c>
      <c r="K148" s="764">
        <v>16</v>
      </c>
      <c r="L148" s="846">
        <v>165</v>
      </c>
      <c r="M148" s="952">
        <f>SUM(K148:L148)</f>
        <v>181</v>
      </c>
      <c r="N148" s="764" t="s">
        <v>121</v>
      </c>
      <c r="O148" s="846">
        <v>12</v>
      </c>
      <c r="P148" s="952">
        <f>SUM(N148:O148)</f>
        <v>12</v>
      </c>
      <c r="Q148" s="845" t="s">
        <v>121</v>
      </c>
      <c r="R148" s="846">
        <v>4</v>
      </c>
      <c r="S148" s="952">
        <f>SUM(Q148:R148)</f>
        <v>4</v>
      </c>
      <c r="T148" s="764">
        <v>4</v>
      </c>
      <c r="U148" s="846">
        <v>132</v>
      </c>
      <c r="V148" s="952">
        <f>SUM(T148:U148)</f>
        <v>136</v>
      </c>
      <c r="W148" s="764">
        <v>1</v>
      </c>
      <c r="X148" s="846">
        <v>8</v>
      </c>
      <c r="Y148" s="952">
        <f>SUM(W148:X148)</f>
        <v>9</v>
      </c>
      <c r="Z148" s="845" t="s">
        <v>121</v>
      </c>
      <c r="AA148" s="846">
        <v>6</v>
      </c>
      <c r="AB148" s="952">
        <f>SUM(Z148:AA148)</f>
        <v>6</v>
      </c>
      <c r="AC148" s="764">
        <v>20</v>
      </c>
      <c r="AD148" s="846">
        <v>297</v>
      </c>
      <c r="AE148" s="952">
        <f>SUM(M148,V148)</f>
        <v>317</v>
      </c>
      <c r="AF148" s="764">
        <v>1</v>
      </c>
      <c r="AG148" s="846">
        <v>20</v>
      </c>
      <c r="AH148" s="952">
        <f>SUM(P148,Y148)</f>
        <v>21</v>
      </c>
      <c r="AI148" s="845" t="s">
        <v>121</v>
      </c>
      <c r="AJ148" s="846">
        <v>10</v>
      </c>
      <c r="AK148" s="952">
        <f>SUM(S148,AB148)</f>
        <v>10</v>
      </c>
      <c r="AL148" s="840">
        <v>25</v>
      </c>
      <c r="AM148" s="838">
        <v>270</v>
      </c>
      <c r="AN148" s="951">
        <f>SUM(AL148:AM148)</f>
        <v>295</v>
      </c>
      <c r="AO148" s="840" t="s">
        <v>121</v>
      </c>
      <c r="AP148" s="838">
        <v>16</v>
      </c>
      <c r="AQ148" s="951">
        <f>SUM(AO148:AP148)</f>
        <v>16</v>
      </c>
      <c r="AR148" s="837" t="s">
        <v>121</v>
      </c>
      <c r="AS148" s="838">
        <v>7</v>
      </c>
      <c r="AT148" s="951">
        <f>SUM(AR148:AS148)</f>
        <v>7</v>
      </c>
      <c r="AU148" s="841">
        <f>SUM(AL148,B148,AC148)</f>
        <v>66</v>
      </c>
      <c r="AV148" s="842">
        <f>SUM(AM148,C148,AD148)</f>
        <v>863</v>
      </c>
      <c r="AW148" s="843">
        <f>SUM(AU148:AV148)</f>
        <v>929</v>
      </c>
      <c r="AX148" s="841">
        <f>SUM(AO148,E148,AF148)</f>
        <v>2</v>
      </c>
      <c r="AY148" s="842">
        <f>SUM(AP148,F148,AG148)</f>
        <v>62</v>
      </c>
      <c r="AZ148" s="843">
        <f>SUM(AX148:AY148)</f>
        <v>64</v>
      </c>
      <c r="BA148" s="841">
        <f>SUM(AR148,H148,AI148)</f>
        <v>0</v>
      </c>
      <c r="BB148" s="842">
        <f>SUM(AS148,I148,AJ148)</f>
        <v>28</v>
      </c>
      <c r="BC148" s="843">
        <f>SUM(BA148:BB148)</f>
        <v>28</v>
      </c>
    </row>
    <row r="149" spans="1:55" x14ac:dyDescent="0.2">
      <c r="A149" s="844" t="s">
        <v>97</v>
      </c>
      <c r="B149" s="764">
        <v>215</v>
      </c>
      <c r="C149" s="846">
        <v>1055</v>
      </c>
      <c r="D149" s="952">
        <f>SUM(B149:C149)</f>
        <v>1270</v>
      </c>
      <c r="E149" s="764">
        <v>23</v>
      </c>
      <c r="F149" s="846">
        <v>83</v>
      </c>
      <c r="G149" s="952">
        <f>SUM(E149:F149)</f>
        <v>106</v>
      </c>
      <c r="H149" s="845">
        <v>11</v>
      </c>
      <c r="I149" s="846">
        <v>76</v>
      </c>
      <c r="J149" s="952">
        <f>SUM(H149:I149)</f>
        <v>87</v>
      </c>
      <c r="K149" s="764">
        <v>144</v>
      </c>
      <c r="L149" s="846">
        <v>620</v>
      </c>
      <c r="M149" s="952">
        <f>SUM(K149:L149)</f>
        <v>764</v>
      </c>
      <c r="N149" s="764">
        <v>11</v>
      </c>
      <c r="O149" s="846">
        <v>70</v>
      </c>
      <c r="P149" s="952">
        <f>SUM(N149:O149)</f>
        <v>81</v>
      </c>
      <c r="Q149" s="845">
        <v>8</v>
      </c>
      <c r="R149" s="846">
        <v>55</v>
      </c>
      <c r="S149" s="952">
        <f>SUM(Q149:R149)</f>
        <v>63</v>
      </c>
      <c r="T149" s="764">
        <v>117</v>
      </c>
      <c r="U149" s="846">
        <v>495</v>
      </c>
      <c r="V149" s="952">
        <f>SUM(T149:U149)</f>
        <v>612</v>
      </c>
      <c r="W149" s="764">
        <v>1</v>
      </c>
      <c r="X149" s="846">
        <v>21</v>
      </c>
      <c r="Y149" s="952">
        <f>SUM(W149:X149)</f>
        <v>22</v>
      </c>
      <c r="Z149" s="845">
        <v>4</v>
      </c>
      <c r="AA149" s="846">
        <v>26</v>
      </c>
      <c r="AB149" s="952">
        <f>SUM(Z149:AA149)</f>
        <v>30</v>
      </c>
      <c r="AC149" s="764">
        <v>261</v>
      </c>
      <c r="AD149" s="846">
        <v>1115</v>
      </c>
      <c r="AE149" s="952">
        <f>SUM(M149,V149)</f>
        <v>1376</v>
      </c>
      <c r="AF149" s="764">
        <v>12</v>
      </c>
      <c r="AG149" s="846">
        <v>91</v>
      </c>
      <c r="AH149" s="952">
        <f>SUM(P149,Y149)</f>
        <v>103</v>
      </c>
      <c r="AI149" s="845">
        <v>12</v>
      </c>
      <c r="AJ149" s="846">
        <v>81</v>
      </c>
      <c r="AK149" s="952">
        <f>SUM(S149,AB149)</f>
        <v>93</v>
      </c>
      <c r="AL149" s="840">
        <v>264</v>
      </c>
      <c r="AM149" s="838">
        <v>1212</v>
      </c>
      <c r="AN149" s="951">
        <f>SUM(AL149:AM149)</f>
        <v>1476</v>
      </c>
      <c r="AO149" s="840">
        <v>11</v>
      </c>
      <c r="AP149" s="838">
        <v>108</v>
      </c>
      <c r="AQ149" s="951">
        <f>SUM(AO149:AP149)</f>
        <v>119</v>
      </c>
      <c r="AR149" s="837">
        <v>3</v>
      </c>
      <c r="AS149" s="838">
        <v>34</v>
      </c>
      <c r="AT149" s="951">
        <f>SUM(AR149:AS149)</f>
        <v>37</v>
      </c>
      <c r="AU149" s="841">
        <f>SUM(AL149,B149,AC149)</f>
        <v>740</v>
      </c>
      <c r="AV149" s="842">
        <f>SUM(AM149,C149,AD149)</f>
        <v>3382</v>
      </c>
      <c r="AW149" s="843">
        <f>SUM(AU149:AV149)</f>
        <v>4122</v>
      </c>
      <c r="AX149" s="841">
        <f>SUM(AO149,E149,AF149)</f>
        <v>46</v>
      </c>
      <c r="AY149" s="842">
        <f>SUM(AP149,F149,AG149)</f>
        <v>282</v>
      </c>
      <c r="AZ149" s="843">
        <f>SUM(AX149:AY149)</f>
        <v>328</v>
      </c>
      <c r="BA149" s="841">
        <f>SUM(AR149,H149,AI149)</f>
        <v>26</v>
      </c>
      <c r="BB149" s="842">
        <f>SUM(AS149,I149,AJ149)</f>
        <v>191</v>
      </c>
      <c r="BC149" s="843">
        <f>SUM(BA149:BB149)</f>
        <v>217</v>
      </c>
    </row>
    <row r="150" spans="1:55" x14ac:dyDescent="0.2">
      <c r="A150" s="844" t="s">
        <v>98</v>
      </c>
      <c r="B150" s="764">
        <v>26</v>
      </c>
      <c r="C150" s="846">
        <v>20</v>
      </c>
      <c r="D150" s="952">
        <f>SUM(B150:C150)</f>
        <v>46</v>
      </c>
      <c r="E150" s="764">
        <v>1</v>
      </c>
      <c r="F150" s="846">
        <v>6</v>
      </c>
      <c r="G150" s="952">
        <f>SUM(E150:F150)</f>
        <v>7</v>
      </c>
      <c r="H150" s="845">
        <v>3</v>
      </c>
      <c r="I150" s="846">
        <v>1</v>
      </c>
      <c r="J150" s="952">
        <f>SUM(H150:I150)</f>
        <v>4</v>
      </c>
      <c r="K150" s="764">
        <v>7</v>
      </c>
      <c r="L150" s="846">
        <v>6</v>
      </c>
      <c r="M150" s="952">
        <f>SUM(K150:L150)</f>
        <v>13</v>
      </c>
      <c r="N150" s="764" t="s">
        <v>121</v>
      </c>
      <c r="O150" s="846" t="s">
        <v>121</v>
      </c>
      <c r="P150" s="952">
        <f>SUM(N150:O150)</f>
        <v>0</v>
      </c>
      <c r="Q150" s="845" t="s">
        <v>121</v>
      </c>
      <c r="R150" s="846">
        <v>2</v>
      </c>
      <c r="S150" s="952">
        <f>SUM(Q150:R150)</f>
        <v>2</v>
      </c>
      <c r="T150" s="764">
        <v>14</v>
      </c>
      <c r="U150" s="846">
        <v>14</v>
      </c>
      <c r="V150" s="952">
        <f>SUM(T150:U150)</f>
        <v>28</v>
      </c>
      <c r="W150" s="764">
        <v>1</v>
      </c>
      <c r="X150" s="846">
        <v>1</v>
      </c>
      <c r="Y150" s="952">
        <f>SUM(W150:X150)</f>
        <v>2</v>
      </c>
      <c r="Z150" s="845" t="s">
        <v>121</v>
      </c>
      <c r="AA150" s="846" t="s">
        <v>121</v>
      </c>
      <c r="AB150" s="952">
        <f>SUM(Z150:AA150)</f>
        <v>0</v>
      </c>
      <c r="AC150" s="764">
        <v>21</v>
      </c>
      <c r="AD150" s="846">
        <v>20</v>
      </c>
      <c r="AE150" s="952">
        <f>SUM(M150,V150)</f>
        <v>41</v>
      </c>
      <c r="AF150" s="764">
        <v>1</v>
      </c>
      <c r="AG150" s="846">
        <v>1</v>
      </c>
      <c r="AH150" s="952">
        <f>SUM(P150,Y150)</f>
        <v>2</v>
      </c>
      <c r="AI150" s="845" t="s">
        <v>121</v>
      </c>
      <c r="AJ150" s="846">
        <v>2</v>
      </c>
      <c r="AK150" s="952">
        <f>SUM(S150,AB150)</f>
        <v>2</v>
      </c>
      <c r="AL150" s="840">
        <v>14</v>
      </c>
      <c r="AM150" s="838">
        <v>7</v>
      </c>
      <c r="AN150" s="951">
        <f>SUM(AL150:AM150)</f>
        <v>21</v>
      </c>
      <c r="AO150" s="840" t="s">
        <v>121</v>
      </c>
      <c r="AP150" s="838">
        <v>2</v>
      </c>
      <c r="AQ150" s="951">
        <f>SUM(AO150:AP150)</f>
        <v>2</v>
      </c>
      <c r="AR150" s="837">
        <v>2</v>
      </c>
      <c r="AS150" s="838">
        <v>2</v>
      </c>
      <c r="AT150" s="951">
        <f>SUM(AR150:AS150)</f>
        <v>4</v>
      </c>
      <c r="AU150" s="841">
        <f>SUM(AL150,B150,AC150)</f>
        <v>61</v>
      </c>
      <c r="AV150" s="842">
        <f>SUM(AM150,C150,AD150)</f>
        <v>47</v>
      </c>
      <c r="AW150" s="843">
        <f>SUM(AU150:AV150)</f>
        <v>108</v>
      </c>
      <c r="AX150" s="841">
        <f>SUM(AO150,E150,AF150)</f>
        <v>2</v>
      </c>
      <c r="AY150" s="842">
        <f>SUM(AP150,F150,AG150)</f>
        <v>9</v>
      </c>
      <c r="AZ150" s="843">
        <f>SUM(AX150:AY150)</f>
        <v>11</v>
      </c>
      <c r="BA150" s="841">
        <f>SUM(AR150,H150,AI150)</f>
        <v>5</v>
      </c>
      <c r="BB150" s="842">
        <f>SUM(AS150,I150,AJ150)</f>
        <v>5</v>
      </c>
      <c r="BC150" s="843">
        <f>SUM(BA150:BB150)</f>
        <v>10</v>
      </c>
    </row>
    <row r="151" spans="1:55" x14ac:dyDescent="0.2">
      <c r="A151" s="844" t="s">
        <v>99</v>
      </c>
      <c r="B151" s="764">
        <v>9</v>
      </c>
      <c r="C151" s="846">
        <v>11</v>
      </c>
      <c r="D151" s="952">
        <f>SUM(B151:C151)</f>
        <v>20</v>
      </c>
      <c r="E151" s="764" t="s">
        <v>121</v>
      </c>
      <c r="F151" s="846" t="s">
        <v>121</v>
      </c>
      <c r="G151" s="952">
        <f>SUM(E151:F151)</f>
        <v>0</v>
      </c>
      <c r="H151" s="845" t="s">
        <v>121</v>
      </c>
      <c r="I151" s="846" t="s">
        <v>121</v>
      </c>
      <c r="J151" s="952">
        <f>SUM(H151:I151)</f>
        <v>0</v>
      </c>
      <c r="K151" s="764">
        <v>1</v>
      </c>
      <c r="L151" s="846">
        <v>2</v>
      </c>
      <c r="M151" s="952">
        <f>SUM(K151:L151)</f>
        <v>3</v>
      </c>
      <c r="N151" s="764" t="s">
        <v>121</v>
      </c>
      <c r="O151" s="846" t="s">
        <v>121</v>
      </c>
      <c r="P151" s="952">
        <f>SUM(N151:O151)</f>
        <v>0</v>
      </c>
      <c r="Q151" s="845" t="s">
        <v>121</v>
      </c>
      <c r="R151" s="846" t="s">
        <v>121</v>
      </c>
      <c r="S151" s="952">
        <f>SUM(Q151:R151)</f>
        <v>0</v>
      </c>
      <c r="T151" s="764">
        <v>1</v>
      </c>
      <c r="U151" s="846">
        <v>2</v>
      </c>
      <c r="V151" s="952">
        <f>SUM(T151:U151)</f>
        <v>3</v>
      </c>
      <c r="W151" s="764" t="s">
        <v>121</v>
      </c>
      <c r="X151" s="846">
        <v>1</v>
      </c>
      <c r="Y151" s="952">
        <f>SUM(W151:X151)</f>
        <v>1</v>
      </c>
      <c r="Z151" s="845" t="s">
        <v>121</v>
      </c>
      <c r="AA151" s="846" t="s">
        <v>121</v>
      </c>
      <c r="AB151" s="952">
        <f>SUM(Z151:AA151)</f>
        <v>0</v>
      </c>
      <c r="AC151" s="764">
        <v>2</v>
      </c>
      <c r="AD151" s="846">
        <v>4</v>
      </c>
      <c r="AE151" s="952">
        <f>SUM(M151,V151)</f>
        <v>6</v>
      </c>
      <c r="AF151" s="764" t="s">
        <v>121</v>
      </c>
      <c r="AG151" s="846">
        <v>1</v>
      </c>
      <c r="AH151" s="952">
        <f>SUM(P151,Y151)</f>
        <v>1</v>
      </c>
      <c r="AI151" s="845" t="s">
        <v>121</v>
      </c>
      <c r="AJ151" s="846" t="s">
        <v>121</v>
      </c>
      <c r="AK151" s="952">
        <f>SUM(S151,AB151)</f>
        <v>0</v>
      </c>
      <c r="AL151" s="840">
        <v>5</v>
      </c>
      <c r="AM151" s="838">
        <v>5</v>
      </c>
      <c r="AN151" s="951">
        <f>SUM(AL151:AM151)</f>
        <v>10</v>
      </c>
      <c r="AO151" s="840" t="s">
        <v>121</v>
      </c>
      <c r="AP151" s="838">
        <v>2</v>
      </c>
      <c r="AQ151" s="951">
        <f>SUM(AO151:AP151)</f>
        <v>2</v>
      </c>
      <c r="AR151" s="837" t="s">
        <v>121</v>
      </c>
      <c r="AS151" s="838">
        <v>1</v>
      </c>
      <c r="AT151" s="951">
        <f>SUM(AR151:AS151)</f>
        <v>1</v>
      </c>
      <c r="AU151" s="841">
        <f>SUM(AL151,B151,AC151)</f>
        <v>16</v>
      </c>
      <c r="AV151" s="842">
        <f>SUM(AM151,C151,AD151)</f>
        <v>20</v>
      </c>
      <c r="AW151" s="843">
        <f>SUM(AU151:AV151)</f>
        <v>36</v>
      </c>
      <c r="AX151" s="841">
        <f>SUM(AO151,E151,AF151)</f>
        <v>0</v>
      </c>
      <c r="AY151" s="842">
        <f>SUM(AP151,F151,AG151)</f>
        <v>3</v>
      </c>
      <c r="AZ151" s="843">
        <f>SUM(AX151:AY151)</f>
        <v>3</v>
      </c>
      <c r="BA151" s="841">
        <f>SUM(AR151,H151,AI151)</f>
        <v>0</v>
      </c>
      <c r="BB151" s="842">
        <f>SUM(AS151,I151,AJ151)</f>
        <v>1</v>
      </c>
      <c r="BC151" s="843">
        <f>SUM(BA151:BB151)</f>
        <v>1</v>
      </c>
    </row>
    <row r="152" spans="1:55" x14ac:dyDescent="0.2">
      <c r="A152" s="844" t="s">
        <v>100</v>
      </c>
      <c r="B152" s="764">
        <v>5759</v>
      </c>
      <c r="C152" s="846">
        <v>4036</v>
      </c>
      <c r="D152" s="952">
        <f>SUM(B152:C152)</f>
        <v>9795</v>
      </c>
      <c r="E152" s="764">
        <v>393</v>
      </c>
      <c r="F152" s="846">
        <v>360</v>
      </c>
      <c r="G152" s="952">
        <f>SUM(E152:F152)</f>
        <v>753</v>
      </c>
      <c r="H152" s="845">
        <v>297</v>
      </c>
      <c r="I152" s="846">
        <v>290</v>
      </c>
      <c r="J152" s="952">
        <f>SUM(H152:I152)</f>
        <v>587</v>
      </c>
      <c r="K152" s="764">
        <v>3533</v>
      </c>
      <c r="L152" s="846">
        <v>2564</v>
      </c>
      <c r="M152" s="952">
        <f>SUM(K152:L152)</f>
        <v>6097</v>
      </c>
      <c r="N152" s="764">
        <v>210</v>
      </c>
      <c r="O152" s="846">
        <v>196</v>
      </c>
      <c r="P152" s="952">
        <f>SUM(N152:O152)</f>
        <v>406</v>
      </c>
      <c r="Q152" s="845">
        <v>211</v>
      </c>
      <c r="R152" s="846">
        <v>182</v>
      </c>
      <c r="S152" s="952">
        <f>SUM(Q152:R152)</f>
        <v>393</v>
      </c>
      <c r="T152" s="764">
        <v>5474</v>
      </c>
      <c r="U152" s="846">
        <v>5532</v>
      </c>
      <c r="V152" s="952">
        <f>SUM(T152:U152)</f>
        <v>11006</v>
      </c>
      <c r="W152" s="764">
        <v>160</v>
      </c>
      <c r="X152" s="846">
        <v>174</v>
      </c>
      <c r="Y152" s="952">
        <f>SUM(W152:X152)</f>
        <v>334</v>
      </c>
      <c r="Z152" s="845">
        <v>142</v>
      </c>
      <c r="AA152" s="846">
        <v>175</v>
      </c>
      <c r="AB152" s="952">
        <f>SUM(Z152:AA152)</f>
        <v>317</v>
      </c>
      <c r="AC152" s="764">
        <v>9007</v>
      </c>
      <c r="AD152" s="846">
        <v>8096</v>
      </c>
      <c r="AE152" s="952">
        <f>SUM(M152,V152)</f>
        <v>17103</v>
      </c>
      <c r="AF152" s="764">
        <v>370</v>
      </c>
      <c r="AG152" s="846">
        <v>370</v>
      </c>
      <c r="AH152" s="952">
        <f>SUM(P152,Y152)</f>
        <v>740</v>
      </c>
      <c r="AI152" s="845">
        <v>353</v>
      </c>
      <c r="AJ152" s="846">
        <v>357</v>
      </c>
      <c r="AK152" s="952">
        <f>SUM(S152,AB152)</f>
        <v>710</v>
      </c>
      <c r="AL152" s="840">
        <v>15100</v>
      </c>
      <c r="AM152" s="838">
        <v>22733</v>
      </c>
      <c r="AN152" s="951">
        <f>SUM(AL152:AM152)</f>
        <v>37833</v>
      </c>
      <c r="AO152" s="840">
        <v>796</v>
      </c>
      <c r="AP152" s="838">
        <v>1569</v>
      </c>
      <c r="AQ152" s="951">
        <f>SUM(AO152:AP152)</f>
        <v>2365</v>
      </c>
      <c r="AR152" s="837">
        <v>464</v>
      </c>
      <c r="AS152" s="838">
        <v>818</v>
      </c>
      <c r="AT152" s="951">
        <f>SUM(AR152:AS152)</f>
        <v>1282</v>
      </c>
      <c r="AU152" s="841">
        <f>SUM(AL152,B152,AC152)</f>
        <v>29866</v>
      </c>
      <c r="AV152" s="842">
        <f>SUM(AM152,C152,AD152)</f>
        <v>34865</v>
      </c>
      <c r="AW152" s="843">
        <f>SUM(AU152:AV152)</f>
        <v>64731</v>
      </c>
      <c r="AX152" s="841">
        <f>SUM(AO152,E152,AF152)</f>
        <v>1559</v>
      </c>
      <c r="AY152" s="842">
        <f>SUM(AP152,F152,AG152)</f>
        <v>2299</v>
      </c>
      <c r="AZ152" s="843">
        <f>SUM(AX152:AY152)</f>
        <v>3858</v>
      </c>
      <c r="BA152" s="841">
        <f>SUM(AR152,H152,AI152)</f>
        <v>1114</v>
      </c>
      <c r="BB152" s="842">
        <f>SUM(AS152,I152,AJ152)</f>
        <v>1465</v>
      </c>
      <c r="BC152" s="843">
        <f>SUM(BA152:BB152)</f>
        <v>2579</v>
      </c>
    </row>
    <row r="153" spans="1:55" x14ac:dyDescent="0.2">
      <c r="A153" s="844" t="s">
        <v>150</v>
      </c>
      <c r="B153" s="764">
        <v>1</v>
      </c>
      <c r="C153" s="846">
        <v>2</v>
      </c>
      <c r="D153" s="952">
        <f>SUM(B153:C153)</f>
        <v>3</v>
      </c>
      <c r="E153" s="764" t="s">
        <v>121</v>
      </c>
      <c r="F153" s="846" t="s">
        <v>121</v>
      </c>
      <c r="G153" s="952">
        <f>SUM(E153:F153)</f>
        <v>0</v>
      </c>
      <c r="H153" s="845" t="s">
        <v>121</v>
      </c>
      <c r="I153" s="846">
        <v>3</v>
      </c>
      <c r="J153" s="952">
        <f>SUM(H153:I153)</f>
        <v>3</v>
      </c>
      <c r="K153" s="764" t="s">
        <v>121</v>
      </c>
      <c r="L153" s="846" t="s">
        <v>121</v>
      </c>
      <c r="M153" s="952">
        <f>SUM(K153:L153)</f>
        <v>0</v>
      </c>
      <c r="N153" s="764" t="s">
        <v>121</v>
      </c>
      <c r="O153" s="846" t="s">
        <v>121</v>
      </c>
      <c r="P153" s="952">
        <f>SUM(N153:O153)</f>
        <v>0</v>
      </c>
      <c r="Q153" s="845" t="s">
        <v>121</v>
      </c>
      <c r="R153" s="846" t="s">
        <v>121</v>
      </c>
      <c r="S153" s="952">
        <f>SUM(Q153:R153)</f>
        <v>0</v>
      </c>
      <c r="T153" s="764">
        <v>3</v>
      </c>
      <c r="U153" s="846">
        <v>2</v>
      </c>
      <c r="V153" s="952">
        <f>SUM(T153:U153)</f>
        <v>5</v>
      </c>
      <c r="W153" s="764">
        <v>1</v>
      </c>
      <c r="X153" s="846" t="s">
        <v>121</v>
      </c>
      <c r="Y153" s="952">
        <f>SUM(W153:X153)</f>
        <v>1</v>
      </c>
      <c r="Z153" s="845" t="s">
        <v>121</v>
      </c>
      <c r="AA153" s="846" t="s">
        <v>121</v>
      </c>
      <c r="AB153" s="952">
        <f>SUM(Z153:AA153)</f>
        <v>0</v>
      </c>
      <c r="AC153" s="764">
        <v>3</v>
      </c>
      <c r="AD153" s="846">
        <v>2</v>
      </c>
      <c r="AE153" s="952">
        <f>SUM(M153,V153)</f>
        <v>5</v>
      </c>
      <c r="AF153" s="764">
        <v>1</v>
      </c>
      <c r="AG153" s="846" t="s">
        <v>121</v>
      </c>
      <c r="AH153" s="952">
        <f>SUM(P153,Y153)</f>
        <v>1</v>
      </c>
      <c r="AI153" s="845" t="s">
        <v>121</v>
      </c>
      <c r="AJ153" s="846" t="s">
        <v>121</v>
      </c>
      <c r="AK153" s="952">
        <f>SUM(S153,AB153)</f>
        <v>0</v>
      </c>
      <c r="AL153" s="840">
        <v>1</v>
      </c>
      <c r="AM153" s="838">
        <v>3</v>
      </c>
      <c r="AN153" s="951">
        <f>SUM(AL153:AM153)</f>
        <v>4</v>
      </c>
      <c r="AO153" s="840">
        <v>2</v>
      </c>
      <c r="AP153" s="838">
        <v>2</v>
      </c>
      <c r="AQ153" s="951">
        <f>SUM(AO153:AP153)</f>
        <v>4</v>
      </c>
      <c r="AR153" s="837" t="s">
        <v>121</v>
      </c>
      <c r="AS153" s="838" t="s">
        <v>121</v>
      </c>
      <c r="AT153" s="951">
        <f>SUM(AR153:AS153)</f>
        <v>0</v>
      </c>
      <c r="AU153" s="841">
        <f>SUM(AL153,B153,AC153)</f>
        <v>5</v>
      </c>
      <c r="AV153" s="842">
        <f>SUM(AM153,C153,AD153)</f>
        <v>7</v>
      </c>
      <c r="AW153" s="843">
        <f>SUM(AU153:AV153)</f>
        <v>12</v>
      </c>
      <c r="AX153" s="841">
        <f>SUM(AO153,E153,AF153)</f>
        <v>3</v>
      </c>
      <c r="AY153" s="842">
        <f>SUM(AP153,F153,AG153)</f>
        <v>2</v>
      </c>
      <c r="AZ153" s="843">
        <f>SUM(AX153:AY153)</f>
        <v>5</v>
      </c>
      <c r="BA153" s="841">
        <f>SUM(AR153,H153,AI153)</f>
        <v>0</v>
      </c>
      <c r="BB153" s="842">
        <f>SUM(AS153,I153,AJ153)</f>
        <v>3</v>
      </c>
      <c r="BC153" s="843">
        <f>SUM(BA153:BB153)</f>
        <v>3</v>
      </c>
    </row>
    <row r="154" spans="1:55" x14ac:dyDescent="0.2">
      <c r="A154" s="844" t="s">
        <v>101</v>
      </c>
      <c r="B154" s="764">
        <v>46</v>
      </c>
      <c r="C154" s="846">
        <v>147</v>
      </c>
      <c r="D154" s="952">
        <f>SUM(B154:C154)</f>
        <v>193</v>
      </c>
      <c r="E154" s="764">
        <v>4</v>
      </c>
      <c r="F154" s="846">
        <v>26</v>
      </c>
      <c r="G154" s="952">
        <f>SUM(E154:F154)</f>
        <v>30</v>
      </c>
      <c r="H154" s="845">
        <v>2</v>
      </c>
      <c r="I154" s="846">
        <v>14</v>
      </c>
      <c r="J154" s="952">
        <f>SUM(H154:I154)</f>
        <v>16</v>
      </c>
      <c r="K154" s="764">
        <v>30</v>
      </c>
      <c r="L154" s="846">
        <v>116</v>
      </c>
      <c r="M154" s="952">
        <f>SUM(K154:L154)</f>
        <v>146</v>
      </c>
      <c r="N154" s="764" t="s">
        <v>121</v>
      </c>
      <c r="O154" s="846">
        <v>12</v>
      </c>
      <c r="P154" s="952">
        <f>SUM(N154:O154)</f>
        <v>12</v>
      </c>
      <c r="Q154" s="845">
        <v>1</v>
      </c>
      <c r="R154" s="846">
        <v>13</v>
      </c>
      <c r="S154" s="952">
        <f>SUM(Q154:R154)</f>
        <v>14</v>
      </c>
      <c r="T154" s="764">
        <v>37</v>
      </c>
      <c r="U154" s="846">
        <v>88</v>
      </c>
      <c r="V154" s="952">
        <f>SUM(T154:U154)</f>
        <v>125</v>
      </c>
      <c r="W154" s="764" t="s">
        <v>121</v>
      </c>
      <c r="X154" s="846">
        <v>7</v>
      </c>
      <c r="Y154" s="952">
        <f>SUM(W154:X154)</f>
        <v>7</v>
      </c>
      <c r="Z154" s="845" t="s">
        <v>121</v>
      </c>
      <c r="AA154" s="846">
        <v>2</v>
      </c>
      <c r="AB154" s="952">
        <f>SUM(Z154:AA154)</f>
        <v>2</v>
      </c>
      <c r="AC154" s="764">
        <v>67</v>
      </c>
      <c r="AD154" s="846">
        <v>204</v>
      </c>
      <c r="AE154" s="952">
        <f>SUM(M154,V154)</f>
        <v>271</v>
      </c>
      <c r="AF154" s="764" t="s">
        <v>121</v>
      </c>
      <c r="AG154" s="846">
        <v>19</v>
      </c>
      <c r="AH154" s="952">
        <f>SUM(P154,Y154)</f>
        <v>19</v>
      </c>
      <c r="AI154" s="845">
        <v>1</v>
      </c>
      <c r="AJ154" s="846">
        <v>15</v>
      </c>
      <c r="AK154" s="952">
        <f>SUM(S154,AB154)</f>
        <v>16</v>
      </c>
      <c r="AL154" s="840">
        <v>103</v>
      </c>
      <c r="AM154" s="838">
        <v>360</v>
      </c>
      <c r="AN154" s="951">
        <f>SUM(AL154:AM154)</f>
        <v>463</v>
      </c>
      <c r="AO154" s="840">
        <v>5</v>
      </c>
      <c r="AP154" s="838">
        <v>26</v>
      </c>
      <c r="AQ154" s="951">
        <f>SUM(AO154:AP154)</f>
        <v>31</v>
      </c>
      <c r="AR154" s="837" t="s">
        <v>121</v>
      </c>
      <c r="AS154" s="838">
        <v>12</v>
      </c>
      <c r="AT154" s="951">
        <f>SUM(AR154:AS154)</f>
        <v>12</v>
      </c>
      <c r="AU154" s="841">
        <f>SUM(AL154,B154,AC154)</f>
        <v>216</v>
      </c>
      <c r="AV154" s="842">
        <f>SUM(AM154,C154,AD154)</f>
        <v>711</v>
      </c>
      <c r="AW154" s="843">
        <f>SUM(AU154:AV154)</f>
        <v>927</v>
      </c>
      <c r="AX154" s="841">
        <f>SUM(AO154,E154,AF154)</f>
        <v>9</v>
      </c>
      <c r="AY154" s="842">
        <f>SUM(AP154,F154,AG154)</f>
        <v>71</v>
      </c>
      <c r="AZ154" s="843">
        <f>SUM(AX154:AY154)</f>
        <v>80</v>
      </c>
      <c r="BA154" s="841">
        <f>SUM(AR154,H154,AI154)</f>
        <v>3</v>
      </c>
      <c r="BB154" s="842">
        <f>SUM(AS154,I154,AJ154)</f>
        <v>41</v>
      </c>
      <c r="BC154" s="843">
        <f>SUM(BA154:BB154)</f>
        <v>44</v>
      </c>
    </row>
    <row r="155" spans="1:55" x14ac:dyDescent="0.2">
      <c r="A155" s="844" t="s">
        <v>102</v>
      </c>
      <c r="B155" s="764">
        <v>10</v>
      </c>
      <c r="C155" s="846">
        <v>24</v>
      </c>
      <c r="D155" s="952">
        <f>SUM(B155:C155)</f>
        <v>34</v>
      </c>
      <c r="E155" s="764" t="s">
        <v>121</v>
      </c>
      <c r="F155" s="846">
        <v>4</v>
      </c>
      <c r="G155" s="952">
        <f>SUM(E155:F155)</f>
        <v>4</v>
      </c>
      <c r="H155" s="845" t="s">
        <v>121</v>
      </c>
      <c r="I155" s="846">
        <v>3</v>
      </c>
      <c r="J155" s="952">
        <f>SUM(H155:I155)</f>
        <v>3</v>
      </c>
      <c r="K155" s="764">
        <v>4</v>
      </c>
      <c r="L155" s="846">
        <v>8</v>
      </c>
      <c r="M155" s="952">
        <f>SUM(K155:L155)</f>
        <v>12</v>
      </c>
      <c r="N155" s="764" t="s">
        <v>121</v>
      </c>
      <c r="O155" s="846">
        <v>1</v>
      </c>
      <c r="P155" s="952">
        <f>SUM(N155:O155)</f>
        <v>1</v>
      </c>
      <c r="Q155" s="845" t="s">
        <v>121</v>
      </c>
      <c r="R155" s="846" t="s">
        <v>121</v>
      </c>
      <c r="S155" s="952">
        <f>SUM(Q155:R155)</f>
        <v>0</v>
      </c>
      <c r="T155" s="764">
        <v>7</v>
      </c>
      <c r="U155" s="846">
        <v>15</v>
      </c>
      <c r="V155" s="952">
        <f>SUM(T155:U155)</f>
        <v>22</v>
      </c>
      <c r="W155" s="764">
        <v>2</v>
      </c>
      <c r="X155" s="846">
        <v>1</v>
      </c>
      <c r="Y155" s="952">
        <f>SUM(W155:X155)</f>
        <v>3</v>
      </c>
      <c r="Z155" s="845" t="s">
        <v>121</v>
      </c>
      <c r="AA155" s="846" t="s">
        <v>121</v>
      </c>
      <c r="AB155" s="952">
        <f>SUM(Z155:AA155)</f>
        <v>0</v>
      </c>
      <c r="AC155" s="764">
        <v>11</v>
      </c>
      <c r="AD155" s="846">
        <v>23</v>
      </c>
      <c r="AE155" s="952">
        <f>SUM(M155,V155)</f>
        <v>34</v>
      </c>
      <c r="AF155" s="764">
        <v>2</v>
      </c>
      <c r="AG155" s="846">
        <v>2</v>
      </c>
      <c r="AH155" s="952">
        <f>SUM(P155,Y155)</f>
        <v>4</v>
      </c>
      <c r="AI155" s="845" t="s">
        <v>121</v>
      </c>
      <c r="AJ155" s="846" t="s">
        <v>121</v>
      </c>
      <c r="AK155" s="952">
        <f>SUM(S155,AB155)</f>
        <v>0</v>
      </c>
      <c r="AL155" s="840">
        <v>10</v>
      </c>
      <c r="AM155" s="838">
        <v>25</v>
      </c>
      <c r="AN155" s="951">
        <f>SUM(AL155:AM155)</f>
        <v>35</v>
      </c>
      <c r="AO155" s="840">
        <v>1</v>
      </c>
      <c r="AP155" s="838">
        <v>3</v>
      </c>
      <c r="AQ155" s="951">
        <f>SUM(AO155:AP155)</f>
        <v>4</v>
      </c>
      <c r="AR155" s="837" t="s">
        <v>121</v>
      </c>
      <c r="AS155" s="838">
        <v>1</v>
      </c>
      <c r="AT155" s="951">
        <f>SUM(AR155:AS155)</f>
        <v>1</v>
      </c>
      <c r="AU155" s="841">
        <f>SUM(AL155,B155,AC155)</f>
        <v>31</v>
      </c>
      <c r="AV155" s="842">
        <f>SUM(AM155,C155,AD155)</f>
        <v>72</v>
      </c>
      <c r="AW155" s="843">
        <f>SUM(AU155:AV155)</f>
        <v>103</v>
      </c>
      <c r="AX155" s="841">
        <f>SUM(AO155,E155,AF155)</f>
        <v>3</v>
      </c>
      <c r="AY155" s="842">
        <f>SUM(AP155,F155,AG155)</f>
        <v>9</v>
      </c>
      <c r="AZ155" s="843">
        <f>SUM(AX155:AY155)</f>
        <v>12</v>
      </c>
      <c r="BA155" s="841">
        <f>SUM(AR155,H155,AI155)</f>
        <v>0</v>
      </c>
      <c r="BB155" s="842">
        <f>SUM(AS155,I155,AJ155)</f>
        <v>4</v>
      </c>
      <c r="BC155" s="843">
        <f>SUM(BA155:BB155)</f>
        <v>4</v>
      </c>
    </row>
    <row r="156" spans="1:55" x14ac:dyDescent="0.2">
      <c r="A156" s="844" t="s">
        <v>103</v>
      </c>
      <c r="B156" s="764">
        <v>926</v>
      </c>
      <c r="C156" s="846">
        <v>1194</v>
      </c>
      <c r="D156" s="952">
        <f>SUM(B156:C156)</f>
        <v>2120</v>
      </c>
      <c r="E156" s="764">
        <v>113</v>
      </c>
      <c r="F156" s="846">
        <v>159</v>
      </c>
      <c r="G156" s="952">
        <f>SUM(E156:F156)</f>
        <v>272</v>
      </c>
      <c r="H156" s="845">
        <v>34</v>
      </c>
      <c r="I156" s="846">
        <v>54</v>
      </c>
      <c r="J156" s="952">
        <f>SUM(H156:I156)</f>
        <v>88</v>
      </c>
      <c r="K156" s="764">
        <v>733</v>
      </c>
      <c r="L156" s="846">
        <v>968</v>
      </c>
      <c r="M156" s="952">
        <f>SUM(K156:L156)</f>
        <v>1701</v>
      </c>
      <c r="N156" s="764">
        <v>58</v>
      </c>
      <c r="O156" s="846">
        <v>67</v>
      </c>
      <c r="P156" s="952">
        <f>SUM(N156:O156)</f>
        <v>125</v>
      </c>
      <c r="Q156" s="845">
        <v>31</v>
      </c>
      <c r="R156" s="846">
        <v>38</v>
      </c>
      <c r="S156" s="952">
        <f>SUM(Q156:R156)</f>
        <v>69</v>
      </c>
      <c r="T156" s="764">
        <v>787</v>
      </c>
      <c r="U156" s="846">
        <v>1155</v>
      </c>
      <c r="V156" s="952">
        <f>SUM(T156:U156)</f>
        <v>1942</v>
      </c>
      <c r="W156" s="764">
        <v>15</v>
      </c>
      <c r="X156" s="846">
        <v>35</v>
      </c>
      <c r="Y156" s="952">
        <f>SUM(W156:X156)</f>
        <v>50</v>
      </c>
      <c r="Z156" s="845">
        <v>26</v>
      </c>
      <c r="AA156" s="846">
        <v>15</v>
      </c>
      <c r="AB156" s="952">
        <f>SUM(Z156:AA156)</f>
        <v>41</v>
      </c>
      <c r="AC156" s="764">
        <v>1520</v>
      </c>
      <c r="AD156" s="846">
        <v>2123</v>
      </c>
      <c r="AE156" s="952">
        <f>SUM(M156,V156)</f>
        <v>3643</v>
      </c>
      <c r="AF156" s="764">
        <v>73</v>
      </c>
      <c r="AG156" s="846">
        <v>102</v>
      </c>
      <c r="AH156" s="952">
        <f>SUM(P156,Y156)</f>
        <v>175</v>
      </c>
      <c r="AI156" s="845">
        <v>57</v>
      </c>
      <c r="AJ156" s="846">
        <v>53</v>
      </c>
      <c r="AK156" s="952">
        <f>SUM(S156,AB156)</f>
        <v>110</v>
      </c>
      <c r="AL156" s="840">
        <v>1239</v>
      </c>
      <c r="AM156" s="838">
        <v>1550</v>
      </c>
      <c r="AN156" s="951">
        <f>SUM(AL156:AM156)</f>
        <v>2789</v>
      </c>
      <c r="AO156" s="840">
        <v>78</v>
      </c>
      <c r="AP156" s="838">
        <v>92</v>
      </c>
      <c r="AQ156" s="951">
        <f>SUM(AO156:AP156)</f>
        <v>170</v>
      </c>
      <c r="AR156" s="837">
        <v>36</v>
      </c>
      <c r="AS156" s="838">
        <v>57</v>
      </c>
      <c r="AT156" s="951">
        <f>SUM(AR156:AS156)</f>
        <v>93</v>
      </c>
      <c r="AU156" s="841">
        <f>SUM(AL156,B156,AC156)</f>
        <v>3685</v>
      </c>
      <c r="AV156" s="842">
        <f>SUM(AM156,C156,AD156)</f>
        <v>4867</v>
      </c>
      <c r="AW156" s="843">
        <f>SUM(AU156:AV156)</f>
        <v>8552</v>
      </c>
      <c r="AX156" s="841">
        <f>SUM(AO156,E156,AF156)</f>
        <v>264</v>
      </c>
      <c r="AY156" s="842">
        <f>SUM(AP156,F156,AG156)</f>
        <v>353</v>
      </c>
      <c r="AZ156" s="843">
        <f>SUM(AX156:AY156)</f>
        <v>617</v>
      </c>
      <c r="BA156" s="841">
        <f>SUM(AR156,H156,AI156)</f>
        <v>127</v>
      </c>
      <c r="BB156" s="842">
        <f>SUM(AS156,I156,AJ156)</f>
        <v>164</v>
      </c>
      <c r="BC156" s="843">
        <f>SUM(BA156:BB156)</f>
        <v>291</v>
      </c>
    </row>
    <row r="157" spans="1:55" x14ac:dyDescent="0.2">
      <c r="A157" s="844" t="s">
        <v>114</v>
      </c>
      <c r="B157" s="764">
        <v>2</v>
      </c>
      <c r="C157" s="846">
        <v>6</v>
      </c>
      <c r="D157" s="952">
        <f>SUM(B157:C157)</f>
        <v>8</v>
      </c>
      <c r="E157" s="764" t="s">
        <v>121</v>
      </c>
      <c r="F157" s="846" t="s">
        <v>121</v>
      </c>
      <c r="G157" s="952">
        <f>SUM(E157:F157)</f>
        <v>0</v>
      </c>
      <c r="H157" s="845" t="s">
        <v>121</v>
      </c>
      <c r="I157" s="846" t="s">
        <v>121</v>
      </c>
      <c r="J157" s="952">
        <f>SUM(H157:I157)</f>
        <v>0</v>
      </c>
      <c r="K157" s="764">
        <v>2</v>
      </c>
      <c r="L157" s="846">
        <v>3</v>
      </c>
      <c r="M157" s="952">
        <f>SUM(K157:L157)</f>
        <v>5</v>
      </c>
      <c r="N157" s="764" t="s">
        <v>121</v>
      </c>
      <c r="O157" s="846" t="s">
        <v>121</v>
      </c>
      <c r="P157" s="952">
        <f>SUM(N157:O157)</f>
        <v>0</v>
      </c>
      <c r="Q157" s="845" t="s">
        <v>121</v>
      </c>
      <c r="R157" s="846" t="s">
        <v>121</v>
      </c>
      <c r="S157" s="952">
        <f>SUM(Q157:R157)</f>
        <v>0</v>
      </c>
      <c r="T157" s="764">
        <v>1</v>
      </c>
      <c r="U157" s="846">
        <v>4</v>
      </c>
      <c r="V157" s="952">
        <f>SUM(T157:U157)</f>
        <v>5</v>
      </c>
      <c r="W157" s="764" t="s">
        <v>121</v>
      </c>
      <c r="X157" s="846" t="s">
        <v>121</v>
      </c>
      <c r="Y157" s="952">
        <f>SUM(W157:X157)</f>
        <v>0</v>
      </c>
      <c r="Z157" s="845" t="s">
        <v>121</v>
      </c>
      <c r="AA157" s="846" t="s">
        <v>121</v>
      </c>
      <c r="AB157" s="952">
        <f>SUM(Z157:AA157)</f>
        <v>0</v>
      </c>
      <c r="AC157" s="764">
        <v>3</v>
      </c>
      <c r="AD157" s="846">
        <v>7</v>
      </c>
      <c r="AE157" s="952">
        <f>SUM(M157,V157)</f>
        <v>10</v>
      </c>
      <c r="AF157" s="764" t="s">
        <v>121</v>
      </c>
      <c r="AG157" s="846" t="s">
        <v>121</v>
      </c>
      <c r="AH157" s="952">
        <f>SUM(P157,Y157)</f>
        <v>0</v>
      </c>
      <c r="AI157" s="845" t="s">
        <v>121</v>
      </c>
      <c r="AJ157" s="846" t="s">
        <v>121</v>
      </c>
      <c r="AK157" s="952">
        <f>SUM(S157,AB157)</f>
        <v>0</v>
      </c>
      <c r="AL157" s="840">
        <v>5</v>
      </c>
      <c r="AM157" s="838">
        <v>7</v>
      </c>
      <c r="AN157" s="951">
        <f>SUM(AL157:AM157)</f>
        <v>12</v>
      </c>
      <c r="AO157" s="840" t="s">
        <v>121</v>
      </c>
      <c r="AP157" s="838">
        <v>2</v>
      </c>
      <c r="AQ157" s="951">
        <f>SUM(AO157:AP157)</f>
        <v>2</v>
      </c>
      <c r="AR157" s="837" t="s">
        <v>121</v>
      </c>
      <c r="AS157" s="838">
        <v>1</v>
      </c>
      <c r="AT157" s="951">
        <f>SUM(AR157:AS157)</f>
        <v>1</v>
      </c>
      <c r="AU157" s="841">
        <f>SUM(AL157,B157,AC157)</f>
        <v>10</v>
      </c>
      <c r="AV157" s="842">
        <f>SUM(AM157,C157,AD157)</f>
        <v>20</v>
      </c>
      <c r="AW157" s="843">
        <f>SUM(AU157:AV157)</f>
        <v>30</v>
      </c>
      <c r="AX157" s="841">
        <f>SUM(AO157,E157,AF157)</f>
        <v>0</v>
      </c>
      <c r="AY157" s="842">
        <f>SUM(AP157,F157,AG157)</f>
        <v>2</v>
      </c>
      <c r="AZ157" s="843">
        <f>SUM(AX157:AY157)</f>
        <v>2</v>
      </c>
      <c r="BA157" s="841">
        <f>SUM(AR157,H157,AI157)</f>
        <v>0</v>
      </c>
      <c r="BB157" s="842">
        <f>SUM(AS157,I157,AJ157)</f>
        <v>1</v>
      </c>
      <c r="BC157" s="843">
        <f>SUM(BA157:BB157)</f>
        <v>1</v>
      </c>
    </row>
    <row r="158" spans="1:55" x14ac:dyDescent="0.2">
      <c r="A158" s="844" t="s">
        <v>104</v>
      </c>
      <c r="B158" s="764">
        <v>6</v>
      </c>
      <c r="C158" s="846" t="s">
        <v>121</v>
      </c>
      <c r="D158" s="952">
        <f>SUM(B158:C158)</f>
        <v>6</v>
      </c>
      <c r="E158" s="764">
        <v>1</v>
      </c>
      <c r="F158" s="846">
        <v>1</v>
      </c>
      <c r="G158" s="952">
        <f>SUM(E158:F158)</f>
        <v>2</v>
      </c>
      <c r="H158" s="845" t="s">
        <v>121</v>
      </c>
      <c r="I158" s="846" t="s">
        <v>121</v>
      </c>
      <c r="J158" s="952">
        <f>SUM(H158:I158)</f>
        <v>0</v>
      </c>
      <c r="K158" s="764">
        <v>2</v>
      </c>
      <c r="L158" s="846" t="s">
        <v>121</v>
      </c>
      <c r="M158" s="952">
        <f>SUM(K158:L158)</f>
        <v>2</v>
      </c>
      <c r="N158" s="764" t="s">
        <v>121</v>
      </c>
      <c r="O158" s="846">
        <v>1</v>
      </c>
      <c r="P158" s="952">
        <f>SUM(N158:O158)</f>
        <v>1</v>
      </c>
      <c r="Q158" s="845" t="s">
        <v>121</v>
      </c>
      <c r="R158" s="846" t="s">
        <v>121</v>
      </c>
      <c r="S158" s="952">
        <f>SUM(Q158:R158)</f>
        <v>0</v>
      </c>
      <c r="T158" s="764">
        <v>1</v>
      </c>
      <c r="U158" s="846" t="s">
        <v>121</v>
      </c>
      <c r="V158" s="952">
        <f>SUM(T158:U158)</f>
        <v>1</v>
      </c>
      <c r="W158" s="764" t="s">
        <v>121</v>
      </c>
      <c r="X158" s="846" t="s">
        <v>121</v>
      </c>
      <c r="Y158" s="952">
        <f>SUM(W158:X158)</f>
        <v>0</v>
      </c>
      <c r="Z158" s="845" t="s">
        <v>121</v>
      </c>
      <c r="AA158" s="846" t="s">
        <v>121</v>
      </c>
      <c r="AB158" s="952">
        <f>SUM(Z158:AA158)</f>
        <v>0</v>
      </c>
      <c r="AC158" s="764">
        <v>3</v>
      </c>
      <c r="AD158" s="846" t="s">
        <v>121</v>
      </c>
      <c r="AE158" s="952">
        <f>SUM(M158,V158)</f>
        <v>3</v>
      </c>
      <c r="AF158" s="764" t="s">
        <v>121</v>
      </c>
      <c r="AG158" s="846">
        <v>1</v>
      </c>
      <c r="AH158" s="952">
        <f>SUM(P158,Y158)</f>
        <v>1</v>
      </c>
      <c r="AI158" s="845" t="s">
        <v>121</v>
      </c>
      <c r="AJ158" s="846" t="s">
        <v>121</v>
      </c>
      <c r="AK158" s="952">
        <f>SUM(S158,AB158)</f>
        <v>0</v>
      </c>
      <c r="AL158" s="840">
        <v>2</v>
      </c>
      <c r="AM158" s="838" t="s">
        <v>121</v>
      </c>
      <c r="AN158" s="951">
        <f>SUM(AL158:AM158)</f>
        <v>2</v>
      </c>
      <c r="AO158" s="840" t="s">
        <v>121</v>
      </c>
      <c r="AP158" s="838">
        <v>1</v>
      </c>
      <c r="AQ158" s="951">
        <f>SUM(AO158:AP158)</f>
        <v>1</v>
      </c>
      <c r="AR158" s="837" t="s">
        <v>121</v>
      </c>
      <c r="AS158" s="838" t="s">
        <v>121</v>
      </c>
      <c r="AT158" s="951">
        <f>SUM(AR158:AS158)</f>
        <v>0</v>
      </c>
      <c r="AU158" s="841">
        <f>SUM(AL158,B158,AC158)</f>
        <v>11</v>
      </c>
      <c r="AV158" s="842">
        <f>SUM(AM158,C158,AD158)</f>
        <v>0</v>
      </c>
      <c r="AW158" s="843">
        <f>SUM(AU158:AV158)</f>
        <v>11</v>
      </c>
      <c r="AX158" s="841">
        <f>SUM(AO158,E158,AF158)</f>
        <v>1</v>
      </c>
      <c r="AY158" s="842">
        <f>SUM(AP158,F158,AG158)</f>
        <v>3</v>
      </c>
      <c r="AZ158" s="843">
        <f>SUM(AX158:AY158)</f>
        <v>4</v>
      </c>
      <c r="BA158" s="841">
        <f>SUM(AR158,H158,AI158)</f>
        <v>0</v>
      </c>
      <c r="BB158" s="842">
        <f>SUM(AS158,I158,AJ158)</f>
        <v>0</v>
      </c>
      <c r="BC158" s="843">
        <f>SUM(BA158:BB158)</f>
        <v>0</v>
      </c>
    </row>
    <row r="159" spans="1:55" x14ac:dyDescent="0.2">
      <c r="A159" s="844" t="s">
        <v>105</v>
      </c>
      <c r="B159" s="850">
        <v>9</v>
      </c>
      <c r="C159" s="849">
        <v>10</v>
      </c>
      <c r="D159" s="953">
        <f>SUM(B159:C159)</f>
        <v>19</v>
      </c>
      <c r="E159" s="850">
        <v>1</v>
      </c>
      <c r="F159" s="849">
        <v>1</v>
      </c>
      <c r="G159" s="953">
        <f>SUM(E159:F159)</f>
        <v>2</v>
      </c>
      <c r="H159" s="848">
        <v>2</v>
      </c>
      <c r="I159" s="849" t="s">
        <v>121</v>
      </c>
      <c r="J159" s="953">
        <f>SUM(H159:I159)</f>
        <v>2</v>
      </c>
      <c r="K159" s="764">
        <v>2</v>
      </c>
      <c r="L159" s="846">
        <v>7</v>
      </c>
      <c r="M159" s="952">
        <f>SUM(K159:L159)</f>
        <v>9</v>
      </c>
      <c r="N159" s="764">
        <v>1</v>
      </c>
      <c r="O159" s="846" t="s">
        <v>121</v>
      </c>
      <c r="P159" s="952">
        <f>SUM(N159:O159)</f>
        <v>1</v>
      </c>
      <c r="Q159" s="845" t="s">
        <v>121</v>
      </c>
      <c r="R159" s="846" t="s">
        <v>121</v>
      </c>
      <c r="S159" s="952">
        <f>SUM(Q159:R159)</f>
        <v>0</v>
      </c>
      <c r="T159" s="764">
        <v>4</v>
      </c>
      <c r="U159" s="846">
        <v>6</v>
      </c>
      <c r="V159" s="952">
        <f>SUM(T159:U159)</f>
        <v>10</v>
      </c>
      <c r="W159" s="764" t="s">
        <v>121</v>
      </c>
      <c r="X159" s="846" t="s">
        <v>121</v>
      </c>
      <c r="Y159" s="952">
        <f>SUM(W159:X159)</f>
        <v>0</v>
      </c>
      <c r="Z159" s="845" t="s">
        <v>121</v>
      </c>
      <c r="AA159" s="846" t="s">
        <v>121</v>
      </c>
      <c r="AB159" s="952">
        <f>SUM(Z159:AA159)</f>
        <v>0</v>
      </c>
      <c r="AC159" s="764">
        <v>6</v>
      </c>
      <c r="AD159" s="846">
        <v>13</v>
      </c>
      <c r="AE159" s="952">
        <f>SUM(M159,V159)</f>
        <v>19</v>
      </c>
      <c r="AF159" s="764">
        <v>1</v>
      </c>
      <c r="AG159" s="846" t="s">
        <v>121</v>
      </c>
      <c r="AH159" s="952">
        <f>SUM(P159,Y159)</f>
        <v>1</v>
      </c>
      <c r="AI159" s="845" t="s">
        <v>121</v>
      </c>
      <c r="AJ159" s="846" t="s">
        <v>121</v>
      </c>
      <c r="AK159" s="952">
        <f>SUM(S159,AB159)</f>
        <v>0</v>
      </c>
      <c r="AL159" s="840">
        <v>8</v>
      </c>
      <c r="AM159" s="838">
        <v>11</v>
      </c>
      <c r="AN159" s="951">
        <f>SUM(AL159:AM159)</f>
        <v>19</v>
      </c>
      <c r="AO159" s="840">
        <v>1</v>
      </c>
      <c r="AP159" s="838" t="s">
        <v>121</v>
      </c>
      <c r="AQ159" s="951">
        <f>SUM(AO159:AP159)</f>
        <v>1</v>
      </c>
      <c r="AR159" s="837" t="s">
        <v>121</v>
      </c>
      <c r="AS159" s="838" t="s">
        <v>121</v>
      </c>
      <c r="AT159" s="951">
        <f>SUM(AR159:AS159)</f>
        <v>0</v>
      </c>
      <c r="AU159" s="841">
        <f>SUM(AL159,B159,AC159)</f>
        <v>23</v>
      </c>
      <c r="AV159" s="842">
        <f>SUM(AM159,C159,AD159)</f>
        <v>34</v>
      </c>
      <c r="AW159" s="843">
        <f>SUM(AU159:AV159)</f>
        <v>57</v>
      </c>
      <c r="AX159" s="841">
        <f>SUM(AO159,E159,AF159)</f>
        <v>3</v>
      </c>
      <c r="AY159" s="842">
        <f>SUM(AP159,F159,AG159)</f>
        <v>1</v>
      </c>
      <c r="AZ159" s="843">
        <f>SUM(AX159:AY159)</f>
        <v>4</v>
      </c>
      <c r="BA159" s="841">
        <f>SUM(AR159,H159,AI159)</f>
        <v>2</v>
      </c>
      <c r="BB159" s="842">
        <f>SUM(AS159,I159,AJ159)</f>
        <v>0</v>
      </c>
      <c r="BC159" s="843">
        <f>SUM(BA159:BB159)</f>
        <v>2</v>
      </c>
    </row>
    <row r="160" spans="1:55" ht="12.75" thickBot="1" x14ac:dyDescent="0.25">
      <c r="A160" s="844" t="s">
        <v>106</v>
      </c>
      <c r="B160" s="850" t="s">
        <v>121</v>
      </c>
      <c r="C160" s="849" t="s">
        <v>121</v>
      </c>
      <c r="D160" s="953">
        <f>SUM(B160:C160)</f>
        <v>0</v>
      </c>
      <c r="E160" s="850" t="s">
        <v>121</v>
      </c>
      <c r="F160" s="849" t="s">
        <v>121</v>
      </c>
      <c r="G160" s="953">
        <f>SUM(E160:F160)</f>
        <v>0</v>
      </c>
      <c r="H160" s="848" t="s">
        <v>121</v>
      </c>
      <c r="I160" s="849" t="s">
        <v>121</v>
      </c>
      <c r="J160" s="953">
        <f>SUM(H160:I160)</f>
        <v>0</v>
      </c>
      <c r="K160" s="764" t="s">
        <v>121</v>
      </c>
      <c r="L160" s="846" t="s">
        <v>121</v>
      </c>
      <c r="M160" s="952">
        <f>SUM(K160:L160)</f>
        <v>0</v>
      </c>
      <c r="N160" s="764" t="s">
        <v>121</v>
      </c>
      <c r="O160" s="846" t="s">
        <v>121</v>
      </c>
      <c r="P160" s="952">
        <f>SUM(N160:O160)</f>
        <v>0</v>
      </c>
      <c r="Q160" s="845" t="s">
        <v>121</v>
      </c>
      <c r="R160" s="846" t="s">
        <v>121</v>
      </c>
      <c r="S160" s="952">
        <f>SUM(Q160:R160)</f>
        <v>0</v>
      </c>
      <c r="T160" s="764" t="s">
        <v>121</v>
      </c>
      <c r="U160" s="846" t="s">
        <v>121</v>
      </c>
      <c r="V160" s="952">
        <f>SUM(T160:U160)</f>
        <v>0</v>
      </c>
      <c r="W160" s="764" t="s">
        <v>121</v>
      </c>
      <c r="X160" s="846" t="s">
        <v>121</v>
      </c>
      <c r="Y160" s="952">
        <f>SUM(W160:X160)</f>
        <v>0</v>
      </c>
      <c r="Z160" s="845" t="s">
        <v>121</v>
      </c>
      <c r="AA160" s="846" t="s">
        <v>121</v>
      </c>
      <c r="AB160" s="952">
        <f>SUM(Z160:AA160)</f>
        <v>0</v>
      </c>
      <c r="AC160" s="764" t="s">
        <v>121</v>
      </c>
      <c r="AD160" s="846" t="s">
        <v>121</v>
      </c>
      <c r="AE160" s="952">
        <f>SUM(M160,V160)</f>
        <v>0</v>
      </c>
      <c r="AF160" s="764" t="s">
        <v>121</v>
      </c>
      <c r="AG160" s="846" t="s">
        <v>121</v>
      </c>
      <c r="AH160" s="952">
        <f>SUM(P160,Y160)</f>
        <v>0</v>
      </c>
      <c r="AI160" s="845" t="s">
        <v>121</v>
      </c>
      <c r="AJ160" s="846" t="s">
        <v>121</v>
      </c>
      <c r="AK160" s="952">
        <f>SUM(S160,AB160)</f>
        <v>0</v>
      </c>
      <c r="AL160" s="840" t="s">
        <v>121</v>
      </c>
      <c r="AM160" s="838">
        <v>1</v>
      </c>
      <c r="AN160" s="951">
        <f>SUM(AL160:AM160)</f>
        <v>1</v>
      </c>
      <c r="AO160" s="840">
        <v>1</v>
      </c>
      <c r="AP160" s="838" t="s">
        <v>121</v>
      </c>
      <c r="AQ160" s="951">
        <f>SUM(AO160:AP160)</f>
        <v>1</v>
      </c>
      <c r="AR160" s="837" t="s">
        <v>121</v>
      </c>
      <c r="AS160" s="838" t="s">
        <v>121</v>
      </c>
      <c r="AT160" s="951">
        <f>SUM(AR160:AS160)</f>
        <v>0</v>
      </c>
      <c r="AU160" s="841">
        <f>SUM(AL160,B160,AC160)</f>
        <v>0</v>
      </c>
      <c r="AV160" s="842">
        <f>SUM(AM160,C160,AD160)</f>
        <v>1</v>
      </c>
      <c r="AW160" s="843">
        <f>SUM(AU160:AV160)</f>
        <v>1</v>
      </c>
      <c r="AX160" s="841">
        <f>SUM(AO160,E160,AF160)</f>
        <v>1</v>
      </c>
      <c r="AY160" s="842">
        <f>SUM(AP160,F160,AG160)</f>
        <v>0</v>
      </c>
      <c r="AZ160" s="843">
        <f>SUM(AX160:AY160)</f>
        <v>1</v>
      </c>
      <c r="BA160" s="841">
        <f>SUM(AR160,H160,AI160)</f>
        <v>0</v>
      </c>
      <c r="BB160" s="842">
        <f>SUM(AS160,I160,AJ160)</f>
        <v>0</v>
      </c>
      <c r="BC160" s="843">
        <f>SUM(BA160:BB160)</f>
        <v>0</v>
      </c>
    </row>
    <row r="161" spans="1:55" ht="12.75" thickBot="1" x14ac:dyDescent="0.25">
      <c r="A161" s="830" t="s">
        <v>118</v>
      </c>
      <c r="B161" s="1214">
        <f>SUM(B8:B160)</f>
        <v>14638</v>
      </c>
      <c r="C161" s="1214">
        <f>SUM(C8:C160)</f>
        <v>17594</v>
      </c>
      <c r="D161" s="1214">
        <f>SUM(D8:D160)</f>
        <v>32232</v>
      </c>
      <c r="E161" s="1214">
        <f>SUM(E8:E159)</f>
        <v>1047</v>
      </c>
      <c r="F161" s="1211">
        <f>SUM(F8:F159)</f>
        <v>1925</v>
      </c>
      <c r="G161" s="830">
        <f>SUM(G8:G160)</f>
        <v>2972</v>
      </c>
      <c r="H161" s="1212">
        <f>SUM(H8:H159)</f>
        <v>719</v>
      </c>
      <c r="I161" s="1211">
        <f>SUM(I8:I159)</f>
        <v>1138</v>
      </c>
      <c r="J161" s="830">
        <f>SUM(J8:J160)</f>
        <v>1857</v>
      </c>
      <c r="K161" s="1214">
        <f>SUM(K8:K159)</f>
        <v>8607</v>
      </c>
      <c r="L161" s="1211">
        <f>SUM(L8:L159)</f>
        <v>10224</v>
      </c>
      <c r="M161" s="830">
        <f>SUM(M8:M160)</f>
        <v>18831</v>
      </c>
      <c r="N161" s="1212">
        <f>SUM(N8:N159)</f>
        <v>536</v>
      </c>
      <c r="O161" s="1211">
        <f>SUM(O8:O159)</f>
        <v>898</v>
      </c>
      <c r="P161" s="830">
        <f>SUM(P8:P160)</f>
        <v>1434</v>
      </c>
      <c r="Q161" s="1212">
        <f>SUM(Q8:Q159)</f>
        <v>474</v>
      </c>
      <c r="R161" s="1211">
        <f>SUM(R8:R159)</f>
        <v>674</v>
      </c>
      <c r="S161" s="830">
        <f>SUM(S8:S159)</f>
        <v>1148</v>
      </c>
      <c r="T161" s="1212">
        <f>SUM(T8:T159)</f>
        <v>10368</v>
      </c>
      <c r="U161" s="1211">
        <f>SUM(U8:U159)</f>
        <v>13356</v>
      </c>
      <c r="V161" s="830">
        <f>SUM(V8:V160)</f>
        <v>23724</v>
      </c>
      <c r="W161" s="1212">
        <f t="shared" ref="W161:AD161" si="0">SUM(W8:W159)</f>
        <v>295</v>
      </c>
      <c r="X161" s="1211">
        <f t="shared" si="0"/>
        <v>459</v>
      </c>
      <c r="Y161" s="830">
        <f t="shared" si="0"/>
        <v>754</v>
      </c>
      <c r="Z161" s="1212">
        <f t="shared" si="0"/>
        <v>284</v>
      </c>
      <c r="AA161" s="1211">
        <f t="shared" si="0"/>
        <v>376</v>
      </c>
      <c r="AB161" s="830">
        <f t="shared" si="0"/>
        <v>660</v>
      </c>
      <c r="AC161" s="1214">
        <f t="shared" si="0"/>
        <v>18975</v>
      </c>
      <c r="AD161" s="1213">
        <f t="shared" si="0"/>
        <v>23580</v>
      </c>
      <c r="AE161" s="1211">
        <f>SUM(AC161:AD161)</f>
        <v>42555</v>
      </c>
      <c r="AF161" s="1214">
        <f>SUM(AF8:AF159)</f>
        <v>831</v>
      </c>
      <c r="AG161" s="1213">
        <f>SUM(AG8:AG159)</f>
        <v>1357</v>
      </c>
      <c r="AH161" s="851">
        <f>SUM(AF161:AG161)</f>
        <v>2188</v>
      </c>
      <c r="AI161" s="1212">
        <f>SUM(AI8:AI159)</f>
        <v>758</v>
      </c>
      <c r="AJ161" s="1213">
        <f>SUM(AJ8:AJ159)</f>
        <v>1050</v>
      </c>
      <c r="AK161" s="851">
        <f>SUM(AI161:AJ161)</f>
        <v>1808</v>
      </c>
      <c r="AL161" s="1212">
        <f t="shared" ref="AL161:AQ161" si="1">SUM(AL8:AL160)</f>
        <v>25469</v>
      </c>
      <c r="AM161" s="1213">
        <f t="shared" si="1"/>
        <v>39457</v>
      </c>
      <c r="AN161" s="830">
        <f t="shared" si="1"/>
        <v>64926</v>
      </c>
      <c r="AO161" s="1212">
        <f t="shared" si="1"/>
        <v>1247</v>
      </c>
      <c r="AP161" s="1213">
        <f t="shared" si="1"/>
        <v>2839</v>
      </c>
      <c r="AQ161" s="830">
        <f t="shared" si="1"/>
        <v>4086</v>
      </c>
      <c r="AR161" s="1212">
        <f>SUM(AR8:AR159)</f>
        <v>733</v>
      </c>
      <c r="AS161" s="1211">
        <f>SUM(AS8:AS159)</f>
        <v>1419</v>
      </c>
      <c r="AT161" s="830">
        <f>SUM(AT8:AT159)</f>
        <v>2152</v>
      </c>
      <c r="AU161" s="1214">
        <f>SUM(AU8:AU159)</f>
        <v>59082</v>
      </c>
      <c r="AV161" s="1213">
        <f>SUM(AV8:AV160)</f>
        <v>80631</v>
      </c>
      <c r="AW161" s="1211">
        <f>SUM(AW8:AW160)</f>
        <v>139713</v>
      </c>
      <c r="AX161" s="1214">
        <f>SUM(AX8:AX160)</f>
        <v>3125</v>
      </c>
      <c r="AY161" s="1213">
        <f>SUM(AY8:AY159)</f>
        <v>6121</v>
      </c>
      <c r="AZ161" s="851">
        <f>SUM(AZ8:AZ160)</f>
        <v>9246</v>
      </c>
      <c r="BA161" s="1212">
        <f>SUM(BA8:BA159)</f>
        <v>2210</v>
      </c>
      <c r="BB161" s="1213">
        <f>SUM(BB8:BB159)</f>
        <v>3607</v>
      </c>
      <c r="BC161" s="851">
        <f>SUM(BC8:BC160)</f>
        <v>5817</v>
      </c>
    </row>
    <row r="162" spans="1:55" x14ac:dyDescent="0.2">
      <c r="AN162" s="967"/>
      <c r="AQ162" s="967"/>
      <c r="AR162" s="967"/>
      <c r="AS162" s="967"/>
      <c r="AT162" s="967"/>
    </row>
  </sheetData>
  <sortState ref="A8:BC160">
    <sortCondition ref="A8"/>
  </sortState>
  <mergeCells count="28">
    <mergeCell ref="AO6:AQ6"/>
    <mergeCell ref="AR6:AT6"/>
    <mergeCell ref="H6:J6"/>
    <mergeCell ref="N6:P6"/>
    <mergeCell ref="K6:M6"/>
    <mergeCell ref="Q6:S6"/>
    <mergeCell ref="A4:A7"/>
    <mergeCell ref="B4:J4"/>
    <mergeCell ref="B5:J5"/>
    <mergeCell ref="K5:S5"/>
    <mergeCell ref="E6:G6"/>
    <mergeCell ref="B6:D6"/>
    <mergeCell ref="AX6:AZ6"/>
    <mergeCell ref="BA6:BC6"/>
    <mergeCell ref="K4:AK4"/>
    <mergeCell ref="AC5:AK5"/>
    <mergeCell ref="AU4:BC5"/>
    <mergeCell ref="AF6:AH6"/>
    <mergeCell ref="AI6:AK6"/>
    <mergeCell ref="AC6:AE6"/>
    <mergeCell ref="AU6:AW6"/>
    <mergeCell ref="W6:Y6"/>
    <mergeCell ref="T6:V6"/>
    <mergeCell ref="Z6:AB6"/>
    <mergeCell ref="T5:AB5"/>
    <mergeCell ref="AL4:AT4"/>
    <mergeCell ref="AL5:AT5"/>
    <mergeCell ref="AL6:AN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colBreaks count="2" manualBreakCount="2">
    <brk id="10" max="1048575" man="1"/>
    <brk id="28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92D050"/>
  </sheetPr>
  <dimension ref="A1:G68"/>
  <sheetViews>
    <sheetView zoomScaleNormal="100" workbookViewId="0">
      <selection activeCell="K35" sqref="K35"/>
    </sheetView>
  </sheetViews>
  <sheetFormatPr defaultRowHeight="12" x14ac:dyDescent="0.2"/>
  <cols>
    <col min="1" max="1" width="22.7109375" style="48" customWidth="1"/>
    <col min="2" max="2" width="6.7109375" style="48" customWidth="1"/>
    <col min="3" max="3" width="7.7109375" style="48" customWidth="1"/>
    <col min="4" max="4" width="9.140625" style="48"/>
    <col min="5" max="5" width="17.7109375" style="48" customWidth="1"/>
    <col min="6" max="6" width="9.5703125" style="48" customWidth="1"/>
    <col min="7" max="7" width="9.7109375" style="48" customWidth="1"/>
    <col min="8" max="201" width="9.140625" style="48"/>
    <col min="202" max="202" width="20.42578125" style="48" customWidth="1"/>
    <col min="203" max="204" width="9.7109375" style="48" customWidth="1"/>
    <col min="205" max="205" width="9.140625" style="48"/>
    <col min="206" max="206" width="25.5703125" style="48" customWidth="1"/>
    <col min="207" max="208" width="9.7109375" style="48" customWidth="1"/>
    <col min="209" max="457" width="9.140625" style="48"/>
    <col min="458" max="458" width="20.42578125" style="48" customWidth="1"/>
    <col min="459" max="460" width="9.7109375" style="48" customWidth="1"/>
    <col min="461" max="461" width="9.140625" style="48"/>
    <col min="462" max="462" width="25.5703125" style="48" customWidth="1"/>
    <col min="463" max="464" width="9.7109375" style="48" customWidth="1"/>
    <col min="465" max="713" width="9.140625" style="48"/>
    <col min="714" max="714" width="20.42578125" style="48" customWidth="1"/>
    <col min="715" max="716" width="9.7109375" style="48" customWidth="1"/>
    <col min="717" max="717" width="9.140625" style="48"/>
    <col min="718" max="718" width="25.5703125" style="48" customWidth="1"/>
    <col min="719" max="720" width="9.7109375" style="48" customWidth="1"/>
    <col min="721" max="969" width="9.140625" style="48"/>
    <col min="970" max="970" width="20.42578125" style="48" customWidth="1"/>
    <col min="971" max="972" width="9.7109375" style="48" customWidth="1"/>
    <col min="973" max="973" width="9.140625" style="48"/>
    <col min="974" max="974" width="25.5703125" style="48" customWidth="1"/>
    <col min="975" max="976" width="9.7109375" style="48" customWidth="1"/>
    <col min="977" max="1225" width="9.140625" style="48"/>
    <col min="1226" max="1226" width="20.42578125" style="48" customWidth="1"/>
    <col min="1227" max="1228" width="9.7109375" style="48" customWidth="1"/>
    <col min="1229" max="1229" width="9.140625" style="48"/>
    <col min="1230" max="1230" width="25.5703125" style="48" customWidth="1"/>
    <col min="1231" max="1232" width="9.7109375" style="48" customWidth="1"/>
    <col min="1233" max="1481" width="9.140625" style="48"/>
    <col min="1482" max="1482" width="20.42578125" style="48" customWidth="1"/>
    <col min="1483" max="1484" width="9.7109375" style="48" customWidth="1"/>
    <col min="1485" max="1485" width="9.140625" style="48"/>
    <col min="1486" max="1486" width="25.5703125" style="48" customWidth="1"/>
    <col min="1487" max="1488" width="9.7109375" style="48" customWidth="1"/>
    <col min="1489" max="1737" width="9.140625" style="48"/>
    <col min="1738" max="1738" width="20.42578125" style="48" customWidth="1"/>
    <col min="1739" max="1740" width="9.7109375" style="48" customWidth="1"/>
    <col min="1741" max="1741" width="9.140625" style="48"/>
    <col min="1742" max="1742" width="25.5703125" style="48" customWidth="1"/>
    <col min="1743" max="1744" width="9.7109375" style="48" customWidth="1"/>
    <col min="1745" max="1993" width="9.140625" style="48"/>
    <col min="1994" max="1994" width="20.42578125" style="48" customWidth="1"/>
    <col min="1995" max="1996" width="9.7109375" style="48" customWidth="1"/>
    <col min="1997" max="1997" width="9.140625" style="48"/>
    <col min="1998" max="1998" width="25.5703125" style="48" customWidth="1"/>
    <col min="1999" max="2000" width="9.7109375" style="48" customWidth="1"/>
    <col min="2001" max="2249" width="9.140625" style="48"/>
    <col min="2250" max="2250" width="20.42578125" style="48" customWidth="1"/>
    <col min="2251" max="2252" width="9.7109375" style="48" customWidth="1"/>
    <col min="2253" max="2253" width="9.140625" style="48"/>
    <col min="2254" max="2254" width="25.5703125" style="48" customWidth="1"/>
    <col min="2255" max="2256" width="9.7109375" style="48" customWidth="1"/>
    <col min="2257" max="2505" width="9.140625" style="48"/>
    <col min="2506" max="2506" width="20.42578125" style="48" customWidth="1"/>
    <col min="2507" max="2508" width="9.7109375" style="48" customWidth="1"/>
    <col min="2509" max="2509" width="9.140625" style="48"/>
    <col min="2510" max="2510" width="25.5703125" style="48" customWidth="1"/>
    <col min="2511" max="2512" width="9.7109375" style="48" customWidth="1"/>
    <col min="2513" max="2761" width="9.140625" style="48"/>
    <col min="2762" max="2762" width="20.42578125" style="48" customWidth="1"/>
    <col min="2763" max="2764" width="9.7109375" style="48" customWidth="1"/>
    <col min="2765" max="2765" width="9.140625" style="48"/>
    <col min="2766" max="2766" width="25.5703125" style="48" customWidth="1"/>
    <col min="2767" max="2768" width="9.7109375" style="48" customWidth="1"/>
    <col min="2769" max="3017" width="9.140625" style="48"/>
    <col min="3018" max="3018" width="20.42578125" style="48" customWidth="1"/>
    <col min="3019" max="3020" width="9.7109375" style="48" customWidth="1"/>
    <col min="3021" max="3021" width="9.140625" style="48"/>
    <col min="3022" max="3022" width="25.5703125" style="48" customWidth="1"/>
    <col min="3023" max="3024" width="9.7109375" style="48" customWidth="1"/>
    <col min="3025" max="3273" width="9.140625" style="48"/>
    <col min="3274" max="3274" width="20.42578125" style="48" customWidth="1"/>
    <col min="3275" max="3276" width="9.7109375" style="48" customWidth="1"/>
    <col min="3277" max="3277" width="9.140625" style="48"/>
    <col min="3278" max="3278" width="25.5703125" style="48" customWidth="1"/>
    <col min="3279" max="3280" width="9.7109375" style="48" customWidth="1"/>
    <col min="3281" max="3529" width="9.140625" style="48"/>
    <col min="3530" max="3530" width="20.42578125" style="48" customWidth="1"/>
    <col min="3531" max="3532" width="9.7109375" style="48" customWidth="1"/>
    <col min="3533" max="3533" width="9.140625" style="48"/>
    <col min="3534" max="3534" width="25.5703125" style="48" customWidth="1"/>
    <col min="3535" max="3536" width="9.7109375" style="48" customWidth="1"/>
    <col min="3537" max="3785" width="9.140625" style="48"/>
    <col min="3786" max="3786" width="20.42578125" style="48" customWidth="1"/>
    <col min="3787" max="3788" width="9.7109375" style="48" customWidth="1"/>
    <col min="3789" max="3789" width="9.140625" style="48"/>
    <col min="3790" max="3790" width="25.5703125" style="48" customWidth="1"/>
    <col min="3791" max="3792" width="9.7109375" style="48" customWidth="1"/>
    <col min="3793" max="4041" width="9.140625" style="48"/>
    <col min="4042" max="4042" width="20.42578125" style="48" customWidth="1"/>
    <col min="4043" max="4044" width="9.7109375" style="48" customWidth="1"/>
    <col min="4045" max="4045" width="9.140625" style="48"/>
    <col min="4046" max="4046" width="25.5703125" style="48" customWidth="1"/>
    <col min="4047" max="4048" width="9.7109375" style="48" customWidth="1"/>
    <col min="4049" max="4297" width="9.140625" style="48"/>
    <col min="4298" max="4298" width="20.42578125" style="48" customWidth="1"/>
    <col min="4299" max="4300" width="9.7109375" style="48" customWidth="1"/>
    <col min="4301" max="4301" width="9.140625" style="48"/>
    <col min="4302" max="4302" width="25.5703125" style="48" customWidth="1"/>
    <col min="4303" max="4304" width="9.7109375" style="48" customWidth="1"/>
    <col min="4305" max="4553" width="9.140625" style="48"/>
    <col min="4554" max="4554" width="20.42578125" style="48" customWidth="1"/>
    <col min="4555" max="4556" width="9.7109375" style="48" customWidth="1"/>
    <col min="4557" max="4557" width="9.140625" style="48"/>
    <col min="4558" max="4558" width="25.5703125" style="48" customWidth="1"/>
    <col min="4559" max="4560" width="9.7109375" style="48" customWidth="1"/>
    <col min="4561" max="4809" width="9.140625" style="48"/>
    <col min="4810" max="4810" width="20.42578125" style="48" customWidth="1"/>
    <col min="4811" max="4812" width="9.7109375" style="48" customWidth="1"/>
    <col min="4813" max="4813" width="9.140625" style="48"/>
    <col min="4814" max="4814" width="25.5703125" style="48" customWidth="1"/>
    <col min="4815" max="4816" width="9.7109375" style="48" customWidth="1"/>
    <col min="4817" max="5065" width="9.140625" style="48"/>
    <col min="5066" max="5066" width="20.42578125" style="48" customWidth="1"/>
    <col min="5067" max="5068" width="9.7109375" style="48" customWidth="1"/>
    <col min="5069" max="5069" width="9.140625" style="48"/>
    <col min="5070" max="5070" width="25.5703125" style="48" customWidth="1"/>
    <col min="5071" max="5072" width="9.7109375" style="48" customWidth="1"/>
    <col min="5073" max="5321" width="9.140625" style="48"/>
    <col min="5322" max="5322" width="20.42578125" style="48" customWidth="1"/>
    <col min="5323" max="5324" width="9.7109375" style="48" customWidth="1"/>
    <col min="5325" max="5325" width="9.140625" style="48"/>
    <col min="5326" max="5326" width="25.5703125" style="48" customWidth="1"/>
    <col min="5327" max="5328" width="9.7109375" style="48" customWidth="1"/>
    <col min="5329" max="5577" width="9.140625" style="48"/>
    <col min="5578" max="5578" width="20.42578125" style="48" customWidth="1"/>
    <col min="5579" max="5580" width="9.7109375" style="48" customWidth="1"/>
    <col min="5581" max="5581" width="9.140625" style="48"/>
    <col min="5582" max="5582" width="25.5703125" style="48" customWidth="1"/>
    <col min="5583" max="5584" width="9.7109375" style="48" customWidth="1"/>
    <col min="5585" max="5833" width="9.140625" style="48"/>
    <col min="5834" max="5834" width="20.42578125" style="48" customWidth="1"/>
    <col min="5835" max="5836" width="9.7109375" style="48" customWidth="1"/>
    <col min="5837" max="5837" width="9.140625" style="48"/>
    <col min="5838" max="5838" width="25.5703125" style="48" customWidth="1"/>
    <col min="5839" max="5840" width="9.7109375" style="48" customWidth="1"/>
    <col min="5841" max="6089" width="9.140625" style="48"/>
    <col min="6090" max="6090" width="20.42578125" style="48" customWidth="1"/>
    <col min="6091" max="6092" width="9.7109375" style="48" customWidth="1"/>
    <col min="6093" max="6093" width="9.140625" style="48"/>
    <col min="6094" max="6094" width="25.5703125" style="48" customWidth="1"/>
    <col min="6095" max="6096" width="9.7109375" style="48" customWidth="1"/>
    <col min="6097" max="6345" width="9.140625" style="48"/>
    <col min="6346" max="6346" width="20.42578125" style="48" customWidth="1"/>
    <col min="6347" max="6348" width="9.7109375" style="48" customWidth="1"/>
    <col min="6349" max="6349" width="9.140625" style="48"/>
    <col min="6350" max="6350" width="25.5703125" style="48" customWidth="1"/>
    <col min="6351" max="6352" width="9.7109375" style="48" customWidth="1"/>
    <col min="6353" max="6601" width="9.140625" style="48"/>
    <col min="6602" max="6602" width="20.42578125" style="48" customWidth="1"/>
    <col min="6603" max="6604" width="9.7109375" style="48" customWidth="1"/>
    <col min="6605" max="6605" width="9.140625" style="48"/>
    <col min="6606" max="6606" width="25.5703125" style="48" customWidth="1"/>
    <col min="6607" max="6608" width="9.7109375" style="48" customWidth="1"/>
    <col min="6609" max="6857" width="9.140625" style="48"/>
    <col min="6858" max="6858" width="20.42578125" style="48" customWidth="1"/>
    <col min="6859" max="6860" width="9.7109375" style="48" customWidth="1"/>
    <col min="6861" max="6861" width="9.140625" style="48"/>
    <col min="6862" max="6862" width="25.5703125" style="48" customWidth="1"/>
    <col min="6863" max="6864" width="9.7109375" style="48" customWidth="1"/>
    <col min="6865" max="7113" width="9.140625" style="48"/>
    <col min="7114" max="7114" width="20.42578125" style="48" customWidth="1"/>
    <col min="7115" max="7116" width="9.7109375" style="48" customWidth="1"/>
    <col min="7117" max="7117" width="9.140625" style="48"/>
    <col min="7118" max="7118" width="25.5703125" style="48" customWidth="1"/>
    <col min="7119" max="7120" width="9.7109375" style="48" customWidth="1"/>
    <col min="7121" max="7369" width="9.140625" style="48"/>
    <col min="7370" max="7370" width="20.42578125" style="48" customWidth="1"/>
    <col min="7371" max="7372" width="9.7109375" style="48" customWidth="1"/>
    <col min="7373" max="7373" width="9.140625" style="48"/>
    <col min="7374" max="7374" width="25.5703125" style="48" customWidth="1"/>
    <col min="7375" max="7376" width="9.7109375" style="48" customWidth="1"/>
    <col min="7377" max="7625" width="9.140625" style="48"/>
    <col min="7626" max="7626" width="20.42578125" style="48" customWidth="1"/>
    <col min="7627" max="7628" width="9.7109375" style="48" customWidth="1"/>
    <col min="7629" max="7629" width="9.140625" style="48"/>
    <col min="7630" max="7630" width="25.5703125" style="48" customWidth="1"/>
    <col min="7631" max="7632" width="9.7109375" style="48" customWidth="1"/>
    <col min="7633" max="7881" width="9.140625" style="48"/>
    <col min="7882" max="7882" width="20.42578125" style="48" customWidth="1"/>
    <col min="7883" max="7884" width="9.7109375" style="48" customWidth="1"/>
    <col min="7885" max="7885" width="9.140625" style="48"/>
    <col min="7886" max="7886" width="25.5703125" style="48" customWidth="1"/>
    <col min="7887" max="7888" width="9.7109375" style="48" customWidth="1"/>
    <col min="7889" max="8137" width="9.140625" style="48"/>
    <col min="8138" max="8138" width="20.42578125" style="48" customWidth="1"/>
    <col min="8139" max="8140" width="9.7109375" style="48" customWidth="1"/>
    <col min="8141" max="8141" width="9.140625" style="48"/>
    <col min="8142" max="8142" width="25.5703125" style="48" customWidth="1"/>
    <col min="8143" max="8144" width="9.7109375" style="48" customWidth="1"/>
    <col min="8145" max="8393" width="9.140625" style="48"/>
    <col min="8394" max="8394" width="20.42578125" style="48" customWidth="1"/>
    <col min="8395" max="8396" width="9.7109375" style="48" customWidth="1"/>
    <col min="8397" max="8397" width="9.140625" style="48"/>
    <col min="8398" max="8398" width="25.5703125" style="48" customWidth="1"/>
    <col min="8399" max="8400" width="9.7109375" style="48" customWidth="1"/>
    <col min="8401" max="8649" width="9.140625" style="48"/>
    <col min="8650" max="8650" width="20.42578125" style="48" customWidth="1"/>
    <col min="8651" max="8652" width="9.7109375" style="48" customWidth="1"/>
    <col min="8653" max="8653" width="9.140625" style="48"/>
    <col min="8654" max="8654" width="25.5703125" style="48" customWidth="1"/>
    <col min="8655" max="8656" width="9.7109375" style="48" customWidth="1"/>
    <col min="8657" max="8905" width="9.140625" style="48"/>
    <col min="8906" max="8906" width="20.42578125" style="48" customWidth="1"/>
    <col min="8907" max="8908" width="9.7109375" style="48" customWidth="1"/>
    <col min="8909" max="8909" width="9.140625" style="48"/>
    <col min="8910" max="8910" width="25.5703125" style="48" customWidth="1"/>
    <col min="8911" max="8912" width="9.7109375" style="48" customWidth="1"/>
    <col min="8913" max="9161" width="9.140625" style="48"/>
    <col min="9162" max="9162" width="20.42578125" style="48" customWidth="1"/>
    <col min="9163" max="9164" width="9.7109375" style="48" customWidth="1"/>
    <col min="9165" max="9165" width="9.140625" style="48"/>
    <col min="9166" max="9166" width="25.5703125" style="48" customWidth="1"/>
    <col min="9167" max="9168" width="9.7109375" style="48" customWidth="1"/>
    <col min="9169" max="9417" width="9.140625" style="48"/>
    <col min="9418" max="9418" width="20.42578125" style="48" customWidth="1"/>
    <col min="9419" max="9420" width="9.7109375" style="48" customWidth="1"/>
    <col min="9421" max="9421" width="9.140625" style="48"/>
    <col min="9422" max="9422" width="25.5703125" style="48" customWidth="1"/>
    <col min="9423" max="9424" width="9.7109375" style="48" customWidth="1"/>
    <col min="9425" max="9673" width="9.140625" style="48"/>
    <col min="9674" max="9674" width="20.42578125" style="48" customWidth="1"/>
    <col min="9675" max="9676" width="9.7109375" style="48" customWidth="1"/>
    <col min="9677" max="9677" width="9.140625" style="48"/>
    <col min="9678" max="9678" width="25.5703125" style="48" customWidth="1"/>
    <col min="9679" max="9680" width="9.7109375" style="48" customWidth="1"/>
    <col min="9681" max="9929" width="9.140625" style="48"/>
    <col min="9930" max="9930" width="20.42578125" style="48" customWidth="1"/>
    <col min="9931" max="9932" width="9.7109375" style="48" customWidth="1"/>
    <col min="9933" max="9933" width="9.140625" style="48"/>
    <col min="9934" max="9934" width="25.5703125" style="48" customWidth="1"/>
    <col min="9935" max="9936" width="9.7109375" style="48" customWidth="1"/>
    <col min="9937" max="10185" width="9.140625" style="48"/>
    <col min="10186" max="10186" width="20.42578125" style="48" customWidth="1"/>
    <col min="10187" max="10188" width="9.7109375" style="48" customWidth="1"/>
    <col min="10189" max="10189" width="9.140625" style="48"/>
    <col min="10190" max="10190" width="25.5703125" style="48" customWidth="1"/>
    <col min="10191" max="10192" width="9.7109375" style="48" customWidth="1"/>
    <col min="10193" max="10441" width="9.140625" style="48"/>
    <col min="10442" max="10442" width="20.42578125" style="48" customWidth="1"/>
    <col min="10443" max="10444" width="9.7109375" style="48" customWidth="1"/>
    <col min="10445" max="10445" width="9.140625" style="48"/>
    <col min="10446" max="10446" width="25.5703125" style="48" customWidth="1"/>
    <col min="10447" max="10448" width="9.7109375" style="48" customWidth="1"/>
    <col min="10449" max="10697" width="9.140625" style="48"/>
    <col min="10698" max="10698" width="20.42578125" style="48" customWidth="1"/>
    <col min="10699" max="10700" width="9.7109375" style="48" customWidth="1"/>
    <col min="10701" max="10701" width="9.140625" style="48"/>
    <col min="10702" max="10702" width="25.5703125" style="48" customWidth="1"/>
    <col min="10703" max="10704" width="9.7109375" style="48" customWidth="1"/>
    <col min="10705" max="10953" width="9.140625" style="48"/>
    <col min="10954" max="10954" width="20.42578125" style="48" customWidth="1"/>
    <col min="10955" max="10956" width="9.7109375" style="48" customWidth="1"/>
    <col min="10957" max="10957" width="9.140625" style="48"/>
    <col min="10958" max="10958" width="25.5703125" style="48" customWidth="1"/>
    <col min="10959" max="10960" width="9.7109375" style="48" customWidth="1"/>
    <col min="10961" max="11209" width="9.140625" style="48"/>
    <col min="11210" max="11210" width="20.42578125" style="48" customWidth="1"/>
    <col min="11211" max="11212" width="9.7109375" style="48" customWidth="1"/>
    <col min="11213" max="11213" width="9.140625" style="48"/>
    <col min="11214" max="11214" width="25.5703125" style="48" customWidth="1"/>
    <col min="11215" max="11216" width="9.7109375" style="48" customWidth="1"/>
    <col min="11217" max="11465" width="9.140625" style="48"/>
    <col min="11466" max="11466" width="20.42578125" style="48" customWidth="1"/>
    <col min="11467" max="11468" width="9.7109375" style="48" customWidth="1"/>
    <col min="11469" max="11469" width="9.140625" style="48"/>
    <col min="11470" max="11470" width="25.5703125" style="48" customWidth="1"/>
    <col min="11471" max="11472" width="9.7109375" style="48" customWidth="1"/>
    <col min="11473" max="11721" width="9.140625" style="48"/>
    <col min="11722" max="11722" width="20.42578125" style="48" customWidth="1"/>
    <col min="11723" max="11724" width="9.7109375" style="48" customWidth="1"/>
    <col min="11725" max="11725" width="9.140625" style="48"/>
    <col min="11726" max="11726" width="25.5703125" style="48" customWidth="1"/>
    <col min="11727" max="11728" width="9.7109375" style="48" customWidth="1"/>
    <col min="11729" max="11977" width="9.140625" style="48"/>
    <col min="11978" max="11978" width="20.42578125" style="48" customWidth="1"/>
    <col min="11979" max="11980" width="9.7109375" style="48" customWidth="1"/>
    <col min="11981" max="11981" width="9.140625" style="48"/>
    <col min="11982" max="11982" width="25.5703125" style="48" customWidth="1"/>
    <col min="11983" max="11984" width="9.7109375" style="48" customWidth="1"/>
    <col min="11985" max="12233" width="9.140625" style="48"/>
    <col min="12234" max="12234" width="20.42578125" style="48" customWidth="1"/>
    <col min="12235" max="12236" width="9.7109375" style="48" customWidth="1"/>
    <col min="12237" max="12237" width="9.140625" style="48"/>
    <col min="12238" max="12238" width="25.5703125" style="48" customWidth="1"/>
    <col min="12239" max="12240" width="9.7109375" style="48" customWidth="1"/>
    <col min="12241" max="12489" width="9.140625" style="48"/>
    <col min="12490" max="12490" width="20.42578125" style="48" customWidth="1"/>
    <col min="12491" max="12492" width="9.7109375" style="48" customWidth="1"/>
    <col min="12493" max="12493" width="9.140625" style="48"/>
    <col min="12494" max="12494" width="25.5703125" style="48" customWidth="1"/>
    <col min="12495" max="12496" width="9.7109375" style="48" customWidth="1"/>
    <col min="12497" max="12745" width="9.140625" style="48"/>
    <col min="12746" max="12746" width="20.42578125" style="48" customWidth="1"/>
    <col min="12747" max="12748" width="9.7109375" style="48" customWidth="1"/>
    <col min="12749" max="12749" width="9.140625" style="48"/>
    <col min="12750" max="12750" width="25.5703125" style="48" customWidth="1"/>
    <col min="12751" max="12752" width="9.7109375" style="48" customWidth="1"/>
    <col min="12753" max="13001" width="9.140625" style="48"/>
    <col min="13002" max="13002" width="20.42578125" style="48" customWidth="1"/>
    <col min="13003" max="13004" width="9.7109375" style="48" customWidth="1"/>
    <col min="13005" max="13005" width="9.140625" style="48"/>
    <col min="13006" max="13006" width="25.5703125" style="48" customWidth="1"/>
    <col min="13007" max="13008" width="9.7109375" style="48" customWidth="1"/>
    <col min="13009" max="13257" width="9.140625" style="48"/>
    <col min="13258" max="13258" width="20.42578125" style="48" customWidth="1"/>
    <col min="13259" max="13260" width="9.7109375" style="48" customWidth="1"/>
    <col min="13261" max="13261" width="9.140625" style="48"/>
    <col min="13262" max="13262" width="25.5703125" style="48" customWidth="1"/>
    <col min="13263" max="13264" width="9.7109375" style="48" customWidth="1"/>
    <col min="13265" max="13513" width="9.140625" style="48"/>
    <col min="13514" max="13514" width="20.42578125" style="48" customWidth="1"/>
    <col min="13515" max="13516" width="9.7109375" style="48" customWidth="1"/>
    <col min="13517" max="13517" width="9.140625" style="48"/>
    <col min="13518" max="13518" width="25.5703125" style="48" customWidth="1"/>
    <col min="13519" max="13520" width="9.7109375" style="48" customWidth="1"/>
    <col min="13521" max="13769" width="9.140625" style="48"/>
    <col min="13770" max="13770" width="20.42578125" style="48" customWidth="1"/>
    <col min="13771" max="13772" width="9.7109375" style="48" customWidth="1"/>
    <col min="13773" max="13773" width="9.140625" style="48"/>
    <col min="13774" max="13774" width="25.5703125" style="48" customWidth="1"/>
    <col min="13775" max="13776" width="9.7109375" style="48" customWidth="1"/>
    <col min="13777" max="14025" width="9.140625" style="48"/>
    <col min="14026" max="14026" width="20.42578125" style="48" customWidth="1"/>
    <col min="14027" max="14028" width="9.7109375" style="48" customWidth="1"/>
    <col min="14029" max="14029" width="9.140625" style="48"/>
    <col min="14030" max="14030" width="25.5703125" style="48" customWidth="1"/>
    <col min="14031" max="14032" width="9.7109375" style="48" customWidth="1"/>
    <col min="14033" max="14281" width="9.140625" style="48"/>
    <col min="14282" max="14282" width="20.42578125" style="48" customWidth="1"/>
    <col min="14283" max="14284" width="9.7109375" style="48" customWidth="1"/>
    <col min="14285" max="14285" width="9.140625" style="48"/>
    <col min="14286" max="14286" width="25.5703125" style="48" customWidth="1"/>
    <col min="14287" max="14288" width="9.7109375" style="48" customWidth="1"/>
    <col min="14289" max="14537" width="9.140625" style="48"/>
    <col min="14538" max="14538" width="20.42578125" style="48" customWidth="1"/>
    <col min="14539" max="14540" width="9.7109375" style="48" customWidth="1"/>
    <col min="14541" max="14541" width="9.140625" style="48"/>
    <col min="14542" max="14542" width="25.5703125" style="48" customWidth="1"/>
    <col min="14543" max="14544" width="9.7109375" style="48" customWidth="1"/>
    <col min="14545" max="14793" width="9.140625" style="48"/>
    <col min="14794" max="14794" width="20.42578125" style="48" customWidth="1"/>
    <col min="14795" max="14796" width="9.7109375" style="48" customWidth="1"/>
    <col min="14797" max="14797" width="9.140625" style="48"/>
    <col min="14798" max="14798" width="25.5703125" style="48" customWidth="1"/>
    <col min="14799" max="14800" width="9.7109375" style="48" customWidth="1"/>
    <col min="14801" max="15049" width="9.140625" style="48"/>
    <col min="15050" max="15050" width="20.42578125" style="48" customWidth="1"/>
    <col min="15051" max="15052" width="9.7109375" style="48" customWidth="1"/>
    <col min="15053" max="15053" width="9.140625" style="48"/>
    <col min="15054" max="15054" width="25.5703125" style="48" customWidth="1"/>
    <col min="15055" max="15056" width="9.7109375" style="48" customWidth="1"/>
    <col min="15057" max="15305" width="9.140625" style="48"/>
    <col min="15306" max="15306" width="20.42578125" style="48" customWidth="1"/>
    <col min="15307" max="15308" width="9.7109375" style="48" customWidth="1"/>
    <col min="15309" max="15309" width="9.140625" style="48"/>
    <col min="15310" max="15310" width="25.5703125" style="48" customWidth="1"/>
    <col min="15311" max="15312" width="9.7109375" style="48" customWidth="1"/>
    <col min="15313" max="15561" width="9.140625" style="48"/>
    <col min="15562" max="15562" width="20.42578125" style="48" customWidth="1"/>
    <col min="15563" max="15564" width="9.7109375" style="48" customWidth="1"/>
    <col min="15565" max="15565" width="9.140625" style="48"/>
    <col min="15566" max="15566" width="25.5703125" style="48" customWidth="1"/>
    <col min="15567" max="15568" width="9.7109375" style="48" customWidth="1"/>
    <col min="15569" max="15817" width="9.140625" style="48"/>
    <col min="15818" max="15818" width="20.42578125" style="48" customWidth="1"/>
    <col min="15819" max="15820" width="9.7109375" style="48" customWidth="1"/>
    <col min="15821" max="15821" width="9.140625" style="48"/>
    <col min="15822" max="15822" width="25.5703125" style="48" customWidth="1"/>
    <col min="15823" max="15824" width="9.7109375" style="48" customWidth="1"/>
    <col min="15825" max="16073" width="9.140625" style="48"/>
    <col min="16074" max="16074" width="20.42578125" style="48" customWidth="1"/>
    <col min="16075" max="16076" width="9.7109375" style="48" customWidth="1"/>
    <col min="16077" max="16077" width="9.140625" style="48"/>
    <col min="16078" max="16078" width="25.5703125" style="48" customWidth="1"/>
    <col min="16079" max="16080" width="9.7109375" style="48" customWidth="1"/>
    <col min="16081" max="16384" width="9.140625" style="48"/>
  </cols>
  <sheetData>
    <row r="1" spans="1:7" x14ac:dyDescent="0.2">
      <c r="A1" s="550" t="s">
        <v>424</v>
      </c>
      <c r="B1" s="76"/>
      <c r="C1" s="76"/>
      <c r="D1" s="76"/>
      <c r="E1" s="76"/>
      <c r="F1" s="76"/>
      <c r="G1" s="552"/>
    </row>
    <row r="2" spans="1:7" ht="12.75" customHeight="1" x14ac:dyDescent="0.2">
      <c r="A2" s="1391" t="s">
        <v>385</v>
      </c>
      <c r="B2" s="1391"/>
      <c r="C2" s="1391"/>
      <c r="D2" s="1391"/>
      <c r="E2" s="1391"/>
      <c r="F2" s="1391"/>
      <c r="G2" s="562"/>
    </row>
    <row r="3" spans="1:7" x14ac:dyDescent="0.2">
      <c r="A3" s="556"/>
      <c r="B3" s="556"/>
      <c r="C3" s="556"/>
      <c r="D3" s="556"/>
      <c r="E3" s="556"/>
      <c r="F3" s="556"/>
      <c r="G3" s="562"/>
    </row>
    <row r="4" spans="1:7" ht="12.75" thickBot="1" x14ac:dyDescent="0.25">
      <c r="A4" s="41"/>
      <c r="B4" s="41"/>
      <c r="C4" s="41"/>
      <c r="D4" s="41"/>
      <c r="E4" s="41"/>
      <c r="F4" s="41"/>
      <c r="G4" s="41"/>
    </row>
    <row r="5" spans="1:7" x14ac:dyDescent="0.2">
      <c r="A5" s="1378" t="s">
        <v>0</v>
      </c>
      <c r="B5" s="1393">
        <v>2015</v>
      </c>
      <c r="C5" s="1395" t="s">
        <v>124</v>
      </c>
      <c r="D5" s="41"/>
      <c r="E5" s="1378" t="s">
        <v>0</v>
      </c>
      <c r="F5" s="1393" t="s">
        <v>384</v>
      </c>
      <c r="G5" s="1395" t="s">
        <v>124</v>
      </c>
    </row>
    <row r="6" spans="1:7" x14ac:dyDescent="0.2">
      <c r="A6" s="1392"/>
      <c r="B6" s="1394"/>
      <c r="C6" s="1396"/>
      <c r="D6" s="41"/>
      <c r="E6" s="1392"/>
      <c r="F6" s="1394"/>
      <c r="G6" s="1396"/>
    </row>
    <row r="7" spans="1:7" ht="12.75" thickBot="1" x14ac:dyDescent="0.25">
      <c r="A7" s="42" t="s">
        <v>186</v>
      </c>
      <c r="B7" s="478">
        <f>'DEC. ZAMIE I POBCZ'!AN161</f>
        <v>64926</v>
      </c>
      <c r="C7" s="43">
        <f>B7*100/B$7</f>
        <v>100</v>
      </c>
      <c r="D7" s="41"/>
      <c r="E7" s="42" t="s">
        <v>186</v>
      </c>
      <c r="F7" s="478">
        <v>139713</v>
      </c>
      <c r="G7" s="43">
        <f>F7*100/$F$7</f>
        <v>100</v>
      </c>
    </row>
    <row r="8" spans="1:7" x14ac:dyDescent="0.2">
      <c r="A8" s="44" t="s">
        <v>187</v>
      </c>
      <c r="B8" s="45"/>
      <c r="C8" s="45"/>
      <c r="D8" s="41"/>
      <c r="E8" s="44" t="s">
        <v>187</v>
      </c>
      <c r="F8" s="45"/>
      <c r="G8" s="45"/>
    </row>
    <row r="9" spans="1:7" ht="36.75" thickBot="1" x14ac:dyDescent="0.25">
      <c r="A9" s="47" t="s">
        <v>188</v>
      </c>
      <c r="B9" s="45"/>
      <c r="C9" s="45"/>
      <c r="D9" s="41"/>
      <c r="E9" s="47" t="s">
        <v>188</v>
      </c>
      <c r="F9" s="45"/>
      <c r="G9" s="45"/>
    </row>
    <row r="10" spans="1:7" x14ac:dyDescent="0.2">
      <c r="A10" s="73" t="s">
        <v>100</v>
      </c>
      <c r="B10" s="74">
        <v>37833</v>
      </c>
      <c r="C10" s="75">
        <f t="shared" ref="C10:C15" si="0">B10*100/$B$7</f>
        <v>58.270954625265688</v>
      </c>
      <c r="D10" s="76"/>
      <c r="E10" s="73" t="s">
        <v>100</v>
      </c>
      <c r="F10" s="473">
        <v>64731</v>
      </c>
      <c r="G10" s="75">
        <f t="shared" ref="G10:G15" si="1">F10*100/$F$7</f>
        <v>46.331407957741945</v>
      </c>
    </row>
    <row r="11" spans="1:7" x14ac:dyDescent="0.2">
      <c r="A11" s="14" t="s">
        <v>20</v>
      </c>
      <c r="B11" s="77">
        <v>3447</v>
      </c>
      <c r="C11" s="78">
        <f t="shared" si="0"/>
        <v>5.3091211533130025</v>
      </c>
      <c r="D11" s="76"/>
      <c r="E11" s="14" t="s">
        <v>20</v>
      </c>
      <c r="F11" s="474">
        <v>9257</v>
      </c>
      <c r="G11" s="78">
        <f t="shared" si="1"/>
        <v>6.6257255946118114</v>
      </c>
    </row>
    <row r="12" spans="1:7" x14ac:dyDescent="0.2">
      <c r="A12" s="14" t="s">
        <v>103</v>
      </c>
      <c r="B12" s="77">
        <v>2789</v>
      </c>
      <c r="C12" s="78">
        <f t="shared" si="0"/>
        <v>4.2956596740905031</v>
      </c>
      <c r="D12" s="76"/>
      <c r="E12" s="14" t="s">
        <v>103</v>
      </c>
      <c r="F12" s="474">
        <v>8552</v>
      </c>
      <c r="G12" s="78">
        <f t="shared" si="1"/>
        <v>6.1211197240056405</v>
      </c>
    </row>
    <row r="13" spans="1:7" x14ac:dyDescent="0.2">
      <c r="A13" s="14" t="s">
        <v>81</v>
      </c>
      <c r="B13" s="77">
        <v>2041</v>
      </c>
      <c r="C13" s="78">
        <f t="shared" si="0"/>
        <v>3.1435788436065675</v>
      </c>
      <c r="D13" s="76"/>
      <c r="E13" s="14" t="s">
        <v>81</v>
      </c>
      <c r="F13" s="474">
        <v>5541</v>
      </c>
      <c r="G13" s="78">
        <f t="shared" si="1"/>
        <v>3.9659874170621201</v>
      </c>
    </row>
    <row r="14" spans="1:7" x14ac:dyDescent="0.2">
      <c r="A14" s="14" t="s">
        <v>35</v>
      </c>
      <c r="B14" s="77">
        <v>1713</v>
      </c>
      <c r="C14" s="78">
        <f t="shared" si="0"/>
        <v>2.6383883190093336</v>
      </c>
      <c r="D14" s="76"/>
      <c r="E14" s="14" t="s">
        <v>14</v>
      </c>
      <c r="F14" s="474">
        <v>5063</v>
      </c>
      <c r="G14" s="78">
        <f>F14*100/$F$7</f>
        <v>3.6238574792610567</v>
      </c>
    </row>
    <row r="15" spans="1:7" ht="12.75" thickBot="1" x14ac:dyDescent="0.25">
      <c r="A15" s="79" t="s">
        <v>189</v>
      </c>
      <c r="B15" s="80">
        <f>SUM(B10:B14)</f>
        <v>47823</v>
      </c>
      <c r="C15" s="81">
        <f t="shared" si="0"/>
        <v>73.657702615285089</v>
      </c>
      <c r="D15" s="76"/>
      <c r="E15" s="79" t="s">
        <v>189</v>
      </c>
      <c r="F15" s="80">
        <f>SUM(F10:F14)</f>
        <v>93144</v>
      </c>
      <c r="G15" s="81">
        <f t="shared" si="1"/>
        <v>66.668098172682576</v>
      </c>
    </row>
    <row r="17" spans="1:7" x14ac:dyDescent="0.2">
      <c r="A17" s="550" t="s">
        <v>425</v>
      </c>
      <c r="B17" s="76"/>
      <c r="C17" s="76"/>
      <c r="D17" s="76"/>
      <c r="E17" s="76"/>
      <c r="F17" s="76"/>
      <c r="G17" s="552"/>
    </row>
    <row r="18" spans="1:7" x14ac:dyDescent="0.2">
      <c r="A18" s="41" t="s">
        <v>386</v>
      </c>
      <c r="B18" s="41"/>
      <c r="C18" s="41"/>
      <c r="D18" s="41"/>
      <c r="E18" s="41"/>
      <c r="F18" s="41"/>
      <c r="G18" s="727"/>
    </row>
    <row r="19" spans="1:7" x14ac:dyDescent="0.2">
      <c r="A19" s="726" t="s">
        <v>185</v>
      </c>
      <c r="B19" s="556"/>
      <c r="C19" s="556"/>
      <c r="D19" s="556"/>
      <c r="E19" s="556"/>
      <c r="F19" s="556"/>
      <c r="G19" s="562"/>
    </row>
    <row r="20" spans="1:7" ht="12.75" thickBot="1" x14ac:dyDescent="0.25">
      <c r="A20" s="285"/>
      <c r="B20" s="545"/>
      <c r="C20" s="545"/>
      <c r="D20" s="76"/>
      <c r="E20" s="285"/>
      <c r="F20" s="545"/>
      <c r="G20" s="545"/>
    </row>
    <row r="21" spans="1:7" x14ac:dyDescent="0.2">
      <c r="A21" s="1378" t="s">
        <v>0</v>
      </c>
      <c r="B21" s="1393">
        <v>2015</v>
      </c>
      <c r="C21" s="1395" t="s">
        <v>124</v>
      </c>
      <c r="D21" s="41"/>
      <c r="E21" s="1378" t="s">
        <v>0</v>
      </c>
      <c r="F21" s="1393" t="s">
        <v>384</v>
      </c>
      <c r="G21" s="1395" t="s">
        <v>124</v>
      </c>
    </row>
    <row r="22" spans="1:7" x14ac:dyDescent="0.2">
      <c r="A22" s="1392"/>
      <c r="B22" s="1394"/>
      <c r="C22" s="1396"/>
      <c r="D22" s="41"/>
      <c r="E22" s="1392"/>
      <c r="F22" s="1394"/>
      <c r="G22" s="1396"/>
    </row>
    <row r="23" spans="1:7" ht="12.75" thickBot="1" x14ac:dyDescent="0.25">
      <c r="A23" s="42" t="s">
        <v>186</v>
      </c>
      <c r="B23" s="478">
        <v>4086</v>
      </c>
      <c r="C23" s="43">
        <f>B23*100/$B$23</f>
        <v>100</v>
      </c>
      <c r="D23" s="41"/>
      <c r="E23" s="42" t="s">
        <v>186</v>
      </c>
      <c r="F23" s="478">
        <v>9245</v>
      </c>
      <c r="G23" s="43">
        <f>F23*100/$F$23</f>
        <v>100</v>
      </c>
    </row>
    <row r="24" spans="1:7" x14ac:dyDescent="0.2">
      <c r="A24" s="44" t="s">
        <v>187</v>
      </c>
      <c r="B24" s="45"/>
      <c r="C24" s="45"/>
      <c r="D24" s="41"/>
      <c r="E24" s="44" t="s">
        <v>187</v>
      </c>
      <c r="F24" s="45"/>
      <c r="G24" s="45"/>
    </row>
    <row r="25" spans="1:7" ht="36.75" thickBot="1" x14ac:dyDescent="0.25">
      <c r="A25" s="47" t="s">
        <v>188</v>
      </c>
      <c r="B25" s="45"/>
      <c r="C25" s="45"/>
      <c r="D25" s="41"/>
      <c r="E25" s="47" t="s">
        <v>188</v>
      </c>
      <c r="F25" s="45"/>
      <c r="G25" s="45"/>
    </row>
    <row r="26" spans="1:7" x14ac:dyDescent="0.2">
      <c r="A26" s="73" t="s">
        <v>100</v>
      </c>
      <c r="B26" s="477">
        <v>2365</v>
      </c>
      <c r="C26" s="75">
        <f>B26*100/B$23</f>
        <v>57.880567792462067</v>
      </c>
      <c r="D26" s="76"/>
      <c r="E26" s="73" t="s">
        <v>100</v>
      </c>
      <c r="F26" s="473">
        <v>3858</v>
      </c>
      <c r="G26" s="75">
        <f t="shared" ref="G26:G31" si="2">F26*100/$F$23</f>
        <v>41.730665224445644</v>
      </c>
    </row>
    <row r="27" spans="1:7" x14ac:dyDescent="0.2">
      <c r="A27" s="14" t="s">
        <v>76</v>
      </c>
      <c r="B27" s="361">
        <v>206</v>
      </c>
      <c r="C27" s="78">
        <f>B27*100/$B$23</f>
        <v>5.0416054821341163</v>
      </c>
      <c r="D27" s="76"/>
      <c r="E27" s="14" t="s">
        <v>103</v>
      </c>
      <c r="F27" s="474">
        <v>617</v>
      </c>
      <c r="G27" s="78">
        <f t="shared" si="2"/>
        <v>6.6738777717685238</v>
      </c>
    </row>
    <row r="28" spans="1:7" x14ac:dyDescent="0.2">
      <c r="A28" s="14" t="s">
        <v>103</v>
      </c>
      <c r="B28" s="361">
        <v>170</v>
      </c>
      <c r="C28" s="78">
        <f>B28*100/$B$23</f>
        <v>4.1605482134116496</v>
      </c>
      <c r="D28" s="76"/>
      <c r="E28" s="14" t="s">
        <v>20</v>
      </c>
      <c r="F28" s="474">
        <v>450</v>
      </c>
      <c r="G28" s="78">
        <f t="shared" si="2"/>
        <v>4.8674959437533802</v>
      </c>
    </row>
    <row r="29" spans="1:7" x14ac:dyDescent="0.2">
      <c r="A29" s="14" t="s">
        <v>97</v>
      </c>
      <c r="B29" s="361">
        <v>119</v>
      </c>
      <c r="C29" s="78">
        <f>B29*100/$B$23</f>
        <v>2.9123837493881548</v>
      </c>
      <c r="D29" s="76"/>
      <c r="E29" s="14" t="s">
        <v>76</v>
      </c>
      <c r="F29" s="474">
        <v>414</v>
      </c>
      <c r="G29" s="78">
        <f t="shared" si="2"/>
        <v>4.4780962682531094</v>
      </c>
    </row>
    <row r="30" spans="1:7" x14ac:dyDescent="0.2">
      <c r="A30" s="14" t="s">
        <v>20</v>
      </c>
      <c r="B30" s="361">
        <v>108</v>
      </c>
      <c r="C30" s="78">
        <f>B30*100/$B$23</f>
        <v>2.643171806167401</v>
      </c>
      <c r="D30" s="76"/>
      <c r="E30" s="14" t="s">
        <v>97</v>
      </c>
      <c r="F30" s="474">
        <v>328</v>
      </c>
      <c r="G30" s="78">
        <f t="shared" si="2"/>
        <v>3.547863710113575</v>
      </c>
    </row>
    <row r="31" spans="1:7" ht="12.75" thickBot="1" x14ac:dyDescent="0.25">
      <c r="A31" s="79" t="s">
        <v>189</v>
      </c>
      <c r="B31" s="80">
        <f>SUM(B26:B30)</f>
        <v>2968</v>
      </c>
      <c r="C31" s="81">
        <f>B31*100/$B$23</f>
        <v>72.638277043563392</v>
      </c>
      <c r="D31" s="76"/>
      <c r="E31" s="79" t="s">
        <v>189</v>
      </c>
      <c r="F31" s="80">
        <f>SUM(F26:F30)</f>
        <v>5667</v>
      </c>
      <c r="G31" s="81">
        <f t="shared" si="2"/>
        <v>61.297998918334237</v>
      </c>
    </row>
    <row r="35" spans="1:7" x14ac:dyDescent="0.2">
      <c r="A35" s="550" t="s">
        <v>426</v>
      </c>
      <c r="B35" s="76"/>
      <c r="C35" s="76"/>
      <c r="D35" s="76"/>
      <c r="E35" s="76"/>
      <c r="F35" s="76"/>
      <c r="G35" s="552"/>
    </row>
    <row r="36" spans="1:7" x14ac:dyDescent="0.2">
      <c r="A36" s="76" t="s">
        <v>387</v>
      </c>
      <c r="B36" s="76"/>
      <c r="C36" s="76"/>
      <c r="D36" s="76"/>
      <c r="E36" s="76"/>
      <c r="F36" s="76"/>
      <c r="G36" s="76"/>
    </row>
    <row r="37" spans="1:7" x14ac:dyDescent="0.2">
      <c r="A37" s="553" t="s">
        <v>338</v>
      </c>
      <c r="B37" s="553"/>
      <c r="C37" s="553"/>
      <c r="D37" s="553"/>
      <c r="E37" s="553"/>
      <c r="F37" s="553"/>
      <c r="G37" s="552"/>
    </row>
    <row r="38" spans="1:7" ht="12.75" thickBot="1" x14ac:dyDescent="0.25">
      <c r="A38" s="76"/>
      <c r="B38" s="76"/>
      <c r="C38" s="76"/>
      <c r="D38" s="76"/>
      <c r="E38" s="76"/>
      <c r="F38" s="76"/>
      <c r="G38" s="76"/>
    </row>
    <row r="39" spans="1:7" x14ac:dyDescent="0.2">
      <c r="A39" s="1378" t="s">
        <v>0</v>
      </c>
      <c r="B39" s="1393">
        <v>2015</v>
      </c>
      <c r="C39" s="1395" t="s">
        <v>124</v>
      </c>
      <c r="D39" s="41"/>
      <c r="E39" s="1378" t="s">
        <v>0</v>
      </c>
      <c r="F39" s="1393" t="s">
        <v>384</v>
      </c>
      <c r="G39" s="1395" t="s">
        <v>124</v>
      </c>
    </row>
    <row r="40" spans="1:7" x14ac:dyDescent="0.2">
      <c r="A40" s="1392"/>
      <c r="B40" s="1394"/>
      <c r="C40" s="1396"/>
      <c r="D40" s="41"/>
      <c r="E40" s="1392"/>
      <c r="F40" s="1394"/>
      <c r="G40" s="1396"/>
    </row>
    <row r="41" spans="1:7" ht="12.75" thickBot="1" x14ac:dyDescent="0.25">
      <c r="A41" s="42" t="s">
        <v>186</v>
      </c>
      <c r="B41" s="478">
        <v>2152</v>
      </c>
      <c r="C41" s="43">
        <f>B41*100/$B$41</f>
        <v>100</v>
      </c>
      <c r="D41" s="41"/>
      <c r="E41" s="42" t="s">
        <v>186</v>
      </c>
      <c r="F41" s="478">
        <v>5817</v>
      </c>
      <c r="G41" s="43">
        <f>F41*100/$F$41</f>
        <v>100</v>
      </c>
    </row>
    <row r="42" spans="1:7" x14ac:dyDescent="0.2">
      <c r="A42" s="44" t="s">
        <v>187</v>
      </c>
      <c r="B42" s="45"/>
      <c r="C42" s="45"/>
      <c r="D42" s="41"/>
      <c r="E42" s="44" t="s">
        <v>187</v>
      </c>
      <c r="F42" s="45"/>
      <c r="G42" s="45"/>
    </row>
    <row r="43" spans="1:7" ht="36.75" thickBot="1" x14ac:dyDescent="0.25">
      <c r="A43" s="47" t="s">
        <v>188</v>
      </c>
      <c r="B43" s="45"/>
      <c r="C43" s="45"/>
      <c r="D43" s="41"/>
      <c r="E43" s="47" t="s">
        <v>188</v>
      </c>
      <c r="F43" s="45"/>
      <c r="G43" s="45"/>
    </row>
    <row r="44" spans="1:7" x14ac:dyDescent="0.2">
      <c r="A44" s="73" t="s">
        <v>100</v>
      </c>
      <c r="B44" s="477">
        <v>1282</v>
      </c>
      <c r="C44" s="82">
        <f t="shared" ref="C44:C49" si="3">B44*100/$B$41</f>
        <v>59.572490706319705</v>
      </c>
      <c r="D44" s="76"/>
      <c r="E44" s="73" t="s">
        <v>100</v>
      </c>
      <c r="F44" s="473">
        <v>2579</v>
      </c>
      <c r="G44" s="82">
        <f t="shared" ref="G44:G49" si="4">F44*100/$F$41</f>
        <v>44.335568162282961</v>
      </c>
    </row>
    <row r="45" spans="1:7" x14ac:dyDescent="0.2">
      <c r="A45" s="14" t="s">
        <v>103</v>
      </c>
      <c r="B45" s="361">
        <v>93</v>
      </c>
      <c r="C45" s="83">
        <f t="shared" si="3"/>
        <v>4.3215613382899631</v>
      </c>
      <c r="D45" s="76"/>
      <c r="E45" s="14" t="s">
        <v>103</v>
      </c>
      <c r="F45" s="474">
        <v>291</v>
      </c>
      <c r="G45" s="83">
        <f t="shared" si="4"/>
        <v>5.0025786487880355</v>
      </c>
    </row>
    <row r="46" spans="1:7" x14ac:dyDescent="0.2">
      <c r="A46" s="14" t="s">
        <v>76</v>
      </c>
      <c r="B46" s="361">
        <v>62</v>
      </c>
      <c r="C46" s="83">
        <f t="shared" si="3"/>
        <v>2.8810408921933086</v>
      </c>
      <c r="D46" s="76"/>
      <c r="E46" s="14" t="s">
        <v>20</v>
      </c>
      <c r="F46" s="474">
        <v>249</v>
      </c>
      <c r="G46" s="83">
        <f t="shared" si="4"/>
        <v>4.2805569881382155</v>
      </c>
    </row>
    <row r="47" spans="1:7" x14ac:dyDescent="0.2">
      <c r="A47" s="14" t="s">
        <v>7</v>
      </c>
      <c r="B47" s="361">
        <v>58</v>
      </c>
      <c r="C47" s="83">
        <f>B47*100/$B$41</f>
        <v>2.6951672862453533</v>
      </c>
      <c r="D47" s="76"/>
      <c r="E47" s="14" t="s">
        <v>81</v>
      </c>
      <c r="F47" s="474">
        <v>221</v>
      </c>
      <c r="G47" s="83">
        <f>F47*100/$F$41</f>
        <v>3.7992092143716691</v>
      </c>
    </row>
    <row r="48" spans="1:7" x14ac:dyDescent="0.2">
      <c r="A48" s="14" t="s">
        <v>20</v>
      </c>
      <c r="B48" s="361">
        <v>51</v>
      </c>
      <c r="C48" s="83">
        <f>B48*100/$B$41</f>
        <v>2.3698884758364311</v>
      </c>
      <c r="D48" s="76"/>
      <c r="E48" s="14" t="s">
        <v>97</v>
      </c>
      <c r="F48" s="474">
        <v>217</v>
      </c>
      <c r="G48" s="83">
        <f>F48*100/$F$41</f>
        <v>3.7304452466907341</v>
      </c>
    </row>
    <row r="49" spans="1:7" ht="12.75" thickBot="1" x14ac:dyDescent="0.25">
      <c r="A49" s="79" t="s">
        <v>189</v>
      </c>
      <c r="B49" s="80">
        <f>SUM(B44:B48)</f>
        <v>1546</v>
      </c>
      <c r="C49" s="81">
        <f t="shared" si="3"/>
        <v>71.840148698884761</v>
      </c>
      <c r="D49" s="76"/>
      <c r="E49" s="79" t="s">
        <v>189</v>
      </c>
      <c r="F49" s="481">
        <f>SUM(F44:F48)</f>
        <v>3557</v>
      </c>
      <c r="G49" s="81">
        <f t="shared" si="4"/>
        <v>61.148358260271621</v>
      </c>
    </row>
    <row r="68" spans="6:6" x14ac:dyDescent="0.2">
      <c r="F68" s="48">
        <v>3</v>
      </c>
    </row>
  </sheetData>
  <mergeCells count="19">
    <mergeCell ref="G39:G40"/>
    <mergeCell ref="G5:G6"/>
    <mergeCell ref="A21:A22"/>
    <mergeCell ref="B21:B22"/>
    <mergeCell ref="C21:C22"/>
    <mergeCell ref="E21:E22"/>
    <mergeCell ref="F21:F22"/>
    <mergeCell ref="G21:G22"/>
    <mergeCell ref="A39:A40"/>
    <mergeCell ref="B39:B40"/>
    <mergeCell ref="C39:C40"/>
    <mergeCell ref="E39:E40"/>
    <mergeCell ref="F39:F40"/>
    <mergeCell ref="A2:F2"/>
    <mergeCell ref="A5:A6"/>
    <mergeCell ref="B5:B6"/>
    <mergeCell ref="C5:C6"/>
    <mergeCell ref="E5:E6"/>
    <mergeCell ref="F5:F6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rgb="FF92D050"/>
  </sheetPr>
  <dimension ref="A6:I51"/>
  <sheetViews>
    <sheetView zoomScale="70" zoomScaleNormal="70" workbookViewId="0">
      <selection activeCell="Y41" sqref="Y41"/>
    </sheetView>
  </sheetViews>
  <sheetFormatPr defaultRowHeight="12" x14ac:dyDescent="0.2"/>
  <cols>
    <col min="1" max="1" width="9.42578125" style="384" customWidth="1"/>
    <col min="2" max="15" width="9.42578125" style="48" customWidth="1"/>
    <col min="16" max="256" width="9.140625" style="48"/>
    <col min="257" max="257" width="11.7109375" style="48" customWidth="1"/>
    <col min="258" max="263" width="9.140625" style="48"/>
    <col min="264" max="264" width="10.85546875" style="48" customWidth="1"/>
    <col min="265" max="512" width="9.140625" style="48"/>
    <col min="513" max="513" width="11.7109375" style="48" customWidth="1"/>
    <col min="514" max="519" width="9.140625" style="48"/>
    <col min="520" max="520" width="10.85546875" style="48" customWidth="1"/>
    <col min="521" max="768" width="9.140625" style="48"/>
    <col min="769" max="769" width="11.7109375" style="48" customWidth="1"/>
    <col min="770" max="775" width="9.140625" style="48"/>
    <col min="776" max="776" width="10.85546875" style="48" customWidth="1"/>
    <col min="777" max="1024" width="9.140625" style="48"/>
    <col min="1025" max="1025" width="11.7109375" style="48" customWidth="1"/>
    <col min="1026" max="1031" width="9.140625" style="48"/>
    <col min="1032" max="1032" width="10.85546875" style="48" customWidth="1"/>
    <col min="1033" max="1280" width="9.140625" style="48"/>
    <col min="1281" max="1281" width="11.7109375" style="48" customWidth="1"/>
    <col min="1282" max="1287" width="9.140625" style="48"/>
    <col min="1288" max="1288" width="10.85546875" style="48" customWidth="1"/>
    <col min="1289" max="1536" width="9.140625" style="48"/>
    <col min="1537" max="1537" width="11.7109375" style="48" customWidth="1"/>
    <col min="1538" max="1543" width="9.140625" style="48"/>
    <col min="1544" max="1544" width="10.85546875" style="48" customWidth="1"/>
    <col min="1545" max="1792" width="9.140625" style="48"/>
    <col min="1793" max="1793" width="11.7109375" style="48" customWidth="1"/>
    <col min="1794" max="1799" width="9.140625" style="48"/>
    <col min="1800" max="1800" width="10.85546875" style="48" customWidth="1"/>
    <col min="1801" max="2048" width="9.140625" style="48"/>
    <col min="2049" max="2049" width="11.7109375" style="48" customWidth="1"/>
    <col min="2050" max="2055" width="9.140625" style="48"/>
    <col min="2056" max="2056" width="10.85546875" style="48" customWidth="1"/>
    <col min="2057" max="2304" width="9.140625" style="48"/>
    <col min="2305" max="2305" width="11.7109375" style="48" customWidth="1"/>
    <col min="2306" max="2311" width="9.140625" style="48"/>
    <col min="2312" max="2312" width="10.85546875" style="48" customWidth="1"/>
    <col min="2313" max="2560" width="9.140625" style="48"/>
    <col min="2561" max="2561" width="11.7109375" style="48" customWidth="1"/>
    <col min="2562" max="2567" width="9.140625" style="48"/>
    <col min="2568" max="2568" width="10.85546875" style="48" customWidth="1"/>
    <col min="2569" max="2816" width="9.140625" style="48"/>
    <col min="2817" max="2817" width="11.7109375" style="48" customWidth="1"/>
    <col min="2818" max="2823" width="9.140625" style="48"/>
    <col min="2824" max="2824" width="10.85546875" style="48" customWidth="1"/>
    <col min="2825" max="3072" width="9.140625" style="48"/>
    <col min="3073" max="3073" width="11.7109375" style="48" customWidth="1"/>
    <col min="3074" max="3079" width="9.140625" style="48"/>
    <col min="3080" max="3080" width="10.85546875" style="48" customWidth="1"/>
    <col min="3081" max="3328" width="9.140625" style="48"/>
    <col min="3329" max="3329" width="11.7109375" style="48" customWidth="1"/>
    <col min="3330" max="3335" width="9.140625" style="48"/>
    <col min="3336" max="3336" width="10.85546875" style="48" customWidth="1"/>
    <col min="3337" max="3584" width="9.140625" style="48"/>
    <col min="3585" max="3585" width="11.7109375" style="48" customWidth="1"/>
    <col min="3586" max="3591" width="9.140625" style="48"/>
    <col min="3592" max="3592" width="10.85546875" style="48" customWidth="1"/>
    <col min="3593" max="3840" width="9.140625" style="48"/>
    <col min="3841" max="3841" width="11.7109375" style="48" customWidth="1"/>
    <col min="3842" max="3847" width="9.140625" style="48"/>
    <col min="3848" max="3848" width="10.85546875" style="48" customWidth="1"/>
    <col min="3849" max="4096" width="9.140625" style="48"/>
    <col min="4097" max="4097" width="11.7109375" style="48" customWidth="1"/>
    <col min="4098" max="4103" width="9.140625" style="48"/>
    <col min="4104" max="4104" width="10.85546875" style="48" customWidth="1"/>
    <col min="4105" max="4352" width="9.140625" style="48"/>
    <col min="4353" max="4353" width="11.7109375" style="48" customWidth="1"/>
    <col min="4354" max="4359" width="9.140625" style="48"/>
    <col min="4360" max="4360" width="10.85546875" style="48" customWidth="1"/>
    <col min="4361" max="4608" width="9.140625" style="48"/>
    <col min="4609" max="4609" width="11.7109375" style="48" customWidth="1"/>
    <col min="4610" max="4615" width="9.140625" style="48"/>
    <col min="4616" max="4616" width="10.85546875" style="48" customWidth="1"/>
    <col min="4617" max="4864" width="9.140625" style="48"/>
    <col min="4865" max="4865" width="11.7109375" style="48" customWidth="1"/>
    <col min="4866" max="4871" width="9.140625" style="48"/>
    <col min="4872" max="4872" width="10.85546875" style="48" customWidth="1"/>
    <col min="4873" max="5120" width="9.140625" style="48"/>
    <col min="5121" max="5121" width="11.7109375" style="48" customWidth="1"/>
    <col min="5122" max="5127" width="9.140625" style="48"/>
    <col min="5128" max="5128" width="10.85546875" style="48" customWidth="1"/>
    <col min="5129" max="5376" width="9.140625" style="48"/>
    <col min="5377" max="5377" width="11.7109375" style="48" customWidth="1"/>
    <col min="5378" max="5383" width="9.140625" style="48"/>
    <col min="5384" max="5384" width="10.85546875" style="48" customWidth="1"/>
    <col min="5385" max="5632" width="9.140625" style="48"/>
    <col min="5633" max="5633" width="11.7109375" style="48" customWidth="1"/>
    <col min="5634" max="5639" width="9.140625" style="48"/>
    <col min="5640" max="5640" width="10.85546875" style="48" customWidth="1"/>
    <col min="5641" max="5888" width="9.140625" style="48"/>
    <col min="5889" max="5889" width="11.7109375" style="48" customWidth="1"/>
    <col min="5890" max="5895" width="9.140625" style="48"/>
    <col min="5896" max="5896" width="10.85546875" style="48" customWidth="1"/>
    <col min="5897" max="6144" width="9.140625" style="48"/>
    <col min="6145" max="6145" width="11.7109375" style="48" customWidth="1"/>
    <col min="6146" max="6151" width="9.140625" style="48"/>
    <col min="6152" max="6152" width="10.85546875" style="48" customWidth="1"/>
    <col min="6153" max="6400" width="9.140625" style="48"/>
    <col min="6401" max="6401" width="11.7109375" style="48" customWidth="1"/>
    <col min="6402" max="6407" width="9.140625" style="48"/>
    <col min="6408" max="6408" width="10.85546875" style="48" customWidth="1"/>
    <col min="6409" max="6656" width="9.140625" style="48"/>
    <col min="6657" max="6657" width="11.7109375" style="48" customWidth="1"/>
    <col min="6658" max="6663" width="9.140625" style="48"/>
    <col min="6664" max="6664" width="10.85546875" style="48" customWidth="1"/>
    <col min="6665" max="6912" width="9.140625" style="48"/>
    <col min="6913" max="6913" width="11.7109375" style="48" customWidth="1"/>
    <col min="6914" max="6919" width="9.140625" style="48"/>
    <col min="6920" max="6920" width="10.85546875" style="48" customWidth="1"/>
    <col min="6921" max="7168" width="9.140625" style="48"/>
    <col min="7169" max="7169" width="11.7109375" style="48" customWidth="1"/>
    <col min="7170" max="7175" width="9.140625" style="48"/>
    <col min="7176" max="7176" width="10.85546875" style="48" customWidth="1"/>
    <col min="7177" max="7424" width="9.140625" style="48"/>
    <col min="7425" max="7425" width="11.7109375" style="48" customWidth="1"/>
    <col min="7426" max="7431" width="9.140625" style="48"/>
    <col min="7432" max="7432" width="10.85546875" style="48" customWidth="1"/>
    <col min="7433" max="7680" width="9.140625" style="48"/>
    <col min="7681" max="7681" width="11.7109375" style="48" customWidth="1"/>
    <col min="7682" max="7687" width="9.140625" style="48"/>
    <col min="7688" max="7688" width="10.85546875" style="48" customWidth="1"/>
    <col min="7689" max="7936" width="9.140625" style="48"/>
    <col min="7937" max="7937" width="11.7109375" style="48" customWidth="1"/>
    <col min="7938" max="7943" width="9.140625" style="48"/>
    <col min="7944" max="7944" width="10.85546875" style="48" customWidth="1"/>
    <col min="7945" max="8192" width="9.140625" style="48"/>
    <col min="8193" max="8193" width="11.7109375" style="48" customWidth="1"/>
    <col min="8194" max="8199" width="9.140625" style="48"/>
    <col min="8200" max="8200" width="10.85546875" style="48" customWidth="1"/>
    <col min="8201" max="8448" width="9.140625" style="48"/>
    <col min="8449" max="8449" width="11.7109375" style="48" customWidth="1"/>
    <col min="8450" max="8455" width="9.140625" style="48"/>
    <col min="8456" max="8456" width="10.85546875" style="48" customWidth="1"/>
    <col min="8457" max="8704" width="9.140625" style="48"/>
    <col min="8705" max="8705" width="11.7109375" style="48" customWidth="1"/>
    <col min="8706" max="8711" width="9.140625" style="48"/>
    <col min="8712" max="8712" width="10.85546875" style="48" customWidth="1"/>
    <col min="8713" max="8960" width="9.140625" style="48"/>
    <col min="8961" max="8961" width="11.7109375" style="48" customWidth="1"/>
    <col min="8962" max="8967" width="9.140625" style="48"/>
    <col min="8968" max="8968" width="10.85546875" style="48" customWidth="1"/>
    <col min="8969" max="9216" width="9.140625" style="48"/>
    <col min="9217" max="9217" width="11.7109375" style="48" customWidth="1"/>
    <col min="9218" max="9223" width="9.140625" style="48"/>
    <col min="9224" max="9224" width="10.85546875" style="48" customWidth="1"/>
    <col min="9225" max="9472" width="9.140625" style="48"/>
    <col min="9473" max="9473" width="11.7109375" style="48" customWidth="1"/>
    <col min="9474" max="9479" width="9.140625" style="48"/>
    <col min="9480" max="9480" width="10.85546875" style="48" customWidth="1"/>
    <col min="9481" max="9728" width="9.140625" style="48"/>
    <col min="9729" max="9729" width="11.7109375" style="48" customWidth="1"/>
    <col min="9730" max="9735" width="9.140625" style="48"/>
    <col min="9736" max="9736" width="10.85546875" style="48" customWidth="1"/>
    <col min="9737" max="9984" width="9.140625" style="48"/>
    <col min="9985" max="9985" width="11.7109375" style="48" customWidth="1"/>
    <col min="9986" max="9991" width="9.140625" style="48"/>
    <col min="9992" max="9992" width="10.85546875" style="48" customWidth="1"/>
    <col min="9993" max="10240" width="9.140625" style="48"/>
    <col min="10241" max="10241" width="11.7109375" style="48" customWidth="1"/>
    <col min="10242" max="10247" width="9.140625" style="48"/>
    <col min="10248" max="10248" width="10.85546875" style="48" customWidth="1"/>
    <col min="10249" max="10496" width="9.140625" style="48"/>
    <col min="10497" max="10497" width="11.7109375" style="48" customWidth="1"/>
    <col min="10498" max="10503" width="9.140625" style="48"/>
    <col min="10504" max="10504" width="10.85546875" style="48" customWidth="1"/>
    <col min="10505" max="10752" width="9.140625" style="48"/>
    <col min="10753" max="10753" width="11.7109375" style="48" customWidth="1"/>
    <col min="10754" max="10759" width="9.140625" style="48"/>
    <col min="10760" max="10760" width="10.85546875" style="48" customWidth="1"/>
    <col min="10761" max="11008" width="9.140625" style="48"/>
    <col min="11009" max="11009" width="11.7109375" style="48" customWidth="1"/>
    <col min="11010" max="11015" width="9.140625" style="48"/>
    <col min="11016" max="11016" width="10.85546875" style="48" customWidth="1"/>
    <col min="11017" max="11264" width="9.140625" style="48"/>
    <col min="11265" max="11265" width="11.7109375" style="48" customWidth="1"/>
    <col min="11266" max="11271" width="9.140625" style="48"/>
    <col min="11272" max="11272" width="10.85546875" style="48" customWidth="1"/>
    <col min="11273" max="11520" width="9.140625" style="48"/>
    <col min="11521" max="11521" width="11.7109375" style="48" customWidth="1"/>
    <col min="11522" max="11527" width="9.140625" style="48"/>
    <col min="11528" max="11528" width="10.85546875" style="48" customWidth="1"/>
    <col min="11529" max="11776" width="9.140625" style="48"/>
    <col min="11777" max="11777" width="11.7109375" style="48" customWidth="1"/>
    <col min="11778" max="11783" width="9.140625" style="48"/>
    <col min="11784" max="11784" width="10.85546875" style="48" customWidth="1"/>
    <col min="11785" max="12032" width="9.140625" style="48"/>
    <col min="12033" max="12033" width="11.7109375" style="48" customWidth="1"/>
    <col min="12034" max="12039" width="9.140625" style="48"/>
    <col min="12040" max="12040" width="10.85546875" style="48" customWidth="1"/>
    <col min="12041" max="12288" width="9.140625" style="48"/>
    <col min="12289" max="12289" width="11.7109375" style="48" customWidth="1"/>
    <col min="12290" max="12295" width="9.140625" style="48"/>
    <col min="12296" max="12296" width="10.85546875" style="48" customWidth="1"/>
    <col min="12297" max="12544" width="9.140625" style="48"/>
    <col min="12545" max="12545" width="11.7109375" style="48" customWidth="1"/>
    <col min="12546" max="12551" width="9.140625" style="48"/>
    <col min="12552" max="12552" width="10.85546875" style="48" customWidth="1"/>
    <col min="12553" max="12800" width="9.140625" style="48"/>
    <col min="12801" max="12801" width="11.7109375" style="48" customWidth="1"/>
    <col min="12802" max="12807" width="9.140625" style="48"/>
    <col min="12808" max="12808" width="10.85546875" style="48" customWidth="1"/>
    <col min="12809" max="13056" width="9.140625" style="48"/>
    <col min="13057" max="13057" width="11.7109375" style="48" customWidth="1"/>
    <col min="13058" max="13063" width="9.140625" style="48"/>
    <col min="13064" max="13064" width="10.85546875" style="48" customWidth="1"/>
    <col min="13065" max="13312" width="9.140625" style="48"/>
    <col min="13313" max="13313" width="11.7109375" style="48" customWidth="1"/>
    <col min="13314" max="13319" width="9.140625" style="48"/>
    <col min="13320" max="13320" width="10.85546875" style="48" customWidth="1"/>
    <col min="13321" max="13568" width="9.140625" style="48"/>
    <col min="13569" max="13569" width="11.7109375" style="48" customWidth="1"/>
    <col min="13570" max="13575" width="9.140625" style="48"/>
    <col min="13576" max="13576" width="10.85546875" style="48" customWidth="1"/>
    <col min="13577" max="13824" width="9.140625" style="48"/>
    <col min="13825" max="13825" width="11.7109375" style="48" customWidth="1"/>
    <col min="13826" max="13831" width="9.140625" style="48"/>
    <col min="13832" max="13832" width="10.85546875" style="48" customWidth="1"/>
    <col min="13833" max="14080" width="9.140625" style="48"/>
    <col min="14081" max="14081" width="11.7109375" style="48" customWidth="1"/>
    <col min="14082" max="14087" width="9.140625" style="48"/>
    <col min="14088" max="14088" width="10.85546875" style="48" customWidth="1"/>
    <col min="14089" max="14336" width="9.140625" style="48"/>
    <col min="14337" max="14337" width="11.7109375" style="48" customWidth="1"/>
    <col min="14338" max="14343" width="9.140625" style="48"/>
    <col min="14344" max="14344" width="10.85546875" style="48" customWidth="1"/>
    <col min="14345" max="14592" width="9.140625" style="48"/>
    <col min="14593" max="14593" width="11.7109375" style="48" customWidth="1"/>
    <col min="14594" max="14599" width="9.140625" style="48"/>
    <col min="14600" max="14600" width="10.85546875" style="48" customWidth="1"/>
    <col min="14601" max="14848" width="9.140625" style="48"/>
    <col min="14849" max="14849" width="11.7109375" style="48" customWidth="1"/>
    <col min="14850" max="14855" width="9.140625" style="48"/>
    <col min="14856" max="14856" width="10.85546875" style="48" customWidth="1"/>
    <col min="14857" max="15104" width="9.140625" style="48"/>
    <col min="15105" max="15105" width="11.7109375" style="48" customWidth="1"/>
    <col min="15106" max="15111" width="9.140625" style="48"/>
    <col min="15112" max="15112" width="10.85546875" style="48" customWidth="1"/>
    <col min="15113" max="15360" width="9.140625" style="48"/>
    <col min="15361" max="15361" width="11.7109375" style="48" customWidth="1"/>
    <col min="15362" max="15367" width="9.140625" style="48"/>
    <col min="15368" max="15368" width="10.85546875" style="48" customWidth="1"/>
    <col min="15369" max="15616" width="9.140625" style="48"/>
    <col min="15617" max="15617" width="11.7109375" style="48" customWidth="1"/>
    <col min="15618" max="15623" width="9.140625" style="48"/>
    <col min="15624" max="15624" width="10.85546875" style="48" customWidth="1"/>
    <col min="15625" max="15872" width="9.140625" style="48"/>
    <col min="15873" max="15873" width="11.7109375" style="48" customWidth="1"/>
    <col min="15874" max="15879" width="9.140625" style="48"/>
    <col min="15880" max="15880" width="10.85546875" style="48" customWidth="1"/>
    <col min="15881" max="16128" width="9.140625" style="48"/>
    <col min="16129" max="16129" width="11.7109375" style="48" customWidth="1"/>
    <col min="16130" max="16135" width="9.140625" style="48"/>
    <col min="16136" max="16136" width="10.85546875" style="48" customWidth="1"/>
    <col min="16137" max="16384" width="9.140625" style="48"/>
  </cols>
  <sheetData>
    <row r="6" spans="1:9" ht="12.75" thickBot="1" x14ac:dyDescent="0.25">
      <c r="A6" s="582" t="s">
        <v>186</v>
      </c>
      <c r="B6" s="478">
        <f>'ZAMIE.POB.CZ.-DEC-NAJLICZ.'!B7</f>
        <v>64926</v>
      </c>
      <c r="H6" s="42" t="s">
        <v>186</v>
      </c>
      <c r="I6" s="478">
        <f>'ZAMIE.POB.CZ.-DEC-NAJLICZ.'!F7</f>
        <v>139713</v>
      </c>
    </row>
    <row r="7" spans="1:9" ht="12.75" thickBot="1" x14ac:dyDescent="0.25">
      <c r="A7" s="289" t="str">
        <f>'ZAMIE.POB.CZ.-DEC-NAJLICZ.'!A10</f>
        <v>UKRAINA</v>
      </c>
      <c r="B7" s="74">
        <f>'ZAMIE.POB.CZ.-DEC-NAJLICZ.'!B10</f>
        <v>37833</v>
      </c>
      <c r="H7" s="73" t="str">
        <f>'ZAMIE.POB.CZ.-DEC-NAJLICZ.'!E10</f>
        <v>UKRAINA</v>
      </c>
      <c r="I7" s="473">
        <f>'ZAMIE.POB.CZ.-DEC-NAJLICZ.'!F10</f>
        <v>64731</v>
      </c>
    </row>
    <row r="8" spans="1:9" ht="12.75" thickBot="1" x14ac:dyDescent="0.25">
      <c r="A8" s="289" t="str">
        <f>'ZAMIE.POB.CZ.-DEC-NAJLICZ.'!A11</f>
        <v>CHINY</v>
      </c>
      <c r="B8" s="74">
        <f>'ZAMIE.POB.CZ.-DEC-NAJLICZ.'!B11</f>
        <v>3447</v>
      </c>
      <c r="H8" s="73" t="str">
        <f>'ZAMIE.POB.CZ.-DEC-NAJLICZ.'!E11</f>
        <v>CHINY</v>
      </c>
      <c r="I8" s="473">
        <f>'ZAMIE.POB.CZ.-DEC-NAJLICZ.'!F11</f>
        <v>9257</v>
      </c>
    </row>
    <row r="9" spans="1:9" ht="12.75" thickBot="1" x14ac:dyDescent="0.25">
      <c r="A9" s="289" t="str">
        <f>'ZAMIE.POB.CZ.-DEC-NAJLICZ.'!A12</f>
        <v>WIETNAM</v>
      </c>
      <c r="B9" s="74">
        <f>'ZAMIE.POB.CZ.-DEC-NAJLICZ.'!B12</f>
        <v>2789</v>
      </c>
      <c r="H9" s="73" t="str">
        <f>'ZAMIE.POB.CZ.-DEC-NAJLICZ.'!E12</f>
        <v>WIETNAM</v>
      </c>
      <c r="I9" s="473">
        <f>'ZAMIE.POB.CZ.-DEC-NAJLICZ.'!F12</f>
        <v>8552</v>
      </c>
    </row>
    <row r="10" spans="1:9" ht="12.75" thickBot="1" x14ac:dyDescent="0.25">
      <c r="A10" s="289" t="str">
        <f>'ZAMIE.POB.CZ.-DEC-NAJLICZ.'!A13</f>
        <v>ROSJA</v>
      </c>
      <c r="B10" s="74">
        <f>'ZAMIE.POB.CZ.-DEC-NAJLICZ.'!B13</f>
        <v>2041</v>
      </c>
      <c r="H10" s="73" t="str">
        <f>'ZAMIE.POB.CZ.-DEC-NAJLICZ.'!E13</f>
        <v>ROSJA</v>
      </c>
      <c r="I10" s="473">
        <f>'ZAMIE.POB.CZ.-DEC-NAJLICZ.'!F13</f>
        <v>5541</v>
      </c>
    </row>
    <row r="11" spans="1:9" ht="24" x14ac:dyDescent="0.2">
      <c r="A11" s="289" t="str">
        <f>'ZAMIE.POB.CZ.-DEC-NAJLICZ.'!A14</f>
        <v>INDIE</v>
      </c>
      <c r="B11" s="74">
        <f>'ZAMIE.POB.CZ.-DEC-NAJLICZ.'!B14</f>
        <v>1713</v>
      </c>
      <c r="H11" s="73" t="str">
        <f>'ZAMIE.POB.CZ.-DEC-NAJLICZ.'!E14</f>
        <v>BIAŁORUŚ</v>
      </c>
      <c r="I11" s="473">
        <f>'ZAMIE.POB.CZ.-DEC-NAJLICZ.'!F14</f>
        <v>5063</v>
      </c>
    </row>
    <row r="12" spans="1:9" ht="24" x14ac:dyDescent="0.2">
      <c r="A12" s="289" t="s">
        <v>170</v>
      </c>
      <c r="B12" s="84">
        <f>B6-B13</f>
        <v>17103</v>
      </c>
      <c r="H12" s="17" t="s">
        <v>170</v>
      </c>
      <c r="I12" s="498">
        <f>I6-I13</f>
        <v>46569</v>
      </c>
    </row>
    <row r="13" spans="1:9" ht="12.75" thickBot="1" x14ac:dyDescent="0.25">
      <c r="A13" s="583" t="s">
        <v>189</v>
      </c>
      <c r="B13" s="80">
        <f>SUM(B7:B11)</f>
        <v>47823</v>
      </c>
      <c r="H13" s="79" t="s">
        <v>189</v>
      </c>
      <c r="I13" s="80">
        <f>SUM(I7:I11)</f>
        <v>93144</v>
      </c>
    </row>
    <row r="22" spans="1:9" ht="12.75" thickBot="1" x14ac:dyDescent="0.25"/>
    <row r="23" spans="1:9" x14ac:dyDescent="0.2">
      <c r="A23" s="1132" t="s">
        <v>0</v>
      </c>
      <c r="B23" s="1130">
        <v>2015</v>
      </c>
      <c r="H23" s="1378" t="s">
        <v>0</v>
      </c>
      <c r="I23" s="1393" t="s">
        <v>384</v>
      </c>
    </row>
    <row r="24" spans="1:9" x14ac:dyDescent="0.2">
      <c r="A24" s="1132"/>
      <c r="B24" s="1131"/>
      <c r="H24" s="1392"/>
      <c r="I24" s="1394"/>
    </row>
    <row r="25" spans="1:9" ht="12.75" thickBot="1" x14ac:dyDescent="0.25">
      <c r="A25" s="582" t="s">
        <v>186</v>
      </c>
      <c r="B25" s="478">
        <f>'ZAMIE.POB.CZ.-DEC-NAJLICZ.'!B23</f>
        <v>4086</v>
      </c>
      <c r="H25" s="42" t="s">
        <v>186</v>
      </c>
      <c r="I25" s="478">
        <f>'ZAMIE.POB.CZ.-DEC-NAJLICZ.'!F23</f>
        <v>9245</v>
      </c>
    </row>
    <row r="26" spans="1:9" ht="12.75" thickBot="1" x14ac:dyDescent="0.25">
      <c r="A26" s="289" t="str">
        <f>'ZAMIE.POB.CZ.-DEC-NAJLICZ.'!A26</f>
        <v>UKRAINA</v>
      </c>
      <c r="B26" s="477">
        <f>'ZAMIE.POB.CZ.-DEC-NAJLICZ.'!B26</f>
        <v>2365</v>
      </c>
      <c r="H26" s="73" t="str">
        <f>'ZAMIE.POB.CZ.-DEC-NAJLICZ.'!E26</f>
        <v>UKRAINA</v>
      </c>
      <c r="I26" s="473">
        <f>'ZAMIE.POB.CZ.-DEC-NAJLICZ.'!F26</f>
        <v>3858</v>
      </c>
    </row>
    <row r="27" spans="1:9" ht="12.75" thickBot="1" x14ac:dyDescent="0.25">
      <c r="A27" s="289" t="str">
        <f>'ZAMIE.POB.CZ.-DEC-NAJLICZ.'!A27</f>
        <v>PAKISTAN</v>
      </c>
      <c r="B27" s="477">
        <f>'ZAMIE.POB.CZ.-DEC-NAJLICZ.'!B27</f>
        <v>206</v>
      </c>
      <c r="H27" s="73" t="str">
        <f>'ZAMIE.POB.CZ.-DEC-NAJLICZ.'!E27</f>
        <v>WIETNAM</v>
      </c>
      <c r="I27" s="473">
        <f>'ZAMIE.POB.CZ.-DEC-NAJLICZ.'!F27</f>
        <v>617</v>
      </c>
    </row>
    <row r="28" spans="1:9" ht="12.75" thickBot="1" x14ac:dyDescent="0.25">
      <c r="A28" s="289" t="str">
        <f>'ZAMIE.POB.CZ.-DEC-NAJLICZ.'!A28</f>
        <v>WIETNAM</v>
      </c>
      <c r="B28" s="477">
        <f>'ZAMIE.POB.CZ.-DEC-NAJLICZ.'!B28</f>
        <v>170</v>
      </c>
      <c r="H28" s="73" t="str">
        <f>'ZAMIE.POB.CZ.-DEC-NAJLICZ.'!E28</f>
        <v>CHINY</v>
      </c>
      <c r="I28" s="473">
        <f>'ZAMIE.POB.CZ.-DEC-NAJLICZ.'!F28</f>
        <v>450</v>
      </c>
    </row>
    <row r="29" spans="1:9" ht="12.75" thickBot="1" x14ac:dyDescent="0.25">
      <c r="A29" s="289" t="str">
        <f>'ZAMIE.POB.CZ.-DEC-NAJLICZ.'!A29</f>
        <v>TURCJA</v>
      </c>
      <c r="B29" s="477">
        <f>'ZAMIE.POB.CZ.-DEC-NAJLICZ.'!B29</f>
        <v>119</v>
      </c>
      <c r="H29" s="73" t="str">
        <f>'ZAMIE.POB.CZ.-DEC-NAJLICZ.'!E29</f>
        <v>PAKISTAN</v>
      </c>
      <c r="I29" s="473">
        <f>'ZAMIE.POB.CZ.-DEC-NAJLICZ.'!F29</f>
        <v>414</v>
      </c>
    </row>
    <row r="30" spans="1:9" ht="12.75" thickBot="1" x14ac:dyDescent="0.25">
      <c r="A30" s="289" t="str">
        <f>'ZAMIE.POB.CZ.-DEC-NAJLICZ.'!A30</f>
        <v>CHINY</v>
      </c>
      <c r="B30" s="477">
        <f>'ZAMIE.POB.CZ.-DEC-NAJLICZ.'!B30</f>
        <v>108</v>
      </c>
      <c r="H30" s="73" t="str">
        <f>'ZAMIE.POB.CZ.-DEC-NAJLICZ.'!E30</f>
        <v>TURCJA</v>
      </c>
      <c r="I30" s="473">
        <f>'ZAMIE.POB.CZ.-DEC-NAJLICZ.'!F30</f>
        <v>328</v>
      </c>
    </row>
    <row r="31" spans="1:9" ht="24" x14ac:dyDescent="0.2">
      <c r="A31" s="289" t="s">
        <v>170</v>
      </c>
      <c r="B31" s="462">
        <f>B25-B32</f>
        <v>1118</v>
      </c>
      <c r="H31" s="17" t="s">
        <v>170</v>
      </c>
      <c r="I31" s="473">
        <f>I25-I32</f>
        <v>3578</v>
      </c>
    </row>
    <row r="32" spans="1:9" ht="12.75" thickBot="1" x14ac:dyDescent="0.25">
      <c r="A32" s="583" t="s">
        <v>189</v>
      </c>
      <c r="B32" s="80">
        <f>SUM(B26:B30)</f>
        <v>2968</v>
      </c>
      <c r="H32" s="79" t="s">
        <v>189</v>
      </c>
      <c r="I32" s="80">
        <f>SUM(I26:I30)</f>
        <v>5667</v>
      </c>
    </row>
    <row r="40" spans="1:9" ht="12.75" thickBot="1" x14ac:dyDescent="0.25"/>
    <row r="41" spans="1:9" ht="12.75" thickBot="1" x14ac:dyDescent="0.25">
      <c r="H41" s="1378" t="s">
        <v>0</v>
      </c>
      <c r="I41" s="1393" t="s">
        <v>384</v>
      </c>
    </row>
    <row r="42" spans="1:9" ht="12" customHeight="1" x14ac:dyDescent="0.2">
      <c r="A42" s="1397" t="s">
        <v>0</v>
      </c>
      <c r="B42" s="1393">
        <v>2015</v>
      </c>
      <c r="H42" s="1392"/>
      <c r="I42" s="1394"/>
    </row>
    <row r="43" spans="1:9" ht="12.75" thickBot="1" x14ac:dyDescent="0.25">
      <c r="A43" s="1397"/>
      <c r="B43" s="1394"/>
      <c r="H43" s="42" t="s">
        <v>186</v>
      </c>
      <c r="I43" s="478">
        <f>'ZAMIE.POB.CZ.-DEC-NAJLICZ.'!F41</f>
        <v>5817</v>
      </c>
    </row>
    <row r="44" spans="1:9" ht="12.75" thickBot="1" x14ac:dyDescent="0.25">
      <c r="A44" s="582" t="s">
        <v>186</v>
      </c>
      <c r="B44" s="478">
        <f>'ZAMIE.POB.CZ.-DEC-NAJLICZ.'!B41</f>
        <v>2152</v>
      </c>
      <c r="H44" s="73" t="str">
        <f>'ZAMIE.POB.CZ.-DEC-NAJLICZ.'!E44</f>
        <v>UKRAINA</v>
      </c>
      <c r="I44" s="473">
        <f>'ZAMIE.POB.CZ.-DEC-NAJLICZ.'!F44</f>
        <v>2579</v>
      </c>
    </row>
    <row r="45" spans="1:9" ht="12.75" thickBot="1" x14ac:dyDescent="0.25">
      <c r="A45" s="289" t="str">
        <f>'ZAMIE.POB.CZ.-DEC-NAJLICZ.'!A44</f>
        <v>UKRAINA</v>
      </c>
      <c r="B45" s="477">
        <f>'ZAMIE.POB.CZ.-DEC-NAJLICZ.'!B44</f>
        <v>1282</v>
      </c>
      <c r="H45" s="73" t="str">
        <f>'ZAMIE.POB.CZ.-DEC-NAJLICZ.'!E45</f>
        <v>WIETNAM</v>
      </c>
      <c r="I45" s="473">
        <f>'ZAMIE.POB.CZ.-DEC-NAJLICZ.'!F45</f>
        <v>291</v>
      </c>
    </row>
    <row r="46" spans="1:9" ht="12.75" thickBot="1" x14ac:dyDescent="0.25">
      <c r="A46" s="289" t="str">
        <f>'ZAMIE.POB.CZ.-DEC-NAJLICZ.'!A45</f>
        <v>WIETNAM</v>
      </c>
      <c r="B46" s="477">
        <f>'ZAMIE.POB.CZ.-DEC-NAJLICZ.'!B45</f>
        <v>93</v>
      </c>
      <c r="H46" s="73" t="str">
        <f>'ZAMIE.POB.CZ.-DEC-NAJLICZ.'!E46</f>
        <v>CHINY</v>
      </c>
      <c r="I46" s="473">
        <f>'ZAMIE.POB.CZ.-DEC-NAJLICZ.'!F46</f>
        <v>249</v>
      </c>
    </row>
    <row r="47" spans="1:9" ht="12.75" thickBot="1" x14ac:dyDescent="0.25">
      <c r="A47" s="289" t="str">
        <f>'ZAMIE.POB.CZ.-DEC-NAJLICZ.'!A46</f>
        <v>PAKISTAN</v>
      </c>
      <c r="B47" s="477">
        <f>'ZAMIE.POB.CZ.-DEC-NAJLICZ.'!B46</f>
        <v>62</v>
      </c>
      <c r="H47" s="73" t="str">
        <f>'ZAMIE.POB.CZ.-DEC-NAJLICZ.'!E47</f>
        <v>ROSJA</v>
      </c>
      <c r="I47" s="473">
        <f>'ZAMIE.POB.CZ.-DEC-NAJLICZ.'!F47</f>
        <v>221</v>
      </c>
    </row>
    <row r="48" spans="1:9" ht="12.75" thickBot="1" x14ac:dyDescent="0.25">
      <c r="A48" s="289" t="str">
        <f>'ZAMIE.POB.CZ.-DEC-NAJLICZ.'!A47</f>
        <v>ARMENIA</v>
      </c>
      <c r="B48" s="477">
        <f>'ZAMIE.POB.CZ.-DEC-NAJLICZ.'!B47</f>
        <v>58</v>
      </c>
      <c r="H48" s="73" t="str">
        <f>'ZAMIE.POB.CZ.-DEC-NAJLICZ.'!E48</f>
        <v>TURCJA</v>
      </c>
      <c r="I48" s="473">
        <f>'ZAMIE.POB.CZ.-DEC-NAJLICZ.'!F48</f>
        <v>217</v>
      </c>
    </row>
    <row r="49" spans="1:9" ht="24" x14ac:dyDescent="0.2">
      <c r="A49" s="289" t="str">
        <f>'ZAMIE.POB.CZ.-DEC-NAJLICZ.'!A48</f>
        <v>CHINY</v>
      </c>
      <c r="B49" s="477">
        <f>'ZAMIE.POB.CZ.-DEC-NAJLICZ.'!B48</f>
        <v>51</v>
      </c>
      <c r="H49" s="17" t="s">
        <v>170</v>
      </c>
      <c r="I49" s="498">
        <f>I43-I50</f>
        <v>2260</v>
      </c>
    </row>
    <row r="50" spans="1:9" ht="24.75" thickBot="1" x14ac:dyDescent="0.25">
      <c r="A50" s="289" t="s">
        <v>170</v>
      </c>
      <c r="B50" s="462">
        <f>B44-B51</f>
        <v>606</v>
      </c>
      <c r="H50" s="79" t="s">
        <v>189</v>
      </c>
      <c r="I50" s="481">
        <f>SUM(I44:I48)</f>
        <v>3557</v>
      </c>
    </row>
    <row r="51" spans="1:9" ht="12.75" thickBot="1" x14ac:dyDescent="0.25">
      <c r="A51" s="583" t="s">
        <v>189</v>
      </c>
      <c r="B51" s="80">
        <f>SUM(B45:B49)</f>
        <v>1546</v>
      </c>
    </row>
  </sheetData>
  <mergeCells count="6">
    <mergeCell ref="H23:H24"/>
    <mergeCell ref="I23:I24"/>
    <mergeCell ref="A42:A43"/>
    <mergeCell ref="B42:B43"/>
    <mergeCell ref="H41:H42"/>
    <mergeCell ref="I41:I42"/>
  </mergeCells>
  <pageMargins left="0.25" right="0.25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tabColor rgb="FF92D050"/>
  </sheetPr>
  <dimension ref="A1:P71"/>
  <sheetViews>
    <sheetView zoomScaleNormal="100" workbookViewId="0">
      <selection activeCell="A2" sqref="A2"/>
    </sheetView>
  </sheetViews>
  <sheetFormatPr defaultColWidth="6.7109375" defaultRowHeight="12" x14ac:dyDescent="0.2"/>
  <cols>
    <col min="1" max="1" width="32.7109375" style="48" customWidth="1"/>
    <col min="2" max="10" width="6.28515625" style="48" customWidth="1"/>
    <col min="11" max="11" width="7.42578125" style="48" customWidth="1"/>
    <col min="12" max="16" width="6.28515625" style="48" customWidth="1"/>
    <col min="17" max="252" width="6.7109375" style="48"/>
    <col min="253" max="253" width="32.7109375" style="48" customWidth="1"/>
    <col min="254" max="268" width="6.28515625" style="48" customWidth="1"/>
    <col min="269" max="508" width="6.7109375" style="48"/>
    <col min="509" max="509" width="32.7109375" style="48" customWidth="1"/>
    <col min="510" max="524" width="6.28515625" style="48" customWidth="1"/>
    <col min="525" max="764" width="6.7109375" style="48"/>
    <col min="765" max="765" width="32.7109375" style="48" customWidth="1"/>
    <col min="766" max="780" width="6.28515625" style="48" customWidth="1"/>
    <col min="781" max="1020" width="6.7109375" style="48"/>
    <col min="1021" max="1021" width="32.7109375" style="48" customWidth="1"/>
    <col min="1022" max="1036" width="6.28515625" style="48" customWidth="1"/>
    <col min="1037" max="1276" width="6.7109375" style="48"/>
    <col min="1277" max="1277" width="32.7109375" style="48" customWidth="1"/>
    <col min="1278" max="1292" width="6.28515625" style="48" customWidth="1"/>
    <col min="1293" max="1532" width="6.7109375" style="48"/>
    <col min="1533" max="1533" width="32.7109375" style="48" customWidth="1"/>
    <col min="1534" max="1548" width="6.28515625" style="48" customWidth="1"/>
    <col min="1549" max="1788" width="6.7109375" style="48"/>
    <col min="1789" max="1789" width="32.7109375" style="48" customWidth="1"/>
    <col min="1790" max="1804" width="6.28515625" style="48" customWidth="1"/>
    <col min="1805" max="2044" width="6.7109375" style="48"/>
    <col min="2045" max="2045" width="32.7109375" style="48" customWidth="1"/>
    <col min="2046" max="2060" width="6.28515625" style="48" customWidth="1"/>
    <col min="2061" max="2300" width="6.7109375" style="48"/>
    <col min="2301" max="2301" width="32.7109375" style="48" customWidth="1"/>
    <col min="2302" max="2316" width="6.28515625" style="48" customWidth="1"/>
    <col min="2317" max="2556" width="6.7109375" style="48"/>
    <col min="2557" max="2557" width="32.7109375" style="48" customWidth="1"/>
    <col min="2558" max="2572" width="6.28515625" style="48" customWidth="1"/>
    <col min="2573" max="2812" width="6.7109375" style="48"/>
    <col min="2813" max="2813" width="32.7109375" style="48" customWidth="1"/>
    <col min="2814" max="2828" width="6.28515625" style="48" customWidth="1"/>
    <col min="2829" max="3068" width="6.7109375" style="48"/>
    <col min="3069" max="3069" width="32.7109375" style="48" customWidth="1"/>
    <col min="3070" max="3084" width="6.28515625" style="48" customWidth="1"/>
    <col min="3085" max="3324" width="6.7109375" style="48"/>
    <col min="3325" max="3325" width="32.7109375" style="48" customWidth="1"/>
    <col min="3326" max="3340" width="6.28515625" style="48" customWidth="1"/>
    <col min="3341" max="3580" width="6.7109375" style="48"/>
    <col min="3581" max="3581" width="32.7109375" style="48" customWidth="1"/>
    <col min="3582" max="3596" width="6.28515625" style="48" customWidth="1"/>
    <col min="3597" max="3836" width="6.7109375" style="48"/>
    <col min="3837" max="3837" width="32.7109375" style="48" customWidth="1"/>
    <col min="3838" max="3852" width="6.28515625" style="48" customWidth="1"/>
    <col min="3853" max="4092" width="6.7109375" style="48"/>
    <col min="4093" max="4093" width="32.7109375" style="48" customWidth="1"/>
    <col min="4094" max="4108" width="6.28515625" style="48" customWidth="1"/>
    <col min="4109" max="4348" width="6.7109375" style="48"/>
    <col min="4349" max="4349" width="32.7109375" style="48" customWidth="1"/>
    <col min="4350" max="4364" width="6.28515625" style="48" customWidth="1"/>
    <col min="4365" max="4604" width="6.7109375" style="48"/>
    <col min="4605" max="4605" width="32.7109375" style="48" customWidth="1"/>
    <col min="4606" max="4620" width="6.28515625" style="48" customWidth="1"/>
    <col min="4621" max="4860" width="6.7109375" style="48"/>
    <col min="4861" max="4861" width="32.7109375" style="48" customWidth="1"/>
    <col min="4862" max="4876" width="6.28515625" style="48" customWidth="1"/>
    <col min="4877" max="5116" width="6.7109375" style="48"/>
    <col min="5117" max="5117" width="32.7109375" style="48" customWidth="1"/>
    <col min="5118" max="5132" width="6.28515625" style="48" customWidth="1"/>
    <col min="5133" max="5372" width="6.7109375" style="48"/>
    <col min="5373" max="5373" width="32.7109375" style="48" customWidth="1"/>
    <col min="5374" max="5388" width="6.28515625" style="48" customWidth="1"/>
    <col min="5389" max="5628" width="6.7109375" style="48"/>
    <col min="5629" max="5629" width="32.7109375" style="48" customWidth="1"/>
    <col min="5630" max="5644" width="6.28515625" style="48" customWidth="1"/>
    <col min="5645" max="5884" width="6.7109375" style="48"/>
    <col min="5885" max="5885" width="32.7109375" style="48" customWidth="1"/>
    <col min="5886" max="5900" width="6.28515625" style="48" customWidth="1"/>
    <col min="5901" max="6140" width="6.7109375" style="48"/>
    <col min="6141" max="6141" width="32.7109375" style="48" customWidth="1"/>
    <col min="6142" max="6156" width="6.28515625" style="48" customWidth="1"/>
    <col min="6157" max="6396" width="6.7109375" style="48"/>
    <col min="6397" max="6397" width="32.7109375" style="48" customWidth="1"/>
    <col min="6398" max="6412" width="6.28515625" style="48" customWidth="1"/>
    <col min="6413" max="6652" width="6.7109375" style="48"/>
    <col min="6653" max="6653" width="32.7109375" style="48" customWidth="1"/>
    <col min="6654" max="6668" width="6.28515625" style="48" customWidth="1"/>
    <col min="6669" max="6908" width="6.7109375" style="48"/>
    <col min="6909" max="6909" width="32.7109375" style="48" customWidth="1"/>
    <col min="6910" max="6924" width="6.28515625" style="48" customWidth="1"/>
    <col min="6925" max="7164" width="6.7109375" style="48"/>
    <col min="7165" max="7165" width="32.7109375" style="48" customWidth="1"/>
    <col min="7166" max="7180" width="6.28515625" style="48" customWidth="1"/>
    <col min="7181" max="7420" width="6.7109375" style="48"/>
    <col min="7421" max="7421" width="32.7109375" style="48" customWidth="1"/>
    <col min="7422" max="7436" width="6.28515625" style="48" customWidth="1"/>
    <col min="7437" max="7676" width="6.7109375" style="48"/>
    <col min="7677" max="7677" width="32.7109375" style="48" customWidth="1"/>
    <col min="7678" max="7692" width="6.28515625" style="48" customWidth="1"/>
    <col min="7693" max="7932" width="6.7109375" style="48"/>
    <col min="7933" max="7933" width="32.7109375" style="48" customWidth="1"/>
    <col min="7934" max="7948" width="6.28515625" style="48" customWidth="1"/>
    <col min="7949" max="8188" width="6.7109375" style="48"/>
    <col min="8189" max="8189" width="32.7109375" style="48" customWidth="1"/>
    <col min="8190" max="8204" width="6.28515625" style="48" customWidth="1"/>
    <col min="8205" max="8444" width="6.7109375" style="48"/>
    <col min="8445" max="8445" width="32.7109375" style="48" customWidth="1"/>
    <col min="8446" max="8460" width="6.28515625" style="48" customWidth="1"/>
    <col min="8461" max="8700" width="6.7109375" style="48"/>
    <col min="8701" max="8701" width="32.7109375" style="48" customWidth="1"/>
    <col min="8702" max="8716" width="6.28515625" style="48" customWidth="1"/>
    <col min="8717" max="8956" width="6.7109375" style="48"/>
    <col min="8957" max="8957" width="32.7109375" style="48" customWidth="1"/>
    <col min="8958" max="8972" width="6.28515625" style="48" customWidth="1"/>
    <col min="8973" max="9212" width="6.7109375" style="48"/>
    <col min="9213" max="9213" width="32.7109375" style="48" customWidth="1"/>
    <col min="9214" max="9228" width="6.28515625" style="48" customWidth="1"/>
    <col min="9229" max="9468" width="6.7109375" style="48"/>
    <col min="9469" max="9469" width="32.7109375" style="48" customWidth="1"/>
    <col min="9470" max="9484" width="6.28515625" style="48" customWidth="1"/>
    <col min="9485" max="9724" width="6.7109375" style="48"/>
    <col min="9725" max="9725" width="32.7109375" style="48" customWidth="1"/>
    <col min="9726" max="9740" width="6.28515625" style="48" customWidth="1"/>
    <col min="9741" max="9980" width="6.7109375" style="48"/>
    <col min="9981" max="9981" width="32.7109375" style="48" customWidth="1"/>
    <col min="9982" max="9996" width="6.28515625" style="48" customWidth="1"/>
    <col min="9997" max="10236" width="6.7109375" style="48"/>
    <col min="10237" max="10237" width="32.7109375" style="48" customWidth="1"/>
    <col min="10238" max="10252" width="6.28515625" style="48" customWidth="1"/>
    <col min="10253" max="10492" width="6.7109375" style="48"/>
    <col min="10493" max="10493" width="32.7109375" style="48" customWidth="1"/>
    <col min="10494" max="10508" width="6.28515625" style="48" customWidth="1"/>
    <col min="10509" max="10748" width="6.7109375" style="48"/>
    <col min="10749" max="10749" width="32.7109375" style="48" customWidth="1"/>
    <col min="10750" max="10764" width="6.28515625" style="48" customWidth="1"/>
    <col min="10765" max="11004" width="6.7109375" style="48"/>
    <col min="11005" max="11005" width="32.7109375" style="48" customWidth="1"/>
    <col min="11006" max="11020" width="6.28515625" style="48" customWidth="1"/>
    <col min="11021" max="11260" width="6.7109375" style="48"/>
    <col min="11261" max="11261" width="32.7109375" style="48" customWidth="1"/>
    <col min="11262" max="11276" width="6.28515625" style="48" customWidth="1"/>
    <col min="11277" max="11516" width="6.7109375" style="48"/>
    <col min="11517" max="11517" width="32.7109375" style="48" customWidth="1"/>
    <col min="11518" max="11532" width="6.28515625" style="48" customWidth="1"/>
    <col min="11533" max="11772" width="6.7109375" style="48"/>
    <col min="11773" max="11773" width="32.7109375" style="48" customWidth="1"/>
    <col min="11774" max="11788" width="6.28515625" style="48" customWidth="1"/>
    <col min="11789" max="12028" width="6.7109375" style="48"/>
    <col min="12029" max="12029" width="32.7109375" style="48" customWidth="1"/>
    <col min="12030" max="12044" width="6.28515625" style="48" customWidth="1"/>
    <col min="12045" max="12284" width="6.7109375" style="48"/>
    <col min="12285" max="12285" width="32.7109375" style="48" customWidth="1"/>
    <col min="12286" max="12300" width="6.28515625" style="48" customWidth="1"/>
    <col min="12301" max="12540" width="6.7109375" style="48"/>
    <col min="12541" max="12541" width="32.7109375" style="48" customWidth="1"/>
    <col min="12542" max="12556" width="6.28515625" style="48" customWidth="1"/>
    <col min="12557" max="12796" width="6.7109375" style="48"/>
    <col min="12797" max="12797" width="32.7109375" style="48" customWidth="1"/>
    <col min="12798" max="12812" width="6.28515625" style="48" customWidth="1"/>
    <col min="12813" max="13052" width="6.7109375" style="48"/>
    <col min="13053" max="13053" width="32.7109375" style="48" customWidth="1"/>
    <col min="13054" max="13068" width="6.28515625" style="48" customWidth="1"/>
    <col min="13069" max="13308" width="6.7109375" style="48"/>
    <col min="13309" max="13309" width="32.7109375" style="48" customWidth="1"/>
    <col min="13310" max="13324" width="6.28515625" style="48" customWidth="1"/>
    <col min="13325" max="13564" width="6.7109375" style="48"/>
    <col min="13565" max="13565" width="32.7109375" style="48" customWidth="1"/>
    <col min="13566" max="13580" width="6.28515625" style="48" customWidth="1"/>
    <col min="13581" max="13820" width="6.7109375" style="48"/>
    <col min="13821" max="13821" width="32.7109375" style="48" customWidth="1"/>
    <col min="13822" max="13836" width="6.28515625" style="48" customWidth="1"/>
    <col min="13837" max="14076" width="6.7109375" style="48"/>
    <col min="14077" max="14077" width="32.7109375" style="48" customWidth="1"/>
    <col min="14078" max="14092" width="6.28515625" style="48" customWidth="1"/>
    <col min="14093" max="14332" width="6.7109375" style="48"/>
    <col min="14333" max="14333" width="32.7109375" style="48" customWidth="1"/>
    <col min="14334" max="14348" width="6.28515625" style="48" customWidth="1"/>
    <col min="14349" max="14588" width="6.7109375" style="48"/>
    <col min="14589" max="14589" width="32.7109375" style="48" customWidth="1"/>
    <col min="14590" max="14604" width="6.28515625" style="48" customWidth="1"/>
    <col min="14605" max="14844" width="6.7109375" style="48"/>
    <col min="14845" max="14845" width="32.7109375" style="48" customWidth="1"/>
    <col min="14846" max="14860" width="6.28515625" style="48" customWidth="1"/>
    <col min="14861" max="15100" width="6.7109375" style="48"/>
    <col min="15101" max="15101" width="32.7109375" style="48" customWidth="1"/>
    <col min="15102" max="15116" width="6.28515625" style="48" customWidth="1"/>
    <col min="15117" max="15356" width="6.7109375" style="48"/>
    <col min="15357" max="15357" width="32.7109375" style="48" customWidth="1"/>
    <col min="15358" max="15372" width="6.28515625" style="48" customWidth="1"/>
    <col min="15373" max="15612" width="6.7109375" style="48"/>
    <col min="15613" max="15613" width="32.7109375" style="48" customWidth="1"/>
    <col min="15614" max="15628" width="6.28515625" style="48" customWidth="1"/>
    <col min="15629" max="15868" width="6.7109375" style="48"/>
    <col min="15869" max="15869" width="32.7109375" style="48" customWidth="1"/>
    <col min="15870" max="15884" width="6.28515625" style="48" customWidth="1"/>
    <col min="15885" max="16124" width="6.7109375" style="48"/>
    <col min="16125" max="16125" width="32.7109375" style="48" customWidth="1"/>
    <col min="16126" max="16140" width="6.28515625" style="48" customWidth="1"/>
    <col min="16141" max="16384" width="6.7109375" style="48"/>
  </cols>
  <sheetData>
    <row r="1" spans="1:16" x14ac:dyDescent="0.2">
      <c r="A1" s="510" t="s">
        <v>427</v>
      </c>
      <c r="O1" s="554"/>
    </row>
    <row r="2" spans="1:16" x14ac:dyDescent="0.2">
      <c r="A2" s="41" t="s">
        <v>233</v>
      </c>
    </row>
    <row r="3" spans="1:16" x14ac:dyDescent="0.2">
      <c r="A3" s="1082"/>
    </row>
    <row r="4" spans="1:16" x14ac:dyDescent="0.2">
      <c r="A4" s="41"/>
    </row>
    <row r="5" spans="1:16" ht="12.75" thickBot="1" x14ac:dyDescent="0.25"/>
    <row r="6" spans="1:16" ht="12.75" thickBot="1" x14ac:dyDescent="0.25">
      <c r="A6" s="1402" t="s">
        <v>194</v>
      </c>
      <c r="B6" s="1380">
        <v>2013</v>
      </c>
      <c r="C6" s="1405"/>
      <c r="D6" s="1382"/>
      <c r="E6" s="1380">
        <v>2014</v>
      </c>
      <c r="F6" s="1405"/>
      <c r="G6" s="1381"/>
      <c r="H6" s="1380">
        <f>E6+1</f>
        <v>2015</v>
      </c>
      <c r="I6" s="1405"/>
      <c r="J6" s="1382"/>
      <c r="K6" s="1406" t="s">
        <v>119</v>
      </c>
      <c r="L6" s="1407"/>
      <c r="M6" s="1407"/>
      <c r="N6" s="1407"/>
      <c r="O6" s="1407"/>
      <c r="P6" s="1408"/>
    </row>
    <row r="7" spans="1:16" ht="12" customHeight="1" x14ac:dyDescent="0.2">
      <c r="A7" s="1403"/>
      <c r="B7" s="1409" t="s">
        <v>195</v>
      </c>
      <c r="C7" s="1398" t="s">
        <v>196</v>
      </c>
      <c r="D7" s="1400" t="s">
        <v>197</v>
      </c>
      <c r="E7" s="1409" t="s">
        <v>195</v>
      </c>
      <c r="F7" s="1398" t="s">
        <v>196</v>
      </c>
      <c r="G7" s="1413" t="s">
        <v>197</v>
      </c>
      <c r="H7" s="1409" t="s">
        <v>195</v>
      </c>
      <c r="I7" s="1398" t="s">
        <v>196</v>
      </c>
      <c r="J7" s="1400" t="s">
        <v>197</v>
      </c>
      <c r="K7" s="1411" t="s">
        <v>195</v>
      </c>
      <c r="L7" s="1412"/>
      <c r="M7" s="1411" t="s">
        <v>196</v>
      </c>
      <c r="N7" s="1412"/>
      <c r="O7" s="1411" t="s">
        <v>197</v>
      </c>
      <c r="P7" s="1412"/>
    </row>
    <row r="8" spans="1:16" ht="39.75" customHeight="1" thickBot="1" x14ac:dyDescent="0.25">
      <c r="A8" s="1404"/>
      <c r="B8" s="1410"/>
      <c r="C8" s="1399"/>
      <c r="D8" s="1401"/>
      <c r="E8" s="1410"/>
      <c r="F8" s="1399"/>
      <c r="G8" s="1414"/>
      <c r="H8" s="1410"/>
      <c r="I8" s="1399"/>
      <c r="J8" s="1401"/>
      <c r="K8" s="85" t="s">
        <v>123</v>
      </c>
      <c r="L8" s="86" t="s">
        <v>124</v>
      </c>
      <c r="M8" s="85" t="s">
        <v>123</v>
      </c>
      <c r="N8" s="86" t="s">
        <v>124</v>
      </c>
      <c r="O8" s="85" t="s">
        <v>123</v>
      </c>
      <c r="P8" s="86" t="s">
        <v>124</v>
      </c>
    </row>
    <row r="9" spans="1:16" x14ac:dyDescent="0.2">
      <c r="A9" s="602" t="s">
        <v>344</v>
      </c>
      <c r="B9" s="88">
        <v>3121</v>
      </c>
      <c r="C9" s="88">
        <v>206</v>
      </c>
      <c r="D9" s="89">
        <v>201</v>
      </c>
      <c r="E9" s="90">
        <v>3642</v>
      </c>
      <c r="F9" s="88">
        <v>133</v>
      </c>
      <c r="G9" s="91">
        <v>216</v>
      </c>
      <c r="H9" s="88">
        <v>5475</v>
      </c>
      <c r="I9" s="88">
        <v>179</v>
      </c>
      <c r="J9" s="89">
        <f>VLOOKUP(A9,'[1]Tab. 32'!$C$8:$F$28,4,FALSE)</f>
        <v>221</v>
      </c>
      <c r="K9" s="604">
        <f>SUM(H9,B9,E9)</f>
        <v>12238</v>
      </c>
      <c r="L9" s="605">
        <f t="shared" ref="L9:L24" si="0">K9*100/K$25</f>
        <v>8.7593853113167714</v>
      </c>
      <c r="M9" s="604">
        <f>SUM(I9,C9,F9)</f>
        <v>518</v>
      </c>
      <c r="N9" s="606">
        <f t="shared" ref="N9:N24" si="1">M9*100/M$25</f>
        <v>5.602422669262384</v>
      </c>
      <c r="O9" s="604">
        <f>SUM(J9,D9,G9)</f>
        <v>638</v>
      </c>
      <c r="P9" s="605">
        <f t="shared" ref="P9:P24" si="2">O9*100/O$25</f>
        <v>10.967852845109162</v>
      </c>
    </row>
    <row r="10" spans="1:16" x14ac:dyDescent="0.2">
      <c r="A10" s="597" t="s">
        <v>345</v>
      </c>
      <c r="B10" s="92">
        <v>701</v>
      </c>
      <c r="C10" s="92">
        <v>25</v>
      </c>
      <c r="D10" s="93">
        <v>50</v>
      </c>
      <c r="E10" s="94">
        <v>967</v>
      </c>
      <c r="F10" s="92">
        <v>25</v>
      </c>
      <c r="G10" s="95">
        <v>49</v>
      </c>
      <c r="H10" s="88">
        <v>2174</v>
      </c>
      <c r="I10" s="88">
        <v>40</v>
      </c>
      <c r="J10" s="89">
        <f>VLOOKUP(A10,'[1]Tab. 32'!$C$8:$F$28,4,FALSE)</f>
        <v>57</v>
      </c>
      <c r="K10" s="604">
        <f t="shared" ref="K10:K24" si="3">SUM(H10,B10,E10)</f>
        <v>3842</v>
      </c>
      <c r="L10" s="607">
        <f t="shared" si="0"/>
        <v>2.749923056551645</v>
      </c>
      <c r="M10" s="604">
        <f t="shared" ref="M10:M24" si="4">SUM(I10,C10,F10)</f>
        <v>90</v>
      </c>
      <c r="N10" s="608">
        <f t="shared" si="1"/>
        <v>0.9733939000648929</v>
      </c>
      <c r="O10" s="604">
        <f t="shared" ref="O10:O24" si="5">SUM(J10,D10,G10)</f>
        <v>156</v>
      </c>
      <c r="P10" s="607">
        <f t="shared" si="2"/>
        <v>2.6817947395564725</v>
      </c>
    </row>
    <row r="11" spans="1:16" x14ac:dyDescent="0.2">
      <c r="A11" s="597" t="s">
        <v>267</v>
      </c>
      <c r="B11" s="92">
        <v>1391</v>
      </c>
      <c r="C11" s="92">
        <v>32</v>
      </c>
      <c r="D11" s="93">
        <v>37</v>
      </c>
      <c r="E11" s="97">
        <v>1798</v>
      </c>
      <c r="F11" s="92">
        <v>28</v>
      </c>
      <c r="G11" s="95">
        <v>52</v>
      </c>
      <c r="H11" s="88">
        <v>2885</v>
      </c>
      <c r="I11" s="88">
        <v>57</v>
      </c>
      <c r="J11" s="89">
        <f>VLOOKUP(A11,'[1]Tab. 32'!$C$8:$F$28,4,FALSE)</f>
        <v>72</v>
      </c>
      <c r="K11" s="604">
        <f t="shared" si="3"/>
        <v>6074</v>
      </c>
      <c r="L11" s="607">
        <f t="shared" si="0"/>
        <v>4.3474837703005447</v>
      </c>
      <c r="M11" s="604">
        <f t="shared" si="4"/>
        <v>117</v>
      </c>
      <c r="N11" s="608">
        <f t="shared" si="1"/>
        <v>1.2654120700843607</v>
      </c>
      <c r="O11" s="604">
        <f t="shared" si="5"/>
        <v>161</v>
      </c>
      <c r="P11" s="607">
        <f t="shared" si="2"/>
        <v>2.7677496991576414</v>
      </c>
    </row>
    <row r="12" spans="1:16" x14ac:dyDescent="0.2">
      <c r="A12" s="597" t="s">
        <v>346</v>
      </c>
      <c r="B12" s="92">
        <v>483</v>
      </c>
      <c r="C12" s="92">
        <v>36</v>
      </c>
      <c r="D12" s="93">
        <v>49</v>
      </c>
      <c r="E12" s="94">
        <v>540</v>
      </c>
      <c r="F12" s="92">
        <v>61</v>
      </c>
      <c r="G12" s="95">
        <v>56</v>
      </c>
      <c r="H12" s="88">
        <v>1509</v>
      </c>
      <c r="I12" s="88">
        <v>107</v>
      </c>
      <c r="J12" s="89">
        <f>VLOOKUP(A12,'[1]Tab. 32'!$C$8:$F$28,4,FALSE)</f>
        <v>72</v>
      </c>
      <c r="K12" s="604">
        <f t="shared" si="3"/>
        <v>2532</v>
      </c>
      <c r="L12" s="607">
        <f t="shared" si="0"/>
        <v>1.8122866161345044</v>
      </c>
      <c r="M12" s="604">
        <f t="shared" si="4"/>
        <v>204</v>
      </c>
      <c r="N12" s="608">
        <f t="shared" si="1"/>
        <v>2.2063595068137571</v>
      </c>
      <c r="O12" s="604">
        <f t="shared" si="5"/>
        <v>177</v>
      </c>
      <c r="P12" s="607">
        <f t="shared" si="2"/>
        <v>3.0428055698813821</v>
      </c>
    </row>
    <row r="13" spans="1:16" x14ac:dyDescent="0.2">
      <c r="A13" s="597" t="s">
        <v>268</v>
      </c>
      <c r="B13" s="92">
        <v>1650</v>
      </c>
      <c r="C13" s="92">
        <v>158</v>
      </c>
      <c r="D13" s="93">
        <v>116</v>
      </c>
      <c r="E13" s="97">
        <v>2220</v>
      </c>
      <c r="F13" s="92">
        <v>141</v>
      </c>
      <c r="G13" s="95">
        <v>118</v>
      </c>
      <c r="H13" s="88">
        <v>3237</v>
      </c>
      <c r="I13" s="88">
        <v>237</v>
      </c>
      <c r="J13" s="89">
        <f>VLOOKUP(A13,'[1]Tab. 32'!$C$8:$F$28,4,FALSE)</f>
        <v>153</v>
      </c>
      <c r="K13" s="604">
        <f t="shared" si="3"/>
        <v>7107</v>
      </c>
      <c r="L13" s="607">
        <f t="shared" si="0"/>
        <v>5.0868566275149769</v>
      </c>
      <c r="M13" s="604">
        <f t="shared" si="4"/>
        <v>536</v>
      </c>
      <c r="N13" s="608">
        <f t="shared" si="1"/>
        <v>5.7971014492753623</v>
      </c>
      <c r="O13" s="604">
        <f t="shared" si="5"/>
        <v>387</v>
      </c>
      <c r="P13" s="607">
        <f t="shared" si="2"/>
        <v>6.6529138731304798</v>
      </c>
    </row>
    <row r="14" spans="1:16" x14ac:dyDescent="0.2">
      <c r="A14" s="597" t="s">
        <v>347</v>
      </c>
      <c r="B14" s="92">
        <v>3219</v>
      </c>
      <c r="C14" s="92">
        <v>88</v>
      </c>
      <c r="D14" s="93">
        <v>171</v>
      </c>
      <c r="E14" s="97">
        <v>4345</v>
      </c>
      <c r="F14" s="92">
        <v>47</v>
      </c>
      <c r="G14" s="95">
        <v>196</v>
      </c>
      <c r="H14" s="88">
        <v>7908</v>
      </c>
      <c r="I14" s="88">
        <v>142</v>
      </c>
      <c r="J14" s="89">
        <f>VLOOKUP(A14,'[1]Tab. 32'!$C$8:$F$28,4,FALSE)</f>
        <v>397</v>
      </c>
      <c r="K14" s="604">
        <f t="shared" si="3"/>
        <v>15472</v>
      </c>
      <c r="L14" s="607">
        <f t="shared" si="0"/>
        <v>11.07413053903359</v>
      </c>
      <c r="M14" s="604">
        <f t="shared" si="4"/>
        <v>277</v>
      </c>
      <c r="N14" s="608">
        <f t="shared" si="1"/>
        <v>2.9958901146441703</v>
      </c>
      <c r="O14" s="604">
        <f t="shared" si="5"/>
        <v>764</v>
      </c>
      <c r="P14" s="607">
        <f t="shared" si="2"/>
        <v>13.133917827058621</v>
      </c>
    </row>
    <row r="15" spans="1:16" x14ac:dyDescent="0.2">
      <c r="A15" s="597" t="s">
        <v>348</v>
      </c>
      <c r="B15" s="92">
        <v>13350</v>
      </c>
      <c r="C15" s="92">
        <v>1967</v>
      </c>
      <c r="D15" s="93">
        <v>742</v>
      </c>
      <c r="E15" s="97">
        <v>18689</v>
      </c>
      <c r="F15" s="98">
        <v>1430</v>
      </c>
      <c r="G15" s="99">
        <v>584</v>
      </c>
      <c r="H15" s="88">
        <v>24300</v>
      </c>
      <c r="I15" s="88">
        <v>2855</v>
      </c>
      <c r="J15" s="89">
        <f>VLOOKUP(A15,'[1]Tab. 32'!$C$8:$F$28,4,FALSE)</f>
        <v>625</v>
      </c>
      <c r="K15" s="604">
        <f t="shared" si="3"/>
        <v>56339</v>
      </c>
      <c r="L15" s="607">
        <f t="shared" si="0"/>
        <v>40.324808715008622</v>
      </c>
      <c r="M15" s="604">
        <f t="shared" si="4"/>
        <v>6252</v>
      </c>
      <c r="N15" s="608">
        <f t="shared" si="1"/>
        <v>67.618429591174561</v>
      </c>
      <c r="O15" s="604">
        <f t="shared" si="5"/>
        <v>1951</v>
      </c>
      <c r="P15" s="607">
        <f t="shared" si="2"/>
        <v>33.539625236376139</v>
      </c>
    </row>
    <row r="16" spans="1:16" x14ac:dyDescent="0.2">
      <c r="A16" s="597" t="s">
        <v>349</v>
      </c>
      <c r="B16" s="92">
        <v>645</v>
      </c>
      <c r="C16" s="92">
        <v>13</v>
      </c>
      <c r="D16" s="93">
        <v>43</v>
      </c>
      <c r="E16" s="94">
        <v>875</v>
      </c>
      <c r="F16" s="92">
        <v>10</v>
      </c>
      <c r="G16" s="95">
        <v>23</v>
      </c>
      <c r="H16" s="88">
        <v>1607</v>
      </c>
      <c r="I16" s="88">
        <v>28</v>
      </c>
      <c r="J16" s="89">
        <f>VLOOKUP(A16,'[1]Tab. 32'!$C$8:$F$28,4,FALSE)</f>
        <v>40</v>
      </c>
      <c r="K16" s="604">
        <f t="shared" si="3"/>
        <v>3127</v>
      </c>
      <c r="L16" s="607">
        <f t="shared" si="0"/>
        <v>2.2381596558659536</v>
      </c>
      <c r="M16" s="604">
        <f t="shared" si="4"/>
        <v>51</v>
      </c>
      <c r="N16" s="608">
        <f t="shared" si="1"/>
        <v>0.55158987670343929</v>
      </c>
      <c r="O16" s="604">
        <f t="shared" si="5"/>
        <v>106</v>
      </c>
      <c r="P16" s="607">
        <f t="shared" si="2"/>
        <v>1.8222451435447826</v>
      </c>
    </row>
    <row r="17" spans="1:16" x14ac:dyDescent="0.2">
      <c r="A17" s="597" t="s">
        <v>350</v>
      </c>
      <c r="B17" s="92">
        <v>601</v>
      </c>
      <c r="C17" s="92">
        <v>18</v>
      </c>
      <c r="D17" s="93">
        <v>49</v>
      </c>
      <c r="E17" s="94">
        <v>853</v>
      </c>
      <c r="F17" s="92">
        <v>23</v>
      </c>
      <c r="G17" s="95">
        <v>51</v>
      </c>
      <c r="H17" s="88">
        <v>1421</v>
      </c>
      <c r="I17" s="88">
        <v>35</v>
      </c>
      <c r="J17" s="89">
        <f>VLOOKUP(A17,'[1]Tab. 32'!$C$8:$F$28,4,FALSE)</f>
        <v>47</v>
      </c>
      <c r="K17" s="604">
        <f t="shared" si="3"/>
        <v>2875</v>
      </c>
      <c r="L17" s="607">
        <f t="shared" si="0"/>
        <v>2.0577898978620457</v>
      </c>
      <c r="M17" s="604">
        <f t="shared" si="4"/>
        <v>76</v>
      </c>
      <c r="N17" s="608">
        <f t="shared" si="1"/>
        <v>0.82197707116590957</v>
      </c>
      <c r="O17" s="604">
        <f t="shared" si="5"/>
        <v>147</v>
      </c>
      <c r="P17" s="607">
        <f t="shared" si="2"/>
        <v>2.5270758122743682</v>
      </c>
    </row>
    <row r="18" spans="1:16" x14ac:dyDescent="0.2">
      <c r="A18" s="597" t="s">
        <v>351</v>
      </c>
      <c r="B18" s="92">
        <v>406</v>
      </c>
      <c r="C18" s="92">
        <v>15</v>
      </c>
      <c r="D18" s="93">
        <v>9</v>
      </c>
      <c r="E18" s="94">
        <v>427</v>
      </c>
      <c r="F18" s="92">
        <v>9</v>
      </c>
      <c r="G18" s="95">
        <v>15</v>
      </c>
      <c r="H18" s="88">
        <v>622</v>
      </c>
      <c r="I18" s="88">
        <v>12</v>
      </c>
      <c r="J18" s="89">
        <f>VLOOKUP(A18,'[1]Tab. 32'!$C$8:$F$28,4,FALSE)</f>
        <v>11</v>
      </c>
      <c r="K18" s="604">
        <f t="shared" si="3"/>
        <v>1455</v>
      </c>
      <c r="L18" s="607">
        <f t="shared" si="0"/>
        <v>1.0414206265701831</v>
      </c>
      <c r="M18" s="604">
        <f t="shared" si="4"/>
        <v>36</v>
      </c>
      <c r="N18" s="608">
        <f t="shared" si="1"/>
        <v>0.38935756002595717</v>
      </c>
      <c r="O18" s="604">
        <f t="shared" si="5"/>
        <v>35</v>
      </c>
      <c r="P18" s="607">
        <f t="shared" si="2"/>
        <v>0.60168471720818295</v>
      </c>
    </row>
    <row r="19" spans="1:16" x14ac:dyDescent="0.2">
      <c r="A19" s="597" t="s">
        <v>352</v>
      </c>
      <c r="B19" s="98">
        <v>1315</v>
      </c>
      <c r="C19" s="92">
        <v>80</v>
      </c>
      <c r="D19" s="93">
        <v>103</v>
      </c>
      <c r="E19" s="97">
        <v>1720</v>
      </c>
      <c r="F19" s="92">
        <v>48</v>
      </c>
      <c r="G19" s="95">
        <v>115</v>
      </c>
      <c r="H19" s="88">
        <v>2726</v>
      </c>
      <c r="I19" s="88">
        <v>124</v>
      </c>
      <c r="J19" s="89">
        <f>VLOOKUP(A19,'[1]Tab. 32'!$C$8:$F$28,4,FALSE)</f>
        <v>108</v>
      </c>
      <c r="K19" s="604">
        <f t="shared" si="3"/>
        <v>5761</v>
      </c>
      <c r="L19" s="607">
        <f t="shared" si="0"/>
        <v>4.123453078811564</v>
      </c>
      <c r="M19" s="604">
        <f t="shared" si="4"/>
        <v>252</v>
      </c>
      <c r="N19" s="608">
        <f t="shared" si="1"/>
        <v>2.7255029201817003</v>
      </c>
      <c r="O19" s="604">
        <f t="shared" si="5"/>
        <v>326</v>
      </c>
      <c r="P19" s="607">
        <f t="shared" si="2"/>
        <v>5.6042633659962178</v>
      </c>
    </row>
    <row r="20" spans="1:16" x14ac:dyDescent="0.2">
      <c r="A20" s="597" t="s">
        <v>353</v>
      </c>
      <c r="B20" s="98">
        <v>1666</v>
      </c>
      <c r="C20" s="92">
        <v>93</v>
      </c>
      <c r="D20" s="93">
        <v>86</v>
      </c>
      <c r="E20" s="97">
        <v>2085</v>
      </c>
      <c r="F20" s="92">
        <v>43</v>
      </c>
      <c r="G20" s="95">
        <v>87</v>
      </c>
      <c r="H20" s="88">
        <v>3377</v>
      </c>
      <c r="I20" s="88">
        <v>53</v>
      </c>
      <c r="J20" s="89">
        <f>VLOOKUP(A20,'[1]Tab. 32'!$C$8:$F$28,4,FALSE)</f>
        <v>90</v>
      </c>
      <c r="K20" s="604">
        <f t="shared" si="3"/>
        <v>7128</v>
      </c>
      <c r="L20" s="607">
        <f t="shared" si="0"/>
        <v>5.1018874406819696</v>
      </c>
      <c r="M20" s="604">
        <f t="shared" si="4"/>
        <v>189</v>
      </c>
      <c r="N20" s="608">
        <f t="shared" si="1"/>
        <v>2.0441271901362752</v>
      </c>
      <c r="O20" s="604">
        <f t="shared" si="5"/>
        <v>263</v>
      </c>
      <c r="P20" s="607">
        <f t="shared" si="2"/>
        <v>4.5212308750214891</v>
      </c>
    </row>
    <row r="21" spans="1:16" x14ac:dyDescent="0.2">
      <c r="A21" s="597" t="s">
        <v>269</v>
      </c>
      <c r="B21" s="92">
        <v>376</v>
      </c>
      <c r="C21" s="92">
        <v>10</v>
      </c>
      <c r="D21" s="93">
        <v>3</v>
      </c>
      <c r="E21" s="94">
        <v>442</v>
      </c>
      <c r="F21" s="92">
        <v>9</v>
      </c>
      <c r="G21" s="95">
        <v>10</v>
      </c>
      <c r="H21" s="88">
        <v>610</v>
      </c>
      <c r="I21" s="88">
        <v>9</v>
      </c>
      <c r="J21" s="89">
        <f>VLOOKUP(A21,'[1]Tab. 32'!$C$8:$F$28,4,FALSE)</f>
        <v>12</v>
      </c>
      <c r="K21" s="604">
        <f t="shared" si="3"/>
        <v>1428</v>
      </c>
      <c r="L21" s="607">
        <f t="shared" si="0"/>
        <v>1.0220952953554787</v>
      </c>
      <c r="M21" s="604">
        <f t="shared" si="4"/>
        <v>28</v>
      </c>
      <c r="N21" s="608">
        <f t="shared" si="1"/>
        <v>0.30283365779796667</v>
      </c>
      <c r="O21" s="604">
        <f t="shared" si="5"/>
        <v>25</v>
      </c>
      <c r="P21" s="607">
        <f t="shared" si="2"/>
        <v>0.42977479800584495</v>
      </c>
    </row>
    <row r="22" spans="1:16" x14ac:dyDescent="0.2">
      <c r="A22" s="597" t="s">
        <v>270</v>
      </c>
      <c r="B22" s="92">
        <v>411</v>
      </c>
      <c r="C22" s="92">
        <v>29</v>
      </c>
      <c r="D22" s="93">
        <v>38</v>
      </c>
      <c r="E22" s="94">
        <v>445</v>
      </c>
      <c r="F22" s="92">
        <v>28</v>
      </c>
      <c r="G22" s="95">
        <v>31</v>
      </c>
      <c r="H22" s="88">
        <v>726</v>
      </c>
      <c r="I22" s="88">
        <v>43</v>
      </c>
      <c r="J22" s="89">
        <f>VLOOKUP(A22,'[1]Tab. 32'!$C$8:$F$28,4,FALSE)</f>
        <v>31</v>
      </c>
      <c r="K22" s="604">
        <f t="shared" si="3"/>
        <v>1582</v>
      </c>
      <c r="L22" s="607">
        <f t="shared" si="0"/>
        <v>1.1323212585800893</v>
      </c>
      <c r="M22" s="604">
        <f t="shared" si="4"/>
        <v>100</v>
      </c>
      <c r="N22" s="608">
        <f t="shared" si="1"/>
        <v>1.0815487778498811</v>
      </c>
      <c r="O22" s="604">
        <f t="shared" si="5"/>
        <v>100</v>
      </c>
      <c r="P22" s="607">
        <f t="shared" si="2"/>
        <v>1.7190991920233798</v>
      </c>
    </row>
    <row r="23" spans="1:16" x14ac:dyDescent="0.2">
      <c r="A23" s="597" t="s">
        <v>354</v>
      </c>
      <c r="B23" s="92">
        <v>1896</v>
      </c>
      <c r="C23" s="92">
        <v>169</v>
      </c>
      <c r="D23" s="93">
        <v>123</v>
      </c>
      <c r="E23" s="97">
        <v>2204</v>
      </c>
      <c r="F23" s="92">
        <v>116</v>
      </c>
      <c r="G23" s="95">
        <v>135</v>
      </c>
      <c r="H23" s="88">
        <v>3480</v>
      </c>
      <c r="I23" s="88">
        <v>99</v>
      </c>
      <c r="J23" s="89">
        <f>VLOOKUP(A23,'[1]Tab. 32'!$C$8:$F$28,4,FALSE)</f>
        <v>160</v>
      </c>
      <c r="K23" s="604">
        <f t="shared" si="3"/>
        <v>7580</v>
      </c>
      <c r="L23" s="607">
        <f t="shared" si="0"/>
        <v>5.4254078002762807</v>
      </c>
      <c r="M23" s="604">
        <f t="shared" si="4"/>
        <v>384</v>
      </c>
      <c r="N23" s="608">
        <f t="shared" si="1"/>
        <v>4.1531473069435432</v>
      </c>
      <c r="O23" s="604">
        <f t="shared" si="5"/>
        <v>418</v>
      </c>
      <c r="P23" s="607">
        <f t="shared" si="2"/>
        <v>7.185834622657727</v>
      </c>
    </row>
    <row r="24" spans="1:16" ht="12.75" thickBot="1" x14ac:dyDescent="0.25">
      <c r="A24" s="603" t="s">
        <v>355</v>
      </c>
      <c r="B24" s="100">
        <v>1001</v>
      </c>
      <c r="C24" s="100">
        <v>33</v>
      </c>
      <c r="D24" s="101">
        <v>37</v>
      </c>
      <c r="E24" s="102">
        <v>1303</v>
      </c>
      <c r="F24" s="100">
        <v>37</v>
      </c>
      <c r="G24" s="103">
        <v>70</v>
      </c>
      <c r="H24" s="88">
        <v>2869</v>
      </c>
      <c r="I24" s="88">
        <v>66</v>
      </c>
      <c r="J24" s="89">
        <f>VLOOKUP(A24,'[1]Tab. 32'!$C$8:$F$28,4,FALSE)</f>
        <v>56</v>
      </c>
      <c r="K24" s="604">
        <f t="shared" si="3"/>
        <v>5173</v>
      </c>
      <c r="L24" s="609">
        <f t="shared" si="0"/>
        <v>3.7025903101357782</v>
      </c>
      <c r="M24" s="604">
        <f t="shared" si="4"/>
        <v>136</v>
      </c>
      <c r="N24" s="610">
        <f t="shared" si="1"/>
        <v>1.4709063378758382</v>
      </c>
      <c r="O24" s="604">
        <f t="shared" si="5"/>
        <v>163</v>
      </c>
      <c r="P24" s="609">
        <f t="shared" si="2"/>
        <v>2.8021316829981089</v>
      </c>
    </row>
    <row r="25" spans="1:16" ht="12.75" thickBot="1" x14ac:dyDescent="0.25">
      <c r="A25" s="105" t="s">
        <v>125</v>
      </c>
      <c r="B25" s="493">
        <f t="shared" ref="B25:G25" si="6">SUM(B9:B24)</f>
        <v>32232</v>
      </c>
      <c r="C25" s="495">
        <f t="shared" si="6"/>
        <v>2972</v>
      </c>
      <c r="D25" s="496">
        <f t="shared" si="6"/>
        <v>1857</v>
      </c>
      <c r="E25" s="494">
        <f t="shared" si="6"/>
        <v>42555</v>
      </c>
      <c r="F25" s="495">
        <f t="shared" si="6"/>
        <v>2188</v>
      </c>
      <c r="G25" s="497">
        <f t="shared" si="6"/>
        <v>1808</v>
      </c>
      <c r="H25" s="493">
        <f>SUM(H9:H24)</f>
        <v>64926</v>
      </c>
      <c r="I25" s="495">
        <f>SUM(I9:I24)</f>
        <v>4086</v>
      </c>
      <c r="J25" s="496">
        <f>SUM(J9:J24)</f>
        <v>2152</v>
      </c>
      <c r="K25" s="106">
        <f t="shared" ref="K25:P25" si="7">SUM(K9:K24)</f>
        <v>139713</v>
      </c>
      <c r="L25" s="107">
        <f t="shared" si="7"/>
        <v>100.00000000000001</v>
      </c>
      <c r="M25" s="106">
        <f t="shared" si="7"/>
        <v>9246</v>
      </c>
      <c r="N25" s="108">
        <f t="shared" si="7"/>
        <v>99.999999999999972</v>
      </c>
      <c r="O25" s="106">
        <f t="shared" si="7"/>
        <v>5817</v>
      </c>
      <c r="P25" s="108">
        <f t="shared" si="7"/>
        <v>99.999999999999986</v>
      </c>
    </row>
    <row r="27" spans="1:16" x14ac:dyDescent="0.2">
      <c r="B27" s="109"/>
      <c r="D27" s="554"/>
    </row>
    <row r="28" spans="1:16" x14ac:dyDescent="0.2">
      <c r="B28" s="554"/>
      <c r="C28" s="554"/>
      <c r="E28" s="554"/>
      <c r="F28" s="554"/>
      <c r="K28" s="573"/>
    </row>
    <row r="71" spans="3:12" x14ac:dyDescent="0.2">
      <c r="C71" s="48">
        <v>3</v>
      </c>
      <c r="L71" s="48">
        <v>5</v>
      </c>
    </row>
  </sheetData>
  <mergeCells count="17">
    <mergeCell ref="K6:P6"/>
    <mergeCell ref="B7:B8"/>
    <mergeCell ref="C7:C8"/>
    <mergeCell ref="O7:P7"/>
    <mergeCell ref="D7:D8"/>
    <mergeCell ref="E7:E8"/>
    <mergeCell ref="F7:F8"/>
    <mergeCell ref="G7:G8"/>
    <mergeCell ref="K7:L7"/>
    <mergeCell ref="M7:N7"/>
    <mergeCell ref="H6:J6"/>
    <mergeCell ref="H7:H8"/>
    <mergeCell ref="I7:I8"/>
    <mergeCell ref="J7:J8"/>
    <mergeCell ref="A6:A8"/>
    <mergeCell ref="B6:D6"/>
    <mergeCell ref="E6:G6"/>
  </mergeCells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tabColor rgb="FF92D050"/>
  </sheetPr>
  <dimension ref="A1:L68"/>
  <sheetViews>
    <sheetView zoomScaleNormal="100" workbookViewId="0">
      <selection activeCell="M17" sqref="M17"/>
    </sheetView>
  </sheetViews>
  <sheetFormatPr defaultRowHeight="12" x14ac:dyDescent="0.2"/>
  <cols>
    <col min="1" max="1" width="32.7109375" style="48" customWidth="1"/>
    <col min="2" max="256" width="9.140625" style="48"/>
    <col min="257" max="257" width="15.140625" style="48" bestFit="1" customWidth="1"/>
    <col min="258" max="512" width="9.140625" style="48"/>
    <col min="513" max="513" width="15.140625" style="48" bestFit="1" customWidth="1"/>
    <col min="514" max="768" width="9.140625" style="48"/>
    <col min="769" max="769" width="15.140625" style="48" bestFit="1" customWidth="1"/>
    <col min="770" max="1024" width="9.140625" style="48"/>
    <col min="1025" max="1025" width="15.140625" style="48" bestFit="1" customWidth="1"/>
    <col min="1026" max="1280" width="9.140625" style="48"/>
    <col min="1281" max="1281" width="15.140625" style="48" bestFit="1" customWidth="1"/>
    <col min="1282" max="1536" width="9.140625" style="48"/>
    <col min="1537" max="1537" width="15.140625" style="48" bestFit="1" customWidth="1"/>
    <col min="1538" max="1792" width="9.140625" style="48"/>
    <col min="1793" max="1793" width="15.140625" style="48" bestFit="1" customWidth="1"/>
    <col min="1794" max="2048" width="9.140625" style="48"/>
    <col min="2049" max="2049" width="15.140625" style="48" bestFit="1" customWidth="1"/>
    <col min="2050" max="2304" width="9.140625" style="48"/>
    <col min="2305" max="2305" width="15.140625" style="48" bestFit="1" customWidth="1"/>
    <col min="2306" max="2560" width="9.140625" style="48"/>
    <col min="2561" max="2561" width="15.140625" style="48" bestFit="1" customWidth="1"/>
    <col min="2562" max="2816" width="9.140625" style="48"/>
    <col min="2817" max="2817" width="15.140625" style="48" bestFit="1" customWidth="1"/>
    <col min="2818" max="3072" width="9.140625" style="48"/>
    <col min="3073" max="3073" width="15.140625" style="48" bestFit="1" customWidth="1"/>
    <col min="3074" max="3328" width="9.140625" style="48"/>
    <col min="3329" max="3329" width="15.140625" style="48" bestFit="1" customWidth="1"/>
    <col min="3330" max="3584" width="9.140625" style="48"/>
    <col min="3585" max="3585" width="15.140625" style="48" bestFit="1" customWidth="1"/>
    <col min="3586" max="3840" width="9.140625" style="48"/>
    <col min="3841" max="3841" width="15.140625" style="48" bestFit="1" customWidth="1"/>
    <col min="3842" max="4096" width="9.140625" style="48"/>
    <col min="4097" max="4097" width="15.140625" style="48" bestFit="1" customWidth="1"/>
    <col min="4098" max="4352" width="9.140625" style="48"/>
    <col min="4353" max="4353" width="15.140625" style="48" bestFit="1" customWidth="1"/>
    <col min="4354" max="4608" width="9.140625" style="48"/>
    <col min="4609" max="4609" width="15.140625" style="48" bestFit="1" customWidth="1"/>
    <col min="4610" max="4864" width="9.140625" style="48"/>
    <col min="4865" max="4865" width="15.140625" style="48" bestFit="1" customWidth="1"/>
    <col min="4866" max="5120" width="9.140625" style="48"/>
    <col min="5121" max="5121" width="15.140625" style="48" bestFit="1" customWidth="1"/>
    <col min="5122" max="5376" width="9.140625" style="48"/>
    <col min="5377" max="5377" width="15.140625" style="48" bestFit="1" customWidth="1"/>
    <col min="5378" max="5632" width="9.140625" style="48"/>
    <col min="5633" max="5633" width="15.140625" style="48" bestFit="1" customWidth="1"/>
    <col min="5634" max="5888" width="9.140625" style="48"/>
    <col min="5889" max="5889" width="15.140625" style="48" bestFit="1" customWidth="1"/>
    <col min="5890" max="6144" width="9.140625" style="48"/>
    <col min="6145" max="6145" width="15.140625" style="48" bestFit="1" customWidth="1"/>
    <col min="6146" max="6400" width="9.140625" style="48"/>
    <col min="6401" max="6401" width="15.140625" style="48" bestFit="1" customWidth="1"/>
    <col min="6402" max="6656" width="9.140625" style="48"/>
    <col min="6657" max="6657" width="15.140625" style="48" bestFit="1" customWidth="1"/>
    <col min="6658" max="6912" width="9.140625" style="48"/>
    <col min="6913" max="6913" width="15.140625" style="48" bestFit="1" customWidth="1"/>
    <col min="6914" max="7168" width="9.140625" style="48"/>
    <col min="7169" max="7169" width="15.140625" style="48" bestFit="1" customWidth="1"/>
    <col min="7170" max="7424" width="9.140625" style="48"/>
    <col min="7425" max="7425" width="15.140625" style="48" bestFit="1" customWidth="1"/>
    <col min="7426" max="7680" width="9.140625" style="48"/>
    <col min="7681" max="7681" width="15.140625" style="48" bestFit="1" customWidth="1"/>
    <col min="7682" max="7936" width="9.140625" style="48"/>
    <col min="7937" max="7937" width="15.140625" style="48" bestFit="1" customWidth="1"/>
    <col min="7938" max="8192" width="9.140625" style="48"/>
    <col min="8193" max="8193" width="15.140625" style="48" bestFit="1" customWidth="1"/>
    <col min="8194" max="8448" width="9.140625" style="48"/>
    <col min="8449" max="8449" width="15.140625" style="48" bestFit="1" customWidth="1"/>
    <col min="8450" max="8704" width="9.140625" style="48"/>
    <col min="8705" max="8705" width="15.140625" style="48" bestFit="1" customWidth="1"/>
    <col min="8706" max="8960" width="9.140625" style="48"/>
    <col min="8961" max="8961" width="15.140625" style="48" bestFit="1" customWidth="1"/>
    <col min="8962" max="9216" width="9.140625" style="48"/>
    <col min="9217" max="9217" width="15.140625" style="48" bestFit="1" customWidth="1"/>
    <col min="9218" max="9472" width="9.140625" style="48"/>
    <col min="9473" max="9473" width="15.140625" style="48" bestFit="1" customWidth="1"/>
    <col min="9474" max="9728" width="9.140625" style="48"/>
    <col min="9729" max="9729" width="15.140625" style="48" bestFit="1" customWidth="1"/>
    <col min="9730" max="9984" width="9.140625" style="48"/>
    <col min="9985" max="9985" width="15.140625" style="48" bestFit="1" customWidth="1"/>
    <col min="9986" max="10240" width="9.140625" style="48"/>
    <col min="10241" max="10241" width="15.140625" style="48" bestFit="1" customWidth="1"/>
    <col min="10242" max="10496" width="9.140625" style="48"/>
    <col min="10497" max="10497" width="15.140625" style="48" bestFit="1" customWidth="1"/>
    <col min="10498" max="10752" width="9.140625" style="48"/>
    <col min="10753" max="10753" width="15.140625" style="48" bestFit="1" customWidth="1"/>
    <col min="10754" max="11008" width="9.140625" style="48"/>
    <col min="11009" max="11009" width="15.140625" style="48" bestFit="1" customWidth="1"/>
    <col min="11010" max="11264" width="9.140625" style="48"/>
    <col min="11265" max="11265" width="15.140625" style="48" bestFit="1" customWidth="1"/>
    <col min="11266" max="11520" width="9.140625" style="48"/>
    <col min="11521" max="11521" width="15.140625" style="48" bestFit="1" customWidth="1"/>
    <col min="11522" max="11776" width="9.140625" style="48"/>
    <col min="11777" max="11777" width="15.140625" style="48" bestFit="1" customWidth="1"/>
    <col min="11778" max="12032" width="9.140625" style="48"/>
    <col min="12033" max="12033" width="15.140625" style="48" bestFit="1" customWidth="1"/>
    <col min="12034" max="12288" width="9.140625" style="48"/>
    <col min="12289" max="12289" width="15.140625" style="48" bestFit="1" customWidth="1"/>
    <col min="12290" max="12544" width="9.140625" style="48"/>
    <col min="12545" max="12545" width="15.140625" style="48" bestFit="1" customWidth="1"/>
    <col min="12546" max="12800" width="9.140625" style="48"/>
    <col min="12801" max="12801" width="15.140625" style="48" bestFit="1" customWidth="1"/>
    <col min="12802" max="13056" width="9.140625" style="48"/>
    <col min="13057" max="13057" width="15.140625" style="48" bestFit="1" customWidth="1"/>
    <col min="13058" max="13312" width="9.140625" style="48"/>
    <col min="13313" max="13313" width="15.140625" style="48" bestFit="1" customWidth="1"/>
    <col min="13314" max="13568" width="9.140625" style="48"/>
    <col min="13569" max="13569" width="15.140625" style="48" bestFit="1" customWidth="1"/>
    <col min="13570" max="13824" width="9.140625" style="48"/>
    <col min="13825" max="13825" width="15.140625" style="48" bestFit="1" customWidth="1"/>
    <col min="13826" max="14080" width="9.140625" style="48"/>
    <col min="14081" max="14081" width="15.140625" style="48" bestFit="1" customWidth="1"/>
    <col min="14082" max="14336" width="9.140625" style="48"/>
    <col min="14337" max="14337" width="15.140625" style="48" bestFit="1" customWidth="1"/>
    <col min="14338" max="14592" width="9.140625" style="48"/>
    <col min="14593" max="14593" width="15.140625" style="48" bestFit="1" customWidth="1"/>
    <col min="14594" max="14848" width="9.140625" style="48"/>
    <col min="14849" max="14849" width="15.140625" style="48" bestFit="1" customWidth="1"/>
    <col min="14850" max="15104" width="9.140625" style="48"/>
    <col min="15105" max="15105" width="15.140625" style="48" bestFit="1" customWidth="1"/>
    <col min="15106" max="15360" width="9.140625" style="48"/>
    <col min="15361" max="15361" width="15.140625" style="48" bestFit="1" customWidth="1"/>
    <col min="15362" max="15616" width="9.140625" style="48"/>
    <col min="15617" max="15617" width="15.140625" style="48" bestFit="1" customWidth="1"/>
    <col min="15618" max="15872" width="9.140625" style="48"/>
    <col min="15873" max="15873" width="15.140625" style="48" bestFit="1" customWidth="1"/>
    <col min="15874" max="16128" width="9.140625" style="48"/>
    <col min="16129" max="16129" width="15.140625" style="48" bestFit="1" customWidth="1"/>
    <col min="16130" max="16384" width="9.140625" style="48"/>
  </cols>
  <sheetData>
    <row r="1" spans="1:4" ht="12.75" thickBot="1" x14ac:dyDescent="0.25">
      <c r="A1" s="572" t="s">
        <v>234</v>
      </c>
      <c r="B1" s="48">
        <v>2013</v>
      </c>
      <c r="C1" s="48">
        <v>2014</v>
      </c>
      <c r="D1" s="48">
        <v>2015</v>
      </c>
    </row>
    <row r="2" spans="1:4" ht="12.75" thickBot="1" x14ac:dyDescent="0.25">
      <c r="A2" s="572" t="s">
        <v>195</v>
      </c>
      <c r="B2" s="493">
        <f>'ZAMIE.POB.CZ.-DEC.WOJEWODOWIE'!B25</f>
        <v>32232</v>
      </c>
      <c r="C2" s="493">
        <f>'ZAMIE.POB.CZ.-DEC.WOJEWODOWIE'!E25</f>
        <v>42555</v>
      </c>
      <c r="D2" s="494">
        <f>'ZAMIE.POB.CZ.-DEC.WOJEWODOWIE'!H25</f>
        <v>64926</v>
      </c>
    </row>
    <row r="3" spans="1:4" ht="12.75" thickBot="1" x14ac:dyDescent="0.25">
      <c r="A3" s="572" t="s">
        <v>196</v>
      </c>
      <c r="B3" s="495">
        <f>'ZAMIE.POB.CZ.-DEC.WOJEWODOWIE'!C25</f>
        <v>2972</v>
      </c>
      <c r="C3" s="495">
        <f>'ZAMIE.POB.CZ.-DEC.WOJEWODOWIE'!F25</f>
        <v>2188</v>
      </c>
      <c r="D3" s="495">
        <f>'ZAMIE.POB.CZ.-DEC.WOJEWODOWIE'!I25</f>
        <v>4086</v>
      </c>
    </row>
    <row r="4" spans="1:4" ht="12.75" thickBot="1" x14ac:dyDescent="0.25">
      <c r="A4" s="572" t="s">
        <v>197</v>
      </c>
      <c r="B4" s="495">
        <f>'ZAMIE.POB.CZ.-DEC.WOJEWODOWIE'!D25</f>
        <v>1857</v>
      </c>
      <c r="C4" s="496">
        <f>'ZAMIE.POB.CZ.-DEC.WOJEWODOWIE'!G25</f>
        <v>1808</v>
      </c>
      <c r="D4" s="497">
        <f>'ZAMIE.POB.CZ.-DEC.WOJEWODOWIE'!J25</f>
        <v>2152</v>
      </c>
    </row>
    <row r="68" spans="6:12" x14ac:dyDescent="0.2">
      <c r="F68" s="48">
        <v>3</v>
      </c>
      <c r="L68" s="48">
        <v>5</v>
      </c>
    </row>
  </sheetData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tabColor rgb="FF00B050"/>
  </sheetPr>
  <dimension ref="A1:Q40"/>
  <sheetViews>
    <sheetView zoomScaleNormal="100" workbookViewId="0">
      <selection activeCell="A2" sqref="A2"/>
    </sheetView>
  </sheetViews>
  <sheetFormatPr defaultRowHeight="12" x14ac:dyDescent="0.2"/>
  <cols>
    <col min="1" max="1" width="32.7109375" style="48" customWidth="1"/>
    <col min="2" max="17" width="6.7109375" style="48" customWidth="1"/>
    <col min="18" max="212" width="9.140625" style="48"/>
    <col min="213" max="213" width="28.7109375" style="48" customWidth="1"/>
    <col min="214" max="229" width="6.7109375" style="48" customWidth="1"/>
    <col min="230" max="468" width="9.140625" style="48"/>
    <col min="469" max="469" width="28.7109375" style="48" customWidth="1"/>
    <col min="470" max="485" width="6.7109375" style="48" customWidth="1"/>
    <col min="486" max="724" width="9.140625" style="48"/>
    <col min="725" max="725" width="28.7109375" style="48" customWidth="1"/>
    <col min="726" max="741" width="6.7109375" style="48" customWidth="1"/>
    <col min="742" max="980" width="9.140625" style="48"/>
    <col min="981" max="981" width="28.7109375" style="48" customWidth="1"/>
    <col min="982" max="997" width="6.7109375" style="48" customWidth="1"/>
    <col min="998" max="1236" width="9.140625" style="48"/>
    <col min="1237" max="1237" width="28.7109375" style="48" customWidth="1"/>
    <col min="1238" max="1253" width="6.7109375" style="48" customWidth="1"/>
    <col min="1254" max="1492" width="9.140625" style="48"/>
    <col min="1493" max="1493" width="28.7109375" style="48" customWidth="1"/>
    <col min="1494" max="1509" width="6.7109375" style="48" customWidth="1"/>
    <col min="1510" max="1748" width="9.140625" style="48"/>
    <col min="1749" max="1749" width="28.7109375" style="48" customWidth="1"/>
    <col min="1750" max="1765" width="6.7109375" style="48" customWidth="1"/>
    <col min="1766" max="2004" width="9.140625" style="48"/>
    <col min="2005" max="2005" width="28.7109375" style="48" customWidth="1"/>
    <col min="2006" max="2021" width="6.7109375" style="48" customWidth="1"/>
    <col min="2022" max="2260" width="9.140625" style="48"/>
    <col min="2261" max="2261" width="28.7109375" style="48" customWidth="1"/>
    <col min="2262" max="2277" width="6.7109375" style="48" customWidth="1"/>
    <col min="2278" max="2516" width="9.140625" style="48"/>
    <col min="2517" max="2517" width="28.7109375" style="48" customWidth="1"/>
    <col min="2518" max="2533" width="6.7109375" style="48" customWidth="1"/>
    <col min="2534" max="2772" width="9.140625" style="48"/>
    <col min="2773" max="2773" width="28.7109375" style="48" customWidth="1"/>
    <col min="2774" max="2789" width="6.7109375" style="48" customWidth="1"/>
    <col min="2790" max="3028" width="9.140625" style="48"/>
    <col min="3029" max="3029" width="28.7109375" style="48" customWidth="1"/>
    <col min="3030" max="3045" width="6.7109375" style="48" customWidth="1"/>
    <col min="3046" max="3284" width="9.140625" style="48"/>
    <col min="3285" max="3285" width="28.7109375" style="48" customWidth="1"/>
    <col min="3286" max="3301" width="6.7109375" style="48" customWidth="1"/>
    <col min="3302" max="3540" width="9.140625" style="48"/>
    <col min="3541" max="3541" width="28.7109375" style="48" customWidth="1"/>
    <col min="3542" max="3557" width="6.7109375" style="48" customWidth="1"/>
    <col min="3558" max="3796" width="9.140625" style="48"/>
    <col min="3797" max="3797" width="28.7109375" style="48" customWidth="1"/>
    <col min="3798" max="3813" width="6.7109375" style="48" customWidth="1"/>
    <col min="3814" max="4052" width="9.140625" style="48"/>
    <col min="4053" max="4053" width="28.7109375" style="48" customWidth="1"/>
    <col min="4054" max="4069" width="6.7109375" style="48" customWidth="1"/>
    <col min="4070" max="4308" width="9.140625" style="48"/>
    <col min="4309" max="4309" width="28.7109375" style="48" customWidth="1"/>
    <col min="4310" max="4325" width="6.7109375" style="48" customWidth="1"/>
    <col min="4326" max="4564" width="9.140625" style="48"/>
    <col min="4565" max="4565" width="28.7109375" style="48" customWidth="1"/>
    <col min="4566" max="4581" width="6.7109375" style="48" customWidth="1"/>
    <col min="4582" max="4820" width="9.140625" style="48"/>
    <col min="4821" max="4821" width="28.7109375" style="48" customWidth="1"/>
    <col min="4822" max="4837" width="6.7109375" style="48" customWidth="1"/>
    <col min="4838" max="5076" width="9.140625" style="48"/>
    <col min="5077" max="5077" width="28.7109375" style="48" customWidth="1"/>
    <col min="5078" max="5093" width="6.7109375" style="48" customWidth="1"/>
    <col min="5094" max="5332" width="9.140625" style="48"/>
    <col min="5333" max="5333" width="28.7109375" style="48" customWidth="1"/>
    <col min="5334" max="5349" width="6.7109375" style="48" customWidth="1"/>
    <col min="5350" max="5588" width="9.140625" style="48"/>
    <col min="5589" max="5589" width="28.7109375" style="48" customWidth="1"/>
    <col min="5590" max="5605" width="6.7109375" style="48" customWidth="1"/>
    <col min="5606" max="5844" width="9.140625" style="48"/>
    <col min="5845" max="5845" width="28.7109375" style="48" customWidth="1"/>
    <col min="5846" max="5861" width="6.7109375" style="48" customWidth="1"/>
    <col min="5862" max="6100" width="9.140625" style="48"/>
    <col min="6101" max="6101" width="28.7109375" style="48" customWidth="1"/>
    <col min="6102" max="6117" width="6.7109375" style="48" customWidth="1"/>
    <col min="6118" max="6356" width="9.140625" style="48"/>
    <col min="6357" max="6357" width="28.7109375" style="48" customWidth="1"/>
    <col min="6358" max="6373" width="6.7109375" style="48" customWidth="1"/>
    <col min="6374" max="6612" width="9.140625" style="48"/>
    <col min="6613" max="6613" width="28.7109375" style="48" customWidth="1"/>
    <col min="6614" max="6629" width="6.7109375" style="48" customWidth="1"/>
    <col min="6630" max="6868" width="9.140625" style="48"/>
    <col min="6869" max="6869" width="28.7109375" style="48" customWidth="1"/>
    <col min="6870" max="6885" width="6.7109375" style="48" customWidth="1"/>
    <col min="6886" max="7124" width="9.140625" style="48"/>
    <col min="7125" max="7125" width="28.7109375" style="48" customWidth="1"/>
    <col min="7126" max="7141" width="6.7109375" style="48" customWidth="1"/>
    <col min="7142" max="7380" width="9.140625" style="48"/>
    <col min="7381" max="7381" width="28.7109375" style="48" customWidth="1"/>
    <col min="7382" max="7397" width="6.7109375" style="48" customWidth="1"/>
    <col min="7398" max="7636" width="9.140625" style="48"/>
    <col min="7637" max="7637" width="28.7109375" style="48" customWidth="1"/>
    <col min="7638" max="7653" width="6.7109375" style="48" customWidth="1"/>
    <col min="7654" max="7892" width="9.140625" style="48"/>
    <col min="7893" max="7893" width="28.7109375" style="48" customWidth="1"/>
    <col min="7894" max="7909" width="6.7109375" style="48" customWidth="1"/>
    <col min="7910" max="8148" width="9.140625" style="48"/>
    <col min="8149" max="8149" width="28.7109375" style="48" customWidth="1"/>
    <col min="8150" max="8165" width="6.7109375" style="48" customWidth="1"/>
    <col min="8166" max="8404" width="9.140625" style="48"/>
    <col min="8405" max="8405" width="28.7109375" style="48" customWidth="1"/>
    <col min="8406" max="8421" width="6.7109375" style="48" customWidth="1"/>
    <col min="8422" max="8660" width="9.140625" style="48"/>
    <col min="8661" max="8661" width="28.7109375" style="48" customWidth="1"/>
    <col min="8662" max="8677" width="6.7109375" style="48" customWidth="1"/>
    <col min="8678" max="8916" width="9.140625" style="48"/>
    <col min="8917" max="8917" width="28.7109375" style="48" customWidth="1"/>
    <col min="8918" max="8933" width="6.7109375" style="48" customWidth="1"/>
    <col min="8934" max="9172" width="9.140625" style="48"/>
    <col min="9173" max="9173" width="28.7109375" style="48" customWidth="1"/>
    <col min="9174" max="9189" width="6.7109375" style="48" customWidth="1"/>
    <col min="9190" max="9428" width="9.140625" style="48"/>
    <col min="9429" max="9429" width="28.7109375" style="48" customWidth="1"/>
    <col min="9430" max="9445" width="6.7109375" style="48" customWidth="1"/>
    <col min="9446" max="9684" width="9.140625" style="48"/>
    <col min="9685" max="9685" width="28.7109375" style="48" customWidth="1"/>
    <col min="9686" max="9701" width="6.7109375" style="48" customWidth="1"/>
    <col min="9702" max="9940" width="9.140625" style="48"/>
    <col min="9941" max="9941" width="28.7109375" style="48" customWidth="1"/>
    <col min="9942" max="9957" width="6.7109375" style="48" customWidth="1"/>
    <col min="9958" max="10196" width="9.140625" style="48"/>
    <col min="10197" max="10197" width="28.7109375" style="48" customWidth="1"/>
    <col min="10198" max="10213" width="6.7109375" style="48" customWidth="1"/>
    <col min="10214" max="10452" width="9.140625" style="48"/>
    <col min="10453" max="10453" width="28.7109375" style="48" customWidth="1"/>
    <col min="10454" max="10469" width="6.7109375" style="48" customWidth="1"/>
    <col min="10470" max="10708" width="9.140625" style="48"/>
    <col min="10709" max="10709" width="28.7109375" style="48" customWidth="1"/>
    <col min="10710" max="10725" width="6.7109375" style="48" customWidth="1"/>
    <col min="10726" max="10964" width="9.140625" style="48"/>
    <col min="10965" max="10965" width="28.7109375" style="48" customWidth="1"/>
    <col min="10966" max="10981" width="6.7109375" style="48" customWidth="1"/>
    <col min="10982" max="11220" width="9.140625" style="48"/>
    <col min="11221" max="11221" width="28.7109375" style="48" customWidth="1"/>
    <col min="11222" max="11237" width="6.7109375" style="48" customWidth="1"/>
    <col min="11238" max="11476" width="9.140625" style="48"/>
    <col min="11477" max="11477" width="28.7109375" style="48" customWidth="1"/>
    <col min="11478" max="11493" width="6.7109375" style="48" customWidth="1"/>
    <col min="11494" max="11732" width="9.140625" style="48"/>
    <col min="11733" max="11733" width="28.7109375" style="48" customWidth="1"/>
    <col min="11734" max="11749" width="6.7109375" style="48" customWidth="1"/>
    <col min="11750" max="11988" width="9.140625" style="48"/>
    <col min="11989" max="11989" width="28.7109375" style="48" customWidth="1"/>
    <col min="11990" max="12005" width="6.7109375" style="48" customWidth="1"/>
    <col min="12006" max="12244" width="9.140625" style="48"/>
    <col min="12245" max="12245" width="28.7109375" style="48" customWidth="1"/>
    <col min="12246" max="12261" width="6.7109375" style="48" customWidth="1"/>
    <col min="12262" max="12500" width="9.140625" style="48"/>
    <col min="12501" max="12501" width="28.7109375" style="48" customWidth="1"/>
    <col min="12502" max="12517" width="6.7109375" style="48" customWidth="1"/>
    <col min="12518" max="12756" width="9.140625" style="48"/>
    <col min="12757" max="12757" width="28.7109375" style="48" customWidth="1"/>
    <col min="12758" max="12773" width="6.7109375" style="48" customWidth="1"/>
    <col min="12774" max="13012" width="9.140625" style="48"/>
    <col min="13013" max="13013" width="28.7109375" style="48" customWidth="1"/>
    <col min="13014" max="13029" width="6.7109375" style="48" customWidth="1"/>
    <col min="13030" max="13268" width="9.140625" style="48"/>
    <col min="13269" max="13269" width="28.7109375" style="48" customWidth="1"/>
    <col min="13270" max="13285" width="6.7109375" style="48" customWidth="1"/>
    <col min="13286" max="13524" width="9.140625" style="48"/>
    <col min="13525" max="13525" width="28.7109375" style="48" customWidth="1"/>
    <col min="13526" max="13541" width="6.7109375" style="48" customWidth="1"/>
    <col min="13542" max="13780" width="9.140625" style="48"/>
    <col min="13781" max="13781" width="28.7109375" style="48" customWidth="1"/>
    <col min="13782" max="13797" width="6.7109375" style="48" customWidth="1"/>
    <col min="13798" max="14036" width="9.140625" style="48"/>
    <col min="14037" max="14037" width="28.7109375" style="48" customWidth="1"/>
    <col min="14038" max="14053" width="6.7109375" style="48" customWidth="1"/>
    <col min="14054" max="14292" width="9.140625" style="48"/>
    <col min="14293" max="14293" width="28.7109375" style="48" customWidth="1"/>
    <col min="14294" max="14309" width="6.7109375" style="48" customWidth="1"/>
    <col min="14310" max="14548" width="9.140625" style="48"/>
    <col min="14549" max="14549" width="28.7109375" style="48" customWidth="1"/>
    <col min="14550" max="14565" width="6.7109375" style="48" customWidth="1"/>
    <col min="14566" max="14804" width="9.140625" style="48"/>
    <col min="14805" max="14805" width="28.7109375" style="48" customWidth="1"/>
    <col min="14806" max="14821" width="6.7109375" style="48" customWidth="1"/>
    <col min="14822" max="15060" width="9.140625" style="48"/>
    <col min="15061" max="15061" width="28.7109375" style="48" customWidth="1"/>
    <col min="15062" max="15077" width="6.7109375" style="48" customWidth="1"/>
    <col min="15078" max="15316" width="9.140625" style="48"/>
    <col min="15317" max="15317" width="28.7109375" style="48" customWidth="1"/>
    <col min="15318" max="15333" width="6.7109375" style="48" customWidth="1"/>
    <col min="15334" max="15572" width="9.140625" style="48"/>
    <col min="15573" max="15573" width="28.7109375" style="48" customWidth="1"/>
    <col min="15574" max="15589" width="6.7109375" style="48" customWidth="1"/>
    <col min="15590" max="15828" width="9.140625" style="48"/>
    <col min="15829" max="15829" width="28.7109375" style="48" customWidth="1"/>
    <col min="15830" max="15845" width="6.7109375" style="48" customWidth="1"/>
    <col min="15846" max="16084" width="9.140625" style="48"/>
    <col min="16085" max="16085" width="28.7109375" style="48" customWidth="1"/>
    <col min="16086" max="16101" width="6.7109375" style="48" customWidth="1"/>
    <col min="16102" max="16384" width="9.140625" style="48"/>
  </cols>
  <sheetData>
    <row r="1" spans="1:17" ht="12.75" customHeight="1" x14ac:dyDescent="0.2">
      <c r="A1" s="518" t="s">
        <v>428</v>
      </c>
    </row>
    <row r="2" spans="1:17" ht="12.75" customHeight="1" x14ac:dyDescent="0.2">
      <c r="A2" s="48" t="s">
        <v>171</v>
      </c>
    </row>
    <row r="3" spans="1:17" ht="12.75" customHeight="1" x14ac:dyDescent="0.2">
      <c r="A3" s="1082"/>
    </row>
    <row r="4" spans="1:17" ht="12.75" customHeight="1" thickBot="1" x14ac:dyDescent="0.25"/>
    <row r="5" spans="1:17" x14ac:dyDescent="0.2">
      <c r="A5" s="1415" t="s">
        <v>0</v>
      </c>
      <c r="B5" s="1417">
        <v>2013</v>
      </c>
      <c r="C5" s="1418"/>
      <c r="D5" s="1418"/>
      <c r="E5" s="1419"/>
      <c r="F5" s="1417">
        <v>2014</v>
      </c>
      <c r="G5" s="1418"/>
      <c r="H5" s="1418"/>
      <c r="I5" s="1419"/>
      <c r="J5" s="1417">
        <f>F5+1</f>
        <v>2015</v>
      </c>
      <c r="K5" s="1418"/>
      <c r="L5" s="1418"/>
      <c r="M5" s="1419"/>
      <c r="N5" s="1418" t="s">
        <v>235</v>
      </c>
      <c r="O5" s="1418"/>
      <c r="P5" s="1418"/>
      <c r="Q5" s="1419"/>
    </row>
    <row r="6" spans="1:17" ht="55.5" thickBot="1" x14ac:dyDescent="0.25">
      <c r="A6" s="1416"/>
      <c r="B6" s="110" t="s">
        <v>115</v>
      </c>
      <c r="C6" s="111" t="s">
        <v>151</v>
      </c>
      <c r="D6" s="111" t="s">
        <v>122</v>
      </c>
      <c r="E6" s="112" t="s">
        <v>124</v>
      </c>
      <c r="F6" s="110" t="s">
        <v>115</v>
      </c>
      <c r="G6" s="111" t="s">
        <v>151</v>
      </c>
      <c r="H6" s="111" t="s">
        <v>122</v>
      </c>
      <c r="I6" s="112" t="s">
        <v>124</v>
      </c>
      <c r="J6" s="110" t="s">
        <v>115</v>
      </c>
      <c r="K6" s="111" t="s">
        <v>151</v>
      </c>
      <c r="L6" s="111" t="s">
        <v>122</v>
      </c>
      <c r="M6" s="112" t="s">
        <v>124</v>
      </c>
      <c r="N6" s="113" t="s">
        <v>115</v>
      </c>
      <c r="O6" s="111" t="s">
        <v>151</v>
      </c>
      <c r="P6" s="111" t="s">
        <v>122</v>
      </c>
      <c r="Q6" s="112" t="s">
        <v>124</v>
      </c>
    </row>
    <row r="7" spans="1:17" x14ac:dyDescent="0.2">
      <c r="A7" s="611" t="s">
        <v>143</v>
      </c>
      <c r="B7" s="90">
        <v>37</v>
      </c>
      <c r="C7" s="455">
        <v>74</v>
      </c>
      <c r="D7" s="114">
        <f t="shared" ref="D7:D18" si="0">SUM(B7:C7)</f>
        <v>111</v>
      </c>
      <c r="E7" s="115">
        <f t="shared" ref="E7:E38" si="1">D7*100/$D$38</f>
        <v>1.2483130904183535</v>
      </c>
      <c r="F7" s="90">
        <v>27</v>
      </c>
      <c r="G7" s="455">
        <v>53</v>
      </c>
      <c r="H7" s="114">
        <f t="shared" ref="H7:H18" si="2">SUM(F7:G7)</f>
        <v>80</v>
      </c>
      <c r="I7" s="115">
        <f t="shared" ref="I7:I37" si="3">H7*100/$H$38</f>
        <v>0.92839735406754087</v>
      </c>
      <c r="J7" s="90">
        <v>31</v>
      </c>
      <c r="K7" s="455">
        <v>80</v>
      </c>
      <c r="L7" s="114">
        <f>SUM(J7:K7)</f>
        <v>111</v>
      </c>
      <c r="M7" s="115">
        <f>L7*100/$L$38</f>
        <v>1.2277402942152418</v>
      </c>
      <c r="N7" s="612">
        <f>SUM(J7,B7,F7)</f>
        <v>95</v>
      </c>
      <c r="O7" s="612">
        <f>SUM(K7,C7,G7)</f>
        <v>207</v>
      </c>
      <c r="P7" s="612">
        <f>SUM(N7:O7)</f>
        <v>302</v>
      </c>
      <c r="Q7" s="613">
        <f t="shared" ref="Q7:Q37" si="4">P7*100/$P$38</f>
        <v>1.1374764595103579</v>
      </c>
    </row>
    <row r="8" spans="1:17" x14ac:dyDescent="0.2">
      <c r="A8" s="603" t="s">
        <v>236</v>
      </c>
      <c r="B8" s="97">
        <v>38</v>
      </c>
      <c r="C8" s="98">
        <v>109</v>
      </c>
      <c r="D8" s="114">
        <f t="shared" si="0"/>
        <v>147</v>
      </c>
      <c r="E8" s="115">
        <f t="shared" si="1"/>
        <v>1.6531713900134952</v>
      </c>
      <c r="F8" s="97">
        <v>48</v>
      </c>
      <c r="G8" s="98">
        <v>124</v>
      </c>
      <c r="H8" s="114">
        <f t="shared" si="2"/>
        <v>172</v>
      </c>
      <c r="I8" s="115">
        <f t="shared" si="3"/>
        <v>1.9960543112452129</v>
      </c>
      <c r="J8" s="90">
        <v>25</v>
      </c>
      <c r="K8" s="455">
        <v>114</v>
      </c>
      <c r="L8" s="114">
        <f t="shared" ref="L8:L37" si="5">SUM(J8:K8)</f>
        <v>139</v>
      </c>
      <c r="M8" s="115">
        <f t="shared" ref="M8:M38" si="6">L8*100/$L$38</f>
        <v>1.5374405486118792</v>
      </c>
      <c r="N8" s="612">
        <f t="shared" ref="N8:N37" si="7">SUM(J8,B8,F8)</f>
        <v>111</v>
      </c>
      <c r="O8" s="612">
        <f t="shared" ref="O8:O37" si="8">SUM(K8,C8,G8)</f>
        <v>347</v>
      </c>
      <c r="P8" s="612">
        <f t="shared" ref="P8:P37" si="9">SUM(N8:O8)</f>
        <v>458</v>
      </c>
      <c r="Q8" s="614">
        <f t="shared" si="4"/>
        <v>1.7250470809792844</v>
      </c>
    </row>
    <row r="9" spans="1:17" x14ac:dyDescent="0.2">
      <c r="A9" s="603" t="s">
        <v>218</v>
      </c>
      <c r="B9" s="97">
        <v>242</v>
      </c>
      <c r="C9" s="98">
        <v>330</v>
      </c>
      <c r="D9" s="114">
        <f t="shared" si="0"/>
        <v>572</v>
      </c>
      <c r="E9" s="115">
        <f t="shared" si="1"/>
        <v>6.4327485380116958</v>
      </c>
      <c r="F9" s="97">
        <v>173</v>
      </c>
      <c r="G9" s="98">
        <v>341</v>
      </c>
      <c r="H9" s="114">
        <f t="shared" si="2"/>
        <v>514</v>
      </c>
      <c r="I9" s="115">
        <f t="shared" si="3"/>
        <v>5.9649529998839501</v>
      </c>
      <c r="J9" s="90">
        <v>182</v>
      </c>
      <c r="K9" s="455">
        <v>252</v>
      </c>
      <c r="L9" s="114">
        <f t="shared" si="5"/>
        <v>434</v>
      </c>
      <c r="M9" s="115">
        <f t="shared" si="6"/>
        <v>4.8003539431478819</v>
      </c>
      <c r="N9" s="612">
        <f t="shared" si="7"/>
        <v>597</v>
      </c>
      <c r="O9" s="612">
        <f t="shared" si="8"/>
        <v>923</v>
      </c>
      <c r="P9" s="612">
        <f t="shared" si="9"/>
        <v>1520</v>
      </c>
      <c r="Q9" s="614">
        <f t="shared" si="4"/>
        <v>5.7250470809792846</v>
      </c>
    </row>
    <row r="10" spans="1:17" x14ac:dyDescent="0.2">
      <c r="A10" s="603" t="s">
        <v>21</v>
      </c>
      <c r="B10" s="97">
        <v>27</v>
      </c>
      <c r="C10" s="98">
        <v>54</v>
      </c>
      <c r="D10" s="114">
        <f t="shared" si="0"/>
        <v>81</v>
      </c>
      <c r="E10" s="115">
        <f t="shared" si="1"/>
        <v>0.91093117408906887</v>
      </c>
      <c r="F10" s="97">
        <v>49</v>
      </c>
      <c r="G10" s="98">
        <v>205</v>
      </c>
      <c r="H10" s="114">
        <f t="shared" si="2"/>
        <v>254</v>
      </c>
      <c r="I10" s="115">
        <f t="shared" si="3"/>
        <v>2.9476615991644426</v>
      </c>
      <c r="J10" s="90">
        <v>45</v>
      </c>
      <c r="K10" s="455">
        <v>102</v>
      </c>
      <c r="L10" s="114">
        <f t="shared" si="5"/>
        <v>147</v>
      </c>
      <c r="M10" s="115">
        <f t="shared" si="6"/>
        <v>1.625926335582347</v>
      </c>
      <c r="N10" s="612">
        <f t="shared" si="7"/>
        <v>121</v>
      </c>
      <c r="O10" s="612">
        <f t="shared" si="8"/>
        <v>361</v>
      </c>
      <c r="P10" s="612">
        <f t="shared" si="9"/>
        <v>482</v>
      </c>
      <c r="Q10" s="614">
        <f t="shared" si="4"/>
        <v>1.8154425612052731</v>
      </c>
    </row>
    <row r="11" spans="1:17" x14ac:dyDescent="0.2">
      <c r="A11" s="603" t="s">
        <v>237</v>
      </c>
      <c r="B11" s="97">
        <v>2</v>
      </c>
      <c r="C11" s="98">
        <v>6</v>
      </c>
      <c r="D11" s="114">
        <f t="shared" si="0"/>
        <v>8</v>
      </c>
      <c r="E11" s="115">
        <f t="shared" si="1"/>
        <v>8.9968511021142603E-2</v>
      </c>
      <c r="F11" s="97">
        <v>4</v>
      </c>
      <c r="G11" s="98">
        <v>9</v>
      </c>
      <c r="H11" s="114">
        <f t="shared" si="2"/>
        <v>13</v>
      </c>
      <c r="I11" s="115">
        <f t="shared" si="3"/>
        <v>0.15086457003597539</v>
      </c>
      <c r="J11" s="90">
        <v>3</v>
      </c>
      <c r="K11" s="455">
        <v>5</v>
      </c>
      <c r="L11" s="114">
        <f t="shared" si="5"/>
        <v>8</v>
      </c>
      <c r="M11" s="115">
        <f t="shared" si="6"/>
        <v>8.848578697046787E-2</v>
      </c>
      <c r="N11" s="612">
        <f t="shared" si="7"/>
        <v>9</v>
      </c>
      <c r="O11" s="612">
        <f t="shared" si="8"/>
        <v>20</v>
      </c>
      <c r="P11" s="612">
        <f t="shared" si="9"/>
        <v>29</v>
      </c>
      <c r="Q11" s="614">
        <f t="shared" si="4"/>
        <v>0.10922787193973635</v>
      </c>
    </row>
    <row r="12" spans="1:17" x14ac:dyDescent="0.2">
      <c r="A12" s="603" t="s">
        <v>132</v>
      </c>
      <c r="B12" s="97">
        <v>106</v>
      </c>
      <c r="C12" s="98">
        <v>108</v>
      </c>
      <c r="D12" s="114">
        <f t="shared" si="0"/>
        <v>214</v>
      </c>
      <c r="E12" s="115">
        <f t="shared" si="1"/>
        <v>2.4066576698155644</v>
      </c>
      <c r="F12" s="97">
        <v>100</v>
      </c>
      <c r="G12" s="98">
        <v>114</v>
      </c>
      <c r="H12" s="114">
        <f t="shared" si="2"/>
        <v>214</v>
      </c>
      <c r="I12" s="115">
        <f t="shared" si="3"/>
        <v>2.4834629221306721</v>
      </c>
      <c r="J12" s="90">
        <v>105</v>
      </c>
      <c r="K12" s="455">
        <v>117</v>
      </c>
      <c r="L12" s="114">
        <f t="shared" si="5"/>
        <v>222</v>
      </c>
      <c r="M12" s="115">
        <f t="shared" si="6"/>
        <v>2.4554805884304836</v>
      </c>
      <c r="N12" s="612">
        <f t="shared" si="7"/>
        <v>311</v>
      </c>
      <c r="O12" s="612">
        <f t="shared" si="8"/>
        <v>339</v>
      </c>
      <c r="P12" s="612">
        <f t="shared" si="9"/>
        <v>650</v>
      </c>
      <c r="Q12" s="614">
        <f t="shared" si="4"/>
        <v>2.4482109227871938</v>
      </c>
    </row>
    <row r="13" spans="1:17" x14ac:dyDescent="0.2">
      <c r="A13" s="603" t="s">
        <v>133</v>
      </c>
      <c r="B13" s="97">
        <v>33</v>
      </c>
      <c r="C13" s="98">
        <v>63</v>
      </c>
      <c r="D13" s="114">
        <f t="shared" si="0"/>
        <v>96</v>
      </c>
      <c r="E13" s="115">
        <f t="shared" si="1"/>
        <v>1.0796221322537112</v>
      </c>
      <c r="F13" s="97">
        <v>17</v>
      </c>
      <c r="G13" s="98">
        <v>55</v>
      </c>
      <c r="H13" s="114">
        <f t="shared" si="2"/>
        <v>72</v>
      </c>
      <c r="I13" s="115">
        <f t="shared" si="3"/>
        <v>0.83555761866078682</v>
      </c>
      <c r="J13" s="90">
        <v>18</v>
      </c>
      <c r="K13" s="455">
        <v>70</v>
      </c>
      <c r="L13" s="114">
        <f t="shared" si="5"/>
        <v>88</v>
      </c>
      <c r="M13" s="115">
        <f t="shared" si="6"/>
        <v>0.97334365667514655</v>
      </c>
      <c r="N13" s="612">
        <f t="shared" si="7"/>
        <v>68</v>
      </c>
      <c r="O13" s="612">
        <f t="shared" si="8"/>
        <v>188</v>
      </c>
      <c r="P13" s="612">
        <f t="shared" si="9"/>
        <v>256</v>
      </c>
      <c r="Q13" s="614">
        <f t="shared" si="4"/>
        <v>0.96421845574387943</v>
      </c>
    </row>
    <row r="14" spans="1:17" x14ac:dyDescent="0.2">
      <c r="A14" s="603" t="s">
        <v>238</v>
      </c>
      <c r="B14" s="97">
        <v>6</v>
      </c>
      <c r="C14" s="98">
        <v>6</v>
      </c>
      <c r="D14" s="114">
        <f t="shared" si="0"/>
        <v>12</v>
      </c>
      <c r="E14" s="115">
        <f t="shared" si="1"/>
        <v>0.1349527665317139</v>
      </c>
      <c r="F14" s="97">
        <v>15</v>
      </c>
      <c r="G14" s="98">
        <v>11</v>
      </c>
      <c r="H14" s="114">
        <f t="shared" si="2"/>
        <v>26</v>
      </c>
      <c r="I14" s="115">
        <f t="shared" si="3"/>
        <v>0.30172914007195079</v>
      </c>
      <c r="J14" s="90">
        <v>12</v>
      </c>
      <c r="K14" s="455">
        <v>12</v>
      </c>
      <c r="L14" s="114">
        <f t="shared" si="5"/>
        <v>24</v>
      </c>
      <c r="M14" s="115">
        <f t="shared" si="6"/>
        <v>0.26545736091140359</v>
      </c>
      <c r="N14" s="612">
        <f t="shared" si="7"/>
        <v>33</v>
      </c>
      <c r="O14" s="612">
        <f t="shared" si="8"/>
        <v>29</v>
      </c>
      <c r="P14" s="612">
        <f t="shared" si="9"/>
        <v>62</v>
      </c>
      <c r="Q14" s="614">
        <f t="shared" si="4"/>
        <v>0.2335216572504708</v>
      </c>
    </row>
    <row r="15" spans="1:17" x14ac:dyDescent="0.2">
      <c r="A15" s="603" t="s">
        <v>175</v>
      </c>
      <c r="B15" s="97">
        <v>42</v>
      </c>
      <c r="C15" s="98">
        <v>69</v>
      </c>
      <c r="D15" s="114">
        <f t="shared" si="0"/>
        <v>111</v>
      </c>
      <c r="E15" s="115">
        <f t="shared" si="1"/>
        <v>1.2483130904183535</v>
      </c>
      <c r="F15" s="97">
        <v>59</v>
      </c>
      <c r="G15" s="98">
        <v>84</v>
      </c>
      <c r="H15" s="114">
        <f t="shared" si="2"/>
        <v>143</v>
      </c>
      <c r="I15" s="115">
        <f t="shared" si="3"/>
        <v>1.6595102703957294</v>
      </c>
      <c r="J15" s="90">
        <v>39</v>
      </c>
      <c r="K15" s="455">
        <v>96</v>
      </c>
      <c r="L15" s="114">
        <f t="shared" si="5"/>
        <v>135</v>
      </c>
      <c r="M15" s="115">
        <f t="shared" si="6"/>
        <v>1.4931976551266453</v>
      </c>
      <c r="N15" s="612">
        <f t="shared" si="7"/>
        <v>140</v>
      </c>
      <c r="O15" s="612">
        <f t="shared" si="8"/>
        <v>249</v>
      </c>
      <c r="P15" s="612">
        <f t="shared" si="9"/>
        <v>389</v>
      </c>
      <c r="Q15" s="614">
        <f t="shared" si="4"/>
        <v>1.4651600753295668</v>
      </c>
    </row>
    <row r="16" spans="1:17" x14ac:dyDescent="0.2">
      <c r="A16" s="603" t="s">
        <v>134</v>
      </c>
      <c r="B16" s="97">
        <v>204</v>
      </c>
      <c r="C16" s="98">
        <v>368</v>
      </c>
      <c r="D16" s="114">
        <f t="shared" si="0"/>
        <v>572</v>
      </c>
      <c r="E16" s="115">
        <f t="shared" si="1"/>
        <v>6.4327485380116958</v>
      </c>
      <c r="F16" s="97">
        <v>207</v>
      </c>
      <c r="G16" s="98">
        <v>437</v>
      </c>
      <c r="H16" s="114">
        <f t="shared" si="2"/>
        <v>644</v>
      </c>
      <c r="I16" s="115">
        <f t="shared" si="3"/>
        <v>7.4735987002437039</v>
      </c>
      <c r="J16" s="90">
        <v>202</v>
      </c>
      <c r="K16" s="455">
        <v>417</v>
      </c>
      <c r="L16" s="114">
        <f t="shared" si="5"/>
        <v>619</v>
      </c>
      <c r="M16" s="115">
        <f t="shared" si="6"/>
        <v>6.8465877668399511</v>
      </c>
      <c r="N16" s="612">
        <f t="shared" si="7"/>
        <v>613</v>
      </c>
      <c r="O16" s="612">
        <f t="shared" si="8"/>
        <v>1222</v>
      </c>
      <c r="P16" s="612">
        <f t="shared" si="9"/>
        <v>1835</v>
      </c>
      <c r="Q16" s="614">
        <f t="shared" si="4"/>
        <v>6.9114877589453858</v>
      </c>
    </row>
    <row r="17" spans="1:17" x14ac:dyDescent="0.2">
      <c r="A17" s="603" t="s">
        <v>135</v>
      </c>
      <c r="B17" s="97">
        <v>21</v>
      </c>
      <c r="C17" s="98">
        <v>117</v>
      </c>
      <c r="D17" s="114">
        <f t="shared" si="0"/>
        <v>138</v>
      </c>
      <c r="E17" s="115">
        <f t="shared" si="1"/>
        <v>1.5519568151147098</v>
      </c>
      <c r="F17" s="97">
        <v>33</v>
      </c>
      <c r="G17" s="98">
        <v>81</v>
      </c>
      <c r="H17" s="114">
        <f t="shared" si="2"/>
        <v>114</v>
      </c>
      <c r="I17" s="115">
        <f t="shared" si="3"/>
        <v>1.3229662295462459</v>
      </c>
      <c r="J17" s="90">
        <v>36</v>
      </c>
      <c r="K17" s="455">
        <v>94</v>
      </c>
      <c r="L17" s="114">
        <f t="shared" si="5"/>
        <v>130</v>
      </c>
      <c r="M17" s="115">
        <f t="shared" si="6"/>
        <v>1.4378940382701029</v>
      </c>
      <c r="N17" s="612">
        <f t="shared" si="7"/>
        <v>90</v>
      </c>
      <c r="O17" s="612">
        <f t="shared" si="8"/>
        <v>292</v>
      </c>
      <c r="P17" s="612">
        <f t="shared" si="9"/>
        <v>382</v>
      </c>
      <c r="Q17" s="614">
        <f t="shared" si="4"/>
        <v>1.4387947269303201</v>
      </c>
    </row>
    <row r="18" spans="1:17" x14ac:dyDescent="0.2">
      <c r="A18" s="603" t="s">
        <v>219</v>
      </c>
      <c r="B18" s="97">
        <v>296</v>
      </c>
      <c r="C18" s="98">
        <v>608</v>
      </c>
      <c r="D18" s="114">
        <f t="shared" si="0"/>
        <v>904</v>
      </c>
      <c r="E18" s="115">
        <f t="shared" si="1"/>
        <v>10.166441745389113</v>
      </c>
      <c r="F18" s="97">
        <v>284</v>
      </c>
      <c r="G18" s="98">
        <v>526</v>
      </c>
      <c r="H18" s="114">
        <f t="shared" si="2"/>
        <v>810</v>
      </c>
      <c r="I18" s="115">
        <f t="shared" si="3"/>
        <v>9.4000232099338525</v>
      </c>
      <c r="J18" s="90">
        <v>267</v>
      </c>
      <c r="K18" s="455">
        <v>509</v>
      </c>
      <c r="L18" s="114">
        <f t="shared" si="5"/>
        <v>776</v>
      </c>
      <c r="M18" s="115">
        <f t="shared" si="6"/>
        <v>8.5831213361353829</v>
      </c>
      <c r="N18" s="612">
        <f t="shared" si="7"/>
        <v>847</v>
      </c>
      <c r="O18" s="612">
        <f t="shared" si="8"/>
        <v>1643</v>
      </c>
      <c r="P18" s="612">
        <f t="shared" si="9"/>
        <v>2490</v>
      </c>
      <c r="Q18" s="614">
        <f t="shared" si="4"/>
        <v>9.378531073446327</v>
      </c>
    </row>
    <row r="19" spans="1:17" x14ac:dyDescent="0.2">
      <c r="A19" s="603" t="s">
        <v>239</v>
      </c>
      <c r="B19" s="97">
        <v>30</v>
      </c>
      <c r="C19" s="98">
        <v>51</v>
      </c>
      <c r="D19" s="114">
        <v>81</v>
      </c>
      <c r="E19" s="115">
        <f t="shared" si="1"/>
        <v>0.91093117408906887</v>
      </c>
      <c r="F19" s="97">
        <v>33</v>
      </c>
      <c r="G19" s="98">
        <v>61</v>
      </c>
      <c r="H19" s="114">
        <v>94</v>
      </c>
      <c r="I19" s="115">
        <f t="shared" si="3"/>
        <v>1.0908668910293606</v>
      </c>
      <c r="J19" s="90">
        <v>34</v>
      </c>
      <c r="K19" s="455">
        <v>70</v>
      </c>
      <c r="L19" s="114">
        <f t="shared" si="5"/>
        <v>104</v>
      </c>
      <c r="M19" s="115">
        <f t="shared" si="6"/>
        <v>1.1503152306160822</v>
      </c>
      <c r="N19" s="612">
        <f t="shared" si="7"/>
        <v>97</v>
      </c>
      <c r="O19" s="612">
        <f t="shared" si="8"/>
        <v>182</v>
      </c>
      <c r="P19" s="612">
        <f t="shared" si="9"/>
        <v>279</v>
      </c>
      <c r="Q19" s="614">
        <f t="shared" si="4"/>
        <v>1.0508474576271187</v>
      </c>
    </row>
    <row r="20" spans="1:17" x14ac:dyDescent="0.2">
      <c r="A20" s="603" t="s">
        <v>240</v>
      </c>
      <c r="B20" s="97">
        <v>1</v>
      </c>
      <c r="C20" s="98">
        <v>4</v>
      </c>
      <c r="D20" s="114">
        <v>5</v>
      </c>
      <c r="E20" s="115">
        <f t="shared" si="1"/>
        <v>5.6230319388214128E-2</v>
      </c>
      <c r="F20" s="97">
        <v>2</v>
      </c>
      <c r="G20" s="98">
        <v>2</v>
      </c>
      <c r="H20" s="114">
        <v>4</v>
      </c>
      <c r="I20" s="115">
        <f t="shared" si="3"/>
        <v>4.6419867703377048E-2</v>
      </c>
      <c r="J20" s="90">
        <v>0</v>
      </c>
      <c r="K20" s="455">
        <v>1</v>
      </c>
      <c r="L20" s="114">
        <f t="shared" si="5"/>
        <v>1</v>
      </c>
      <c r="M20" s="115">
        <f t="shared" si="6"/>
        <v>1.1060723371308484E-2</v>
      </c>
      <c r="N20" s="612">
        <f t="shared" si="7"/>
        <v>3</v>
      </c>
      <c r="O20" s="612">
        <f t="shared" si="8"/>
        <v>7</v>
      </c>
      <c r="P20" s="612">
        <f t="shared" si="9"/>
        <v>10</v>
      </c>
      <c r="Q20" s="614">
        <f t="shared" si="4"/>
        <v>3.7664783427495289E-2</v>
      </c>
    </row>
    <row r="21" spans="1:17" x14ac:dyDescent="0.2">
      <c r="A21" s="603" t="s">
        <v>61</v>
      </c>
      <c r="B21" s="97">
        <v>153</v>
      </c>
      <c r="C21" s="98">
        <v>89</v>
      </c>
      <c r="D21" s="114">
        <v>242</v>
      </c>
      <c r="E21" s="115">
        <f t="shared" si="1"/>
        <v>2.7215474583895638</v>
      </c>
      <c r="F21" s="97">
        <v>112</v>
      </c>
      <c r="G21" s="98">
        <v>84</v>
      </c>
      <c r="H21" s="114">
        <f t="shared" ref="H21:H37" si="10">SUM(F21:G21)</f>
        <v>196</v>
      </c>
      <c r="I21" s="115">
        <f t="shared" si="3"/>
        <v>2.2745735174654751</v>
      </c>
      <c r="J21" s="90">
        <v>144</v>
      </c>
      <c r="K21" s="455">
        <v>105</v>
      </c>
      <c r="L21" s="114">
        <f t="shared" si="5"/>
        <v>249</v>
      </c>
      <c r="M21" s="115">
        <f t="shared" si="6"/>
        <v>2.7541201194558123</v>
      </c>
      <c r="N21" s="612">
        <f t="shared" si="7"/>
        <v>409</v>
      </c>
      <c r="O21" s="612">
        <f t="shared" si="8"/>
        <v>278</v>
      </c>
      <c r="P21" s="612">
        <f t="shared" si="9"/>
        <v>687</v>
      </c>
      <c r="Q21" s="614">
        <f t="shared" si="4"/>
        <v>2.5875706214689265</v>
      </c>
    </row>
    <row r="22" spans="1:17" x14ac:dyDescent="0.2">
      <c r="A22" s="603" t="s">
        <v>360</v>
      </c>
      <c r="B22" s="97" t="s">
        <v>121</v>
      </c>
      <c r="C22" s="98" t="s">
        <v>121</v>
      </c>
      <c r="D22" s="114">
        <v>0</v>
      </c>
      <c r="E22" s="115">
        <f t="shared" si="1"/>
        <v>0</v>
      </c>
      <c r="F22" s="97" t="s">
        <v>121</v>
      </c>
      <c r="G22" s="98" t="s">
        <v>121</v>
      </c>
      <c r="H22" s="114">
        <v>0</v>
      </c>
      <c r="I22" s="115">
        <f t="shared" si="3"/>
        <v>0</v>
      </c>
      <c r="J22" s="90">
        <v>0</v>
      </c>
      <c r="K22" s="455">
        <v>1</v>
      </c>
      <c r="L22" s="114">
        <f t="shared" ref="L22" si="11">SUM(J22:K22)</f>
        <v>1</v>
      </c>
      <c r="M22" s="115">
        <f t="shared" si="6"/>
        <v>1.1060723371308484E-2</v>
      </c>
      <c r="N22" s="612">
        <f t="shared" ref="N22" si="12">SUM(J22,B22,F22)</f>
        <v>0</v>
      </c>
      <c r="O22" s="612">
        <f t="shared" ref="O22" si="13">SUM(K22,C22,G22)</f>
        <v>1</v>
      </c>
      <c r="P22" s="612">
        <f t="shared" ref="P22" si="14">SUM(N22:O22)</f>
        <v>1</v>
      </c>
      <c r="Q22" s="614">
        <f t="shared" si="4"/>
        <v>3.766478342749529E-3</v>
      </c>
    </row>
    <row r="23" spans="1:17" x14ac:dyDescent="0.2">
      <c r="A23" s="603" t="s">
        <v>180</v>
      </c>
      <c r="B23" s="97">
        <v>1</v>
      </c>
      <c r="C23" s="98">
        <v>3</v>
      </c>
      <c r="D23" s="114">
        <v>4</v>
      </c>
      <c r="E23" s="115">
        <f t="shared" si="1"/>
        <v>4.4984255510571301E-2</v>
      </c>
      <c r="F23" s="97" t="s">
        <v>121</v>
      </c>
      <c r="G23" s="98">
        <v>2</v>
      </c>
      <c r="H23" s="114">
        <f t="shared" si="10"/>
        <v>2</v>
      </c>
      <c r="I23" s="115">
        <f t="shared" si="3"/>
        <v>2.3209933851688524E-2</v>
      </c>
      <c r="J23" s="90">
        <v>0</v>
      </c>
      <c r="K23" s="455">
        <v>5</v>
      </c>
      <c r="L23" s="114">
        <f t="shared" si="5"/>
        <v>5</v>
      </c>
      <c r="M23" s="115">
        <f t="shared" si="6"/>
        <v>5.530361685654242E-2</v>
      </c>
      <c r="N23" s="612">
        <f t="shared" si="7"/>
        <v>1</v>
      </c>
      <c r="O23" s="612">
        <f t="shared" si="8"/>
        <v>10</v>
      </c>
      <c r="P23" s="612">
        <f t="shared" si="9"/>
        <v>11</v>
      </c>
      <c r="Q23" s="614">
        <f t="shared" si="4"/>
        <v>4.1431261770244823E-2</v>
      </c>
    </row>
    <row r="24" spans="1:17" x14ac:dyDescent="0.2">
      <c r="A24" s="603" t="s">
        <v>241</v>
      </c>
      <c r="B24" s="97">
        <v>34</v>
      </c>
      <c r="C24" s="98">
        <v>34</v>
      </c>
      <c r="D24" s="114">
        <v>68</v>
      </c>
      <c r="E24" s="115">
        <f t="shared" si="1"/>
        <v>0.7647323436797121</v>
      </c>
      <c r="F24" s="97">
        <v>50</v>
      </c>
      <c r="G24" s="98">
        <v>37</v>
      </c>
      <c r="H24" s="114">
        <f t="shared" si="10"/>
        <v>87</v>
      </c>
      <c r="I24" s="115">
        <f t="shared" si="3"/>
        <v>1.0096321225484508</v>
      </c>
      <c r="J24" s="90">
        <v>41</v>
      </c>
      <c r="K24" s="455">
        <v>30</v>
      </c>
      <c r="L24" s="114">
        <f t="shared" si="5"/>
        <v>71</v>
      </c>
      <c r="M24" s="115">
        <f t="shared" si="6"/>
        <v>0.78531135936290231</v>
      </c>
      <c r="N24" s="612">
        <f t="shared" si="7"/>
        <v>125</v>
      </c>
      <c r="O24" s="612">
        <f t="shared" si="8"/>
        <v>101</v>
      </c>
      <c r="P24" s="612">
        <f t="shared" si="9"/>
        <v>226</v>
      </c>
      <c r="Q24" s="614">
        <f t="shared" si="4"/>
        <v>0.8512241054613936</v>
      </c>
    </row>
    <row r="25" spans="1:17" x14ac:dyDescent="0.2">
      <c r="A25" s="603" t="s">
        <v>242</v>
      </c>
      <c r="B25" s="29" t="s">
        <v>121</v>
      </c>
      <c r="C25" s="98">
        <v>5</v>
      </c>
      <c r="D25" s="114">
        <v>5</v>
      </c>
      <c r="E25" s="115">
        <f t="shared" si="1"/>
        <v>5.6230319388214128E-2</v>
      </c>
      <c r="F25" s="29">
        <v>6</v>
      </c>
      <c r="G25" s="98">
        <v>1</v>
      </c>
      <c r="H25" s="114">
        <f t="shared" si="10"/>
        <v>7</v>
      </c>
      <c r="I25" s="115">
        <f t="shared" si="3"/>
        <v>8.1234768480909825E-2</v>
      </c>
      <c r="J25" s="90">
        <v>0</v>
      </c>
      <c r="K25" s="455">
        <v>2</v>
      </c>
      <c r="L25" s="114">
        <f t="shared" si="5"/>
        <v>2</v>
      </c>
      <c r="M25" s="115">
        <f t="shared" si="6"/>
        <v>2.2121446742616967E-2</v>
      </c>
      <c r="N25" s="612">
        <f t="shared" si="7"/>
        <v>6</v>
      </c>
      <c r="O25" s="612">
        <f t="shared" si="8"/>
        <v>8</v>
      </c>
      <c r="P25" s="612">
        <f t="shared" si="9"/>
        <v>14</v>
      </c>
      <c r="Q25" s="614">
        <f t="shared" si="4"/>
        <v>5.2730696798493411E-2</v>
      </c>
    </row>
    <row r="26" spans="1:17" x14ac:dyDescent="0.2">
      <c r="A26" s="603" t="s">
        <v>149</v>
      </c>
      <c r="B26" s="97">
        <v>44</v>
      </c>
      <c r="C26" s="98">
        <v>202</v>
      </c>
      <c r="D26" s="114">
        <v>246</v>
      </c>
      <c r="E26" s="115">
        <f t="shared" si="1"/>
        <v>2.7665317139001351</v>
      </c>
      <c r="F26" s="97">
        <v>55</v>
      </c>
      <c r="G26" s="98">
        <v>194</v>
      </c>
      <c r="H26" s="114">
        <f t="shared" si="10"/>
        <v>249</v>
      </c>
      <c r="I26" s="115">
        <f t="shared" si="3"/>
        <v>2.8896367645352212</v>
      </c>
      <c r="J26" s="90">
        <v>50</v>
      </c>
      <c r="K26" s="455">
        <v>196</v>
      </c>
      <c r="L26" s="114">
        <f t="shared" si="5"/>
        <v>246</v>
      </c>
      <c r="M26" s="115">
        <f t="shared" si="6"/>
        <v>2.720937949341887</v>
      </c>
      <c r="N26" s="612">
        <f t="shared" si="7"/>
        <v>149</v>
      </c>
      <c r="O26" s="612">
        <f t="shared" si="8"/>
        <v>592</v>
      </c>
      <c r="P26" s="612">
        <f t="shared" si="9"/>
        <v>741</v>
      </c>
      <c r="Q26" s="614">
        <f t="shared" si="4"/>
        <v>2.7909604519774009</v>
      </c>
    </row>
    <row r="27" spans="1:17" x14ac:dyDescent="0.2">
      <c r="A27" s="603" t="s">
        <v>145</v>
      </c>
      <c r="B27" s="97">
        <v>347</v>
      </c>
      <c r="C27" s="625">
        <v>1634</v>
      </c>
      <c r="D27" s="114">
        <f t="shared" ref="D27:D37" si="15">SUM(B27:C27)</f>
        <v>1981</v>
      </c>
      <c r="E27" s="115">
        <f t="shared" si="1"/>
        <v>22.278452541610438</v>
      </c>
      <c r="F27" s="97">
        <v>390</v>
      </c>
      <c r="G27" s="625">
        <v>1737</v>
      </c>
      <c r="H27" s="114">
        <f t="shared" si="10"/>
        <v>2127</v>
      </c>
      <c r="I27" s="115">
        <f t="shared" si="3"/>
        <v>24.683764651270742</v>
      </c>
      <c r="J27" s="90">
        <v>423</v>
      </c>
      <c r="K27" s="455">
        <v>1898</v>
      </c>
      <c r="L27" s="114">
        <f t="shared" si="5"/>
        <v>2321</v>
      </c>
      <c r="M27" s="115">
        <f t="shared" si="6"/>
        <v>25.671938944806989</v>
      </c>
      <c r="N27" s="612">
        <f t="shared" si="7"/>
        <v>1160</v>
      </c>
      <c r="O27" s="612">
        <f t="shared" si="8"/>
        <v>5269</v>
      </c>
      <c r="P27" s="612">
        <f t="shared" si="9"/>
        <v>6429</v>
      </c>
      <c r="Q27" s="614">
        <f t="shared" si="4"/>
        <v>24.214689265536723</v>
      </c>
    </row>
    <row r="28" spans="1:17" x14ac:dyDescent="0.2">
      <c r="A28" s="603" t="s">
        <v>243</v>
      </c>
      <c r="B28" s="97">
        <v>77</v>
      </c>
      <c r="C28" s="98">
        <v>77</v>
      </c>
      <c r="D28" s="114">
        <f t="shared" si="15"/>
        <v>154</v>
      </c>
      <c r="E28" s="115">
        <f t="shared" si="1"/>
        <v>1.731893837156995</v>
      </c>
      <c r="F28" s="97">
        <v>50</v>
      </c>
      <c r="G28" s="98">
        <v>80</v>
      </c>
      <c r="H28" s="114">
        <f t="shared" si="10"/>
        <v>130</v>
      </c>
      <c r="I28" s="115">
        <f t="shared" si="3"/>
        <v>1.508645700359754</v>
      </c>
      <c r="J28" s="90">
        <v>37</v>
      </c>
      <c r="K28" s="455">
        <v>66</v>
      </c>
      <c r="L28" s="114">
        <f t="shared" si="5"/>
        <v>103</v>
      </c>
      <c r="M28" s="115">
        <f t="shared" si="6"/>
        <v>1.1392545072447737</v>
      </c>
      <c r="N28" s="612">
        <f t="shared" si="7"/>
        <v>164</v>
      </c>
      <c r="O28" s="612">
        <f t="shared" si="8"/>
        <v>223</v>
      </c>
      <c r="P28" s="612">
        <f t="shared" si="9"/>
        <v>387</v>
      </c>
      <c r="Q28" s="614">
        <f t="shared" si="4"/>
        <v>1.4576271186440677</v>
      </c>
    </row>
    <row r="29" spans="1:17" x14ac:dyDescent="0.2">
      <c r="A29" s="603" t="s">
        <v>244</v>
      </c>
      <c r="B29" s="97">
        <v>65</v>
      </c>
      <c r="C29" s="98">
        <v>247</v>
      </c>
      <c r="D29" s="114">
        <f t="shared" si="15"/>
        <v>312</v>
      </c>
      <c r="E29" s="115">
        <f t="shared" si="1"/>
        <v>3.5087719298245612</v>
      </c>
      <c r="F29" s="97">
        <v>57</v>
      </c>
      <c r="G29" s="98">
        <v>188</v>
      </c>
      <c r="H29" s="114">
        <f t="shared" si="10"/>
        <v>245</v>
      </c>
      <c r="I29" s="115">
        <f t="shared" si="3"/>
        <v>2.8432168968318439</v>
      </c>
      <c r="J29" s="90">
        <v>62</v>
      </c>
      <c r="K29" s="455">
        <v>183</v>
      </c>
      <c r="L29" s="114">
        <f t="shared" si="5"/>
        <v>245</v>
      </c>
      <c r="M29" s="115">
        <f t="shared" si="6"/>
        <v>2.7098772259705783</v>
      </c>
      <c r="N29" s="612">
        <f t="shared" si="7"/>
        <v>184</v>
      </c>
      <c r="O29" s="612">
        <f t="shared" si="8"/>
        <v>618</v>
      </c>
      <c r="P29" s="612">
        <f t="shared" si="9"/>
        <v>802</v>
      </c>
      <c r="Q29" s="614">
        <f t="shared" si="4"/>
        <v>3.0207156308851224</v>
      </c>
    </row>
    <row r="30" spans="1:17" x14ac:dyDescent="0.2">
      <c r="A30" s="603" t="s">
        <v>177</v>
      </c>
      <c r="B30" s="97">
        <v>160</v>
      </c>
      <c r="C30" s="98">
        <v>180</v>
      </c>
      <c r="D30" s="114">
        <f t="shared" si="15"/>
        <v>340</v>
      </c>
      <c r="E30" s="115">
        <f t="shared" si="1"/>
        <v>3.8236617183985606</v>
      </c>
      <c r="F30" s="97">
        <v>133</v>
      </c>
      <c r="G30" s="98">
        <v>193</v>
      </c>
      <c r="H30" s="114">
        <f t="shared" si="10"/>
        <v>326</v>
      </c>
      <c r="I30" s="115">
        <f t="shared" si="3"/>
        <v>3.7832192178252293</v>
      </c>
      <c r="J30" s="90">
        <v>219</v>
      </c>
      <c r="K30" s="455">
        <v>343</v>
      </c>
      <c r="L30" s="114">
        <f t="shared" si="5"/>
        <v>562</v>
      </c>
      <c r="M30" s="115">
        <f t="shared" si="6"/>
        <v>6.216126534675368</v>
      </c>
      <c r="N30" s="612">
        <f t="shared" si="7"/>
        <v>512</v>
      </c>
      <c r="O30" s="612">
        <f t="shared" si="8"/>
        <v>716</v>
      </c>
      <c r="P30" s="612">
        <f t="shared" si="9"/>
        <v>1228</v>
      </c>
      <c r="Q30" s="614">
        <f t="shared" si="4"/>
        <v>4.6252354048964222</v>
      </c>
    </row>
    <row r="31" spans="1:17" x14ac:dyDescent="0.2">
      <c r="A31" s="603" t="s">
        <v>146</v>
      </c>
      <c r="B31" s="97">
        <v>143</v>
      </c>
      <c r="C31" s="98">
        <v>162</v>
      </c>
      <c r="D31" s="114">
        <f t="shared" si="15"/>
        <v>305</v>
      </c>
      <c r="E31" s="115">
        <f t="shared" si="1"/>
        <v>3.4300494826810617</v>
      </c>
      <c r="F31" s="97">
        <v>113</v>
      </c>
      <c r="G31" s="98">
        <v>115</v>
      </c>
      <c r="H31" s="114">
        <f t="shared" si="10"/>
        <v>228</v>
      </c>
      <c r="I31" s="115">
        <f t="shared" si="3"/>
        <v>2.6459324590924918</v>
      </c>
      <c r="J31" s="90">
        <v>101</v>
      </c>
      <c r="K31" s="455">
        <v>123</v>
      </c>
      <c r="L31" s="114">
        <f t="shared" si="5"/>
        <v>224</v>
      </c>
      <c r="M31" s="115">
        <f t="shared" si="6"/>
        <v>2.4776020351731005</v>
      </c>
      <c r="N31" s="612">
        <f t="shared" si="7"/>
        <v>357</v>
      </c>
      <c r="O31" s="612">
        <f t="shared" si="8"/>
        <v>400</v>
      </c>
      <c r="P31" s="612">
        <f t="shared" si="9"/>
        <v>757</v>
      </c>
      <c r="Q31" s="614">
        <f t="shared" si="4"/>
        <v>2.8512241054613936</v>
      </c>
    </row>
    <row r="32" spans="1:17" x14ac:dyDescent="0.2">
      <c r="A32" s="603" t="s">
        <v>245</v>
      </c>
      <c r="B32" s="97">
        <v>16</v>
      </c>
      <c r="C32" s="98">
        <v>18</v>
      </c>
      <c r="D32" s="114">
        <f t="shared" si="15"/>
        <v>34</v>
      </c>
      <c r="E32" s="115">
        <f t="shared" si="1"/>
        <v>0.38236617183985605</v>
      </c>
      <c r="F32" s="97">
        <v>7</v>
      </c>
      <c r="G32" s="98">
        <v>17</v>
      </c>
      <c r="H32" s="114">
        <f t="shared" si="10"/>
        <v>24</v>
      </c>
      <c r="I32" s="115">
        <f t="shared" si="3"/>
        <v>0.27851920622026227</v>
      </c>
      <c r="J32" s="90">
        <v>15</v>
      </c>
      <c r="K32" s="455">
        <v>20</v>
      </c>
      <c r="L32" s="114">
        <f t="shared" si="5"/>
        <v>35</v>
      </c>
      <c r="M32" s="115">
        <f t="shared" si="6"/>
        <v>0.38712531799579691</v>
      </c>
      <c r="N32" s="612">
        <f t="shared" si="7"/>
        <v>38</v>
      </c>
      <c r="O32" s="612">
        <f t="shared" si="8"/>
        <v>55</v>
      </c>
      <c r="P32" s="612">
        <f t="shared" si="9"/>
        <v>93</v>
      </c>
      <c r="Q32" s="614">
        <f t="shared" si="4"/>
        <v>0.35028248587570621</v>
      </c>
    </row>
    <row r="33" spans="1:17" x14ac:dyDescent="0.2">
      <c r="A33" s="603" t="s">
        <v>246</v>
      </c>
      <c r="B33" s="97">
        <v>26</v>
      </c>
      <c r="C33" s="98">
        <v>27</v>
      </c>
      <c r="D33" s="114">
        <f t="shared" si="15"/>
        <v>53</v>
      </c>
      <c r="E33" s="115">
        <f t="shared" si="1"/>
        <v>0.59604138551506969</v>
      </c>
      <c r="F33" s="97">
        <v>6</v>
      </c>
      <c r="G33" s="98">
        <v>27</v>
      </c>
      <c r="H33" s="114">
        <f t="shared" si="10"/>
        <v>33</v>
      </c>
      <c r="I33" s="115">
        <f t="shared" si="3"/>
        <v>0.38296390855286061</v>
      </c>
      <c r="J33" s="90">
        <v>4</v>
      </c>
      <c r="K33" s="455">
        <v>32</v>
      </c>
      <c r="L33" s="114">
        <f t="shared" si="5"/>
        <v>36</v>
      </c>
      <c r="M33" s="115">
        <f t="shared" si="6"/>
        <v>0.39818604136710539</v>
      </c>
      <c r="N33" s="612">
        <f t="shared" si="7"/>
        <v>36</v>
      </c>
      <c r="O33" s="612">
        <f t="shared" si="8"/>
        <v>86</v>
      </c>
      <c r="P33" s="612">
        <f t="shared" si="9"/>
        <v>122</v>
      </c>
      <c r="Q33" s="614">
        <f t="shared" si="4"/>
        <v>0.45951035781544258</v>
      </c>
    </row>
    <row r="34" spans="1:17" x14ac:dyDescent="0.2">
      <c r="A34" s="603" t="s">
        <v>147</v>
      </c>
      <c r="B34" s="97">
        <v>122</v>
      </c>
      <c r="C34" s="98">
        <v>190</v>
      </c>
      <c r="D34" s="114">
        <f t="shared" si="15"/>
        <v>312</v>
      </c>
      <c r="E34" s="115">
        <f t="shared" si="1"/>
        <v>3.5087719298245612</v>
      </c>
      <c r="F34" s="97">
        <v>74</v>
      </c>
      <c r="G34" s="98">
        <v>144</v>
      </c>
      <c r="H34" s="114">
        <f t="shared" si="10"/>
        <v>218</v>
      </c>
      <c r="I34" s="115">
        <f t="shared" si="3"/>
        <v>2.529882789834049</v>
      </c>
      <c r="J34" s="90">
        <v>95</v>
      </c>
      <c r="K34" s="455">
        <v>161</v>
      </c>
      <c r="L34" s="114">
        <f t="shared" si="5"/>
        <v>256</v>
      </c>
      <c r="M34" s="115">
        <f t="shared" si="6"/>
        <v>2.8315451830549718</v>
      </c>
      <c r="N34" s="612">
        <f t="shared" si="7"/>
        <v>291</v>
      </c>
      <c r="O34" s="612">
        <f t="shared" si="8"/>
        <v>495</v>
      </c>
      <c r="P34" s="612">
        <f t="shared" si="9"/>
        <v>786</v>
      </c>
      <c r="Q34" s="614">
        <f t="shared" si="4"/>
        <v>2.9604519774011298</v>
      </c>
    </row>
    <row r="35" spans="1:17" x14ac:dyDescent="0.2">
      <c r="A35" s="603" t="s">
        <v>141</v>
      </c>
      <c r="B35" s="97">
        <v>95</v>
      </c>
      <c r="C35" s="98">
        <v>315</v>
      </c>
      <c r="D35" s="114">
        <f t="shared" si="15"/>
        <v>410</v>
      </c>
      <c r="E35" s="115">
        <f t="shared" si="1"/>
        <v>4.6108861898335585</v>
      </c>
      <c r="F35" s="97">
        <v>81</v>
      </c>
      <c r="G35" s="98">
        <v>99</v>
      </c>
      <c r="H35" s="114">
        <f t="shared" si="10"/>
        <v>180</v>
      </c>
      <c r="I35" s="115">
        <f t="shared" si="3"/>
        <v>2.088894046651967</v>
      </c>
      <c r="J35" s="90">
        <v>83</v>
      </c>
      <c r="K35" s="455">
        <v>111</v>
      </c>
      <c r="L35" s="114">
        <f t="shared" si="5"/>
        <v>194</v>
      </c>
      <c r="M35" s="115">
        <f t="shared" si="6"/>
        <v>2.1457803340338457</v>
      </c>
      <c r="N35" s="612">
        <f t="shared" si="7"/>
        <v>259</v>
      </c>
      <c r="O35" s="612">
        <f t="shared" si="8"/>
        <v>525</v>
      </c>
      <c r="P35" s="612">
        <f t="shared" si="9"/>
        <v>784</v>
      </c>
      <c r="Q35" s="614">
        <f t="shared" si="4"/>
        <v>2.9529190207156311</v>
      </c>
    </row>
    <row r="36" spans="1:17" x14ac:dyDescent="0.2">
      <c r="A36" s="603" t="s">
        <v>178</v>
      </c>
      <c r="B36" s="97">
        <v>121</v>
      </c>
      <c r="C36" s="98">
        <v>402</v>
      </c>
      <c r="D36" s="114">
        <f t="shared" si="15"/>
        <v>523</v>
      </c>
      <c r="E36" s="115">
        <f t="shared" si="1"/>
        <v>5.8816914080071978</v>
      </c>
      <c r="F36" s="97">
        <v>112</v>
      </c>
      <c r="G36" s="98">
        <v>397</v>
      </c>
      <c r="H36" s="114">
        <f t="shared" si="10"/>
        <v>509</v>
      </c>
      <c r="I36" s="115">
        <f t="shared" si="3"/>
        <v>5.9069281652547287</v>
      </c>
      <c r="J36" s="90">
        <v>144</v>
      </c>
      <c r="K36" s="455">
        <v>408</v>
      </c>
      <c r="L36" s="114">
        <f t="shared" si="5"/>
        <v>552</v>
      </c>
      <c r="M36" s="115">
        <f t="shared" si="6"/>
        <v>6.1055193009622828</v>
      </c>
      <c r="N36" s="612">
        <f t="shared" si="7"/>
        <v>377</v>
      </c>
      <c r="O36" s="612">
        <f t="shared" si="8"/>
        <v>1207</v>
      </c>
      <c r="P36" s="612">
        <f t="shared" si="9"/>
        <v>1584</v>
      </c>
      <c r="Q36" s="614">
        <f t="shared" si="4"/>
        <v>5.9661016949152543</v>
      </c>
    </row>
    <row r="37" spans="1:17" ht="12.75" thickBot="1" x14ac:dyDescent="0.25">
      <c r="A37" s="603" t="s">
        <v>142</v>
      </c>
      <c r="B37" s="454">
        <v>143</v>
      </c>
      <c r="C37" s="456">
        <v>708</v>
      </c>
      <c r="D37" s="116">
        <f t="shared" si="15"/>
        <v>851</v>
      </c>
      <c r="E37" s="117">
        <f t="shared" si="1"/>
        <v>9.5704003598740446</v>
      </c>
      <c r="F37" s="454">
        <v>142</v>
      </c>
      <c r="G37" s="456">
        <v>760</v>
      </c>
      <c r="H37" s="116">
        <f t="shared" si="10"/>
        <v>902</v>
      </c>
      <c r="I37" s="117">
        <f t="shared" si="3"/>
        <v>10.467680167111524</v>
      </c>
      <c r="J37" s="90">
        <v>207</v>
      </c>
      <c r="K37" s="455">
        <v>794</v>
      </c>
      <c r="L37" s="114">
        <f t="shared" si="5"/>
        <v>1001</v>
      </c>
      <c r="M37" s="115">
        <f t="shared" si="6"/>
        <v>11.071784094679792</v>
      </c>
      <c r="N37" s="612">
        <f t="shared" si="7"/>
        <v>492</v>
      </c>
      <c r="O37" s="612">
        <f t="shared" si="8"/>
        <v>2262</v>
      </c>
      <c r="P37" s="612">
        <f t="shared" si="9"/>
        <v>2754</v>
      </c>
      <c r="Q37" s="615">
        <f t="shared" si="4"/>
        <v>10.372881355932204</v>
      </c>
    </row>
    <row r="38" spans="1:17" ht="12.75" thickBot="1" x14ac:dyDescent="0.25">
      <c r="A38" s="118" t="s">
        <v>125</v>
      </c>
      <c r="B38" s="491">
        <f>SUM(B7:B37)</f>
        <v>2632</v>
      </c>
      <c r="C38" s="492">
        <f>SUM(C7:C37)</f>
        <v>6260</v>
      </c>
      <c r="D38" s="119">
        <f>SUM(D7:D37)</f>
        <v>8892</v>
      </c>
      <c r="E38" s="120">
        <f t="shared" si="1"/>
        <v>100</v>
      </c>
      <c r="F38" s="491">
        <f t="shared" ref="F38:Q38" si="16">SUM(F7:F37)</f>
        <v>2439</v>
      </c>
      <c r="G38" s="492">
        <f t="shared" si="16"/>
        <v>6178</v>
      </c>
      <c r="H38" s="119">
        <f t="shared" si="16"/>
        <v>8617</v>
      </c>
      <c r="I38" s="120">
        <f t="shared" si="16"/>
        <v>100.00000000000001</v>
      </c>
      <c r="J38" s="491">
        <f t="shared" si="16"/>
        <v>2624</v>
      </c>
      <c r="K38" s="492">
        <f t="shared" si="16"/>
        <v>6417</v>
      </c>
      <c r="L38" s="119">
        <f t="shared" si="16"/>
        <v>9041</v>
      </c>
      <c r="M38" s="120">
        <f t="shared" si="6"/>
        <v>100</v>
      </c>
      <c r="N38" s="491">
        <f t="shared" si="16"/>
        <v>7695</v>
      </c>
      <c r="O38" s="492">
        <f t="shared" si="16"/>
        <v>18855</v>
      </c>
      <c r="P38" s="119">
        <f t="shared" si="16"/>
        <v>26550</v>
      </c>
      <c r="Q38" s="120">
        <f t="shared" si="16"/>
        <v>100.00000000000001</v>
      </c>
    </row>
    <row r="39" spans="1:17" x14ac:dyDescent="0.2">
      <c r="J39" s="967"/>
      <c r="K39" s="967"/>
      <c r="L39" s="967"/>
    </row>
    <row r="40" spans="1:17" x14ac:dyDescent="0.2">
      <c r="H40" s="554"/>
      <c r="J40" s="554"/>
      <c r="K40" s="554"/>
      <c r="L40" s="554"/>
    </row>
  </sheetData>
  <sortState ref="A6:Q35">
    <sortCondition ref="A6:A35"/>
  </sortState>
  <mergeCells count="5">
    <mergeCell ref="A5:A6"/>
    <mergeCell ref="B5:E5"/>
    <mergeCell ref="F5:I5"/>
    <mergeCell ref="N5:Q5"/>
    <mergeCell ref="J5:M5"/>
  </mergeCells>
  <pageMargins left="0.25" right="0.25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
 , fax: (0 22) 601 74 22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>
    <tabColor rgb="FF00B050"/>
  </sheetPr>
  <dimension ref="A1:E40"/>
  <sheetViews>
    <sheetView zoomScaleNormal="100" zoomScalePageLayoutView="85" workbookViewId="0">
      <selection activeCell="J11" sqref="J11"/>
    </sheetView>
  </sheetViews>
  <sheetFormatPr defaultRowHeight="12" x14ac:dyDescent="0.2"/>
  <cols>
    <col min="1" max="1" width="32.7109375" style="48" customWidth="1"/>
    <col min="2" max="2" width="10" style="48" customWidth="1"/>
    <col min="3" max="7" width="9.42578125" style="48" customWidth="1"/>
    <col min="8" max="8" width="5.7109375" style="48" customWidth="1"/>
    <col min="9" max="9" width="10" style="48" customWidth="1"/>
    <col min="10" max="12" width="9.42578125" style="48" customWidth="1"/>
    <col min="13" max="13" width="10" style="48" customWidth="1"/>
    <col min="14" max="15" width="9.42578125" style="48" customWidth="1"/>
    <col min="16" max="16" width="7.42578125" style="48" customWidth="1"/>
    <col min="17" max="239" width="9.140625" style="48"/>
    <col min="240" max="240" width="25" style="48" customWidth="1"/>
    <col min="241" max="241" width="9.7109375" style="48" bestFit="1" customWidth="1"/>
    <col min="242" max="246" width="9.140625" style="48"/>
    <col min="247" max="247" width="5.7109375" style="48" customWidth="1"/>
    <col min="248" max="495" width="9.140625" style="48"/>
    <col min="496" max="496" width="25" style="48" customWidth="1"/>
    <col min="497" max="497" width="9.7109375" style="48" bestFit="1" customWidth="1"/>
    <col min="498" max="502" width="9.140625" style="48"/>
    <col min="503" max="503" width="5.7109375" style="48" customWidth="1"/>
    <col min="504" max="751" width="9.140625" style="48"/>
    <col min="752" max="752" width="25" style="48" customWidth="1"/>
    <col min="753" max="753" width="9.7109375" style="48" bestFit="1" customWidth="1"/>
    <col min="754" max="758" width="9.140625" style="48"/>
    <col min="759" max="759" width="5.7109375" style="48" customWidth="1"/>
    <col min="760" max="1007" width="9.140625" style="48"/>
    <col min="1008" max="1008" width="25" style="48" customWidth="1"/>
    <col min="1009" max="1009" width="9.7109375" style="48" bestFit="1" customWidth="1"/>
    <col min="1010" max="1014" width="9.140625" style="48"/>
    <col min="1015" max="1015" width="5.7109375" style="48" customWidth="1"/>
    <col min="1016" max="1263" width="9.140625" style="48"/>
    <col min="1264" max="1264" width="25" style="48" customWidth="1"/>
    <col min="1265" max="1265" width="9.7109375" style="48" bestFit="1" customWidth="1"/>
    <col min="1266" max="1270" width="9.140625" style="48"/>
    <col min="1271" max="1271" width="5.7109375" style="48" customWidth="1"/>
    <col min="1272" max="1519" width="9.140625" style="48"/>
    <col min="1520" max="1520" width="25" style="48" customWidth="1"/>
    <col min="1521" max="1521" width="9.7109375" style="48" bestFit="1" customWidth="1"/>
    <col min="1522" max="1526" width="9.140625" style="48"/>
    <col min="1527" max="1527" width="5.7109375" style="48" customWidth="1"/>
    <col min="1528" max="1775" width="9.140625" style="48"/>
    <col min="1776" max="1776" width="25" style="48" customWidth="1"/>
    <col min="1777" max="1777" width="9.7109375" style="48" bestFit="1" customWidth="1"/>
    <col min="1778" max="1782" width="9.140625" style="48"/>
    <col min="1783" max="1783" width="5.7109375" style="48" customWidth="1"/>
    <col min="1784" max="2031" width="9.140625" style="48"/>
    <col min="2032" max="2032" width="25" style="48" customWidth="1"/>
    <col min="2033" max="2033" width="9.7109375" style="48" bestFit="1" customWidth="1"/>
    <col min="2034" max="2038" width="9.140625" style="48"/>
    <col min="2039" max="2039" width="5.7109375" style="48" customWidth="1"/>
    <col min="2040" max="2287" width="9.140625" style="48"/>
    <col min="2288" max="2288" width="25" style="48" customWidth="1"/>
    <col min="2289" max="2289" width="9.7109375" style="48" bestFit="1" customWidth="1"/>
    <col min="2290" max="2294" width="9.140625" style="48"/>
    <col min="2295" max="2295" width="5.7109375" style="48" customWidth="1"/>
    <col min="2296" max="2543" width="9.140625" style="48"/>
    <col min="2544" max="2544" width="25" style="48" customWidth="1"/>
    <col min="2545" max="2545" width="9.7109375" style="48" bestFit="1" customWidth="1"/>
    <col min="2546" max="2550" width="9.140625" style="48"/>
    <col min="2551" max="2551" width="5.7109375" style="48" customWidth="1"/>
    <col min="2552" max="2799" width="9.140625" style="48"/>
    <col min="2800" max="2800" width="25" style="48" customWidth="1"/>
    <col min="2801" max="2801" width="9.7109375" style="48" bestFit="1" customWidth="1"/>
    <col min="2802" max="2806" width="9.140625" style="48"/>
    <col min="2807" max="2807" width="5.7109375" style="48" customWidth="1"/>
    <col min="2808" max="3055" width="9.140625" style="48"/>
    <col min="3056" max="3056" width="25" style="48" customWidth="1"/>
    <col min="3057" max="3057" width="9.7109375" style="48" bestFit="1" customWidth="1"/>
    <col min="3058" max="3062" width="9.140625" style="48"/>
    <col min="3063" max="3063" width="5.7109375" style="48" customWidth="1"/>
    <col min="3064" max="3311" width="9.140625" style="48"/>
    <col min="3312" max="3312" width="25" style="48" customWidth="1"/>
    <col min="3313" max="3313" width="9.7109375" style="48" bestFit="1" customWidth="1"/>
    <col min="3314" max="3318" width="9.140625" style="48"/>
    <col min="3319" max="3319" width="5.7109375" style="48" customWidth="1"/>
    <col min="3320" max="3567" width="9.140625" style="48"/>
    <col min="3568" max="3568" width="25" style="48" customWidth="1"/>
    <col min="3569" max="3569" width="9.7109375" style="48" bestFit="1" customWidth="1"/>
    <col min="3570" max="3574" width="9.140625" style="48"/>
    <col min="3575" max="3575" width="5.7109375" style="48" customWidth="1"/>
    <col min="3576" max="3823" width="9.140625" style="48"/>
    <col min="3824" max="3824" width="25" style="48" customWidth="1"/>
    <col min="3825" max="3825" width="9.7109375" style="48" bestFit="1" customWidth="1"/>
    <col min="3826" max="3830" width="9.140625" style="48"/>
    <col min="3831" max="3831" width="5.7109375" style="48" customWidth="1"/>
    <col min="3832" max="4079" width="9.140625" style="48"/>
    <col min="4080" max="4080" width="25" style="48" customWidth="1"/>
    <col min="4081" max="4081" width="9.7109375" style="48" bestFit="1" customWidth="1"/>
    <col min="4082" max="4086" width="9.140625" style="48"/>
    <col min="4087" max="4087" width="5.7109375" style="48" customWidth="1"/>
    <col min="4088" max="4335" width="9.140625" style="48"/>
    <col min="4336" max="4336" width="25" style="48" customWidth="1"/>
    <col min="4337" max="4337" width="9.7109375" style="48" bestFit="1" customWidth="1"/>
    <col min="4338" max="4342" width="9.140625" style="48"/>
    <col min="4343" max="4343" width="5.7109375" style="48" customWidth="1"/>
    <col min="4344" max="4591" width="9.140625" style="48"/>
    <col min="4592" max="4592" width="25" style="48" customWidth="1"/>
    <col min="4593" max="4593" width="9.7109375" style="48" bestFit="1" customWidth="1"/>
    <col min="4594" max="4598" width="9.140625" style="48"/>
    <col min="4599" max="4599" width="5.7109375" style="48" customWidth="1"/>
    <col min="4600" max="4847" width="9.140625" style="48"/>
    <col min="4848" max="4848" width="25" style="48" customWidth="1"/>
    <col min="4849" max="4849" width="9.7109375" style="48" bestFit="1" customWidth="1"/>
    <col min="4850" max="4854" width="9.140625" style="48"/>
    <col min="4855" max="4855" width="5.7109375" style="48" customWidth="1"/>
    <col min="4856" max="5103" width="9.140625" style="48"/>
    <col min="5104" max="5104" width="25" style="48" customWidth="1"/>
    <col min="5105" max="5105" width="9.7109375" style="48" bestFit="1" customWidth="1"/>
    <col min="5106" max="5110" width="9.140625" style="48"/>
    <col min="5111" max="5111" width="5.7109375" style="48" customWidth="1"/>
    <col min="5112" max="5359" width="9.140625" style="48"/>
    <col min="5360" max="5360" width="25" style="48" customWidth="1"/>
    <col min="5361" max="5361" width="9.7109375" style="48" bestFit="1" customWidth="1"/>
    <col min="5362" max="5366" width="9.140625" style="48"/>
    <col min="5367" max="5367" width="5.7109375" style="48" customWidth="1"/>
    <col min="5368" max="5615" width="9.140625" style="48"/>
    <col min="5616" max="5616" width="25" style="48" customWidth="1"/>
    <col min="5617" max="5617" width="9.7109375" style="48" bestFit="1" customWidth="1"/>
    <col min="5618" max="5622" width="9.140625" style="48"/>
    <col min="5623" max="5623" width="5.7109375" style="48" customWidth="1"/>
    <col min="5624" max="5871" width="9.140625" style="48"/>
    <col min="5872" max="5872" width="25" style="48" customWidth="1"/>
    <col min="5873" max="5873" width="9.7109375" style="48" bestFit="1" customWidth="1"/>
    <col min="5874" max="5878" width="9.140625" style="48"/>
    <col min="5879" max="5879" width="5.7109375" style="48" customWidth="1"/>
    <col min="5880" max="6127" width="9.140625" style="48"/>
    <col min="6128" max="6128" width="25" style="48" customWidth="1"/>
    <col min="6129" max="6129" width="9.7109375" style="48" bestFit="1" customWidth="1"/>
    <col min="6130" max="6134" width="9.140625" style="48"/>
    <col min="6135" max="6135" width="5.7109375" style="48" customWidth="1"/>
    <col min="6136" max="6383" width="9.140625" style="48"/>
    <col min="6384" max="6384" width="25" style="48" customWidth="1"/>
    <col min="6385" max="6385" width="9.7109375" style="48" bestFit="1" customWidth="1"/>
    <col min="6386" max="6390" width="9.140625" style="48"/>
    <col min="6391" max="6391" width="5.7109375" style="48" customWidth="1"/>
    <col min="6392" max="6639" width="9.140625" style="48"/>
    <col min="6640" max="6640" width="25" style="48" customWidth="1"/>
    <col min="6641" max="6641" width="9.7109375" style="48" bestFit="1" customWidth="1"/>
    <col min="6642" max="6646" width="9.140625" style="48"/>
    <col min="6647" max="6647" width="5.7109375" style="48" customWidth="1"/>
    <col min="6648" max="6895" width="9.140625" style="48"/>
    <col min="6896" max="6896" width="25" style="48" customWidth="1"/>
    <col min="6897" max="6897" width="9.7109375" style="48" bestFit="1" customWidth="1"/>
    <col min="6898" max="6902" width="9.140625" style="48"/>
    <col min="6903" max="6903" width="5.7109375" style="48" customWidth="1"/>
    <col min="6904" max="7151" width="9.140625" style="48"/>
    <col min="7152" max="7152" width="25" style="48" customWidth="1"/>
    <col min="7153" max="7153" width="9.7109375" style="48" bestFit="1" customWidth="1"/>
    <col min="7154" max="7158" width="9.140625" style="48"/>
    <col min="7159" max="7159" width="5.7109375" style="48" customWidth="1"/>
    <col min="7160" max="7407" width="9.140625" style="48"/>
    <col min="7408" max="7408" width="25" style="48" customWidth="1"/>
    <col min="7409" max="7409" width="9.7109375" style="48" bestFit="1" customWidth="1"/>
    <col min="7410" max="7414" width="9.140625" style="48"/>
    <col min="7415" max="7415" width="5.7109375" style="48" customWidth="1"/>
    <col min="7416" max="7663" width="9.140625" style="48"/>
    <col min="7664" max="7664" width="25" style="48" customWidth="1"/>
    <col min="7665" max="7665" width="9.7109375" style="48" bestFit="1" customWidth="1"/>
    <col min="7666" max="7670" width="9.140625" style="48"/>
    <col min="7671" max="7671" width="5.7109375" style="48" customWidth="1"/>
    <col min="7672" max="7919" width="9.140625" style="48"/>
    <col min="7920" max="7920" width="25" style="48" customWidth="1"/>
    <col min="7921" max="7921" width="9.7109375" style="48" bestFit="1" customWidth="1"/>
    <col min="7922" max="7926" width="9.140625" style="48"/>
    <col min="7927" max="7927" width="5.7109375" style="48" customWidth="1"/>
    <col min="7928" max="8175" width="9.140625" style="48"/>
    <col min="8176" max="8176" width="25" style="48" customWidth="1"/>
    <col min="8177" max="8177" width="9.7109375" style="48" bestFit="1" customWidth="1"/>
    <col min="8178" max="8182" width="9.140625" style="48"/>
    <col min="8183" max="8183" width="5.7109375" style="48" customWidth="1"/>
    <col min="8184" max="8431" width="9.140625" style="48"/>
    <col min="8432" max="8432" width="25" style="48" customWidth="1"/>
    <col min="8433" max="8433" width="9.7109375" style="48" bestFit="1" customWidth="1"/>
    <col min="8434" max="8438" width="9.140625" style="48"/>
    <col min="8439" max="8439" width="5.7109375" style="48" customWidth="1"/>
    <col min="8440" max="8687" width="9.140625" style="48"/>
    <col min="8688" max="8688" width="25" style="48" customWidth="1"/>
    <col min="8689" max="8689" width="9.7109375" style="48" bestFit="1" customWidth="1"/>
    <col min="8690" max="8694" width="9.140625" style="48"/>
    <col min="8695" max="8695" width="5.7109375" style="48" customWidth="1"/>
    <col min="8696" max="8943" width="9.140625" style="48"/>
    <col min="8944" max="8944" width="25" style="48" customWidth="1"/>
    <col min="8945" max="8945" width="9.7109375" style="48" bestFit="1" customWidth="1"/>
    <col min="8946" max="8950" width="9.140625" style="48"/>
    <col min="8951" max="8951" width="5.7109375" style="48" customWidth="1"/>
    <col min="8952" max="9199" width="9.140625" style="48"/>
    <col min="9200" max="9200" width="25" style="48" customWidth="1"/>
    <col min="9201" max="9201" width="9.7109375" style="48" bestFit="1" customWidth="1"/>
    <col min="9202" max="9206" width="9.140625" style="48"/>
    <col min="9207" max="9207" width="5.7109375" style="48" customWidth="1"/>
    <col min="9208" max="9455" width="9.140625" style="48"/>
    <col min="9456" max="9456" width="25" style="48" customWidth="1"/>
    <col min="9457" max="9457" width="9.7109375" style="48" bestFit="1" customWidth="1"/>
    <col min="9458" max="9462" width="9.140625" style="48"/>
    <col min="9463" max="9463" width="5.7109375" style="48" customWidth="1"/>
    <col min="9464" max="9711" width="9.140625" style="48"/>
    <col min="9712" max="9712" width="25" style="48" customWidth="1"/>
    <col min="9713" max="9713" width="9.7109375" style="48" bestFit="1" customWidth="1"/>
    <col min="9714" max="9718" width="9.140625" style="48"/>
    <col min="9719" max="9719" width="5.7109375" style="48" customWidth="1"/>
    <col min="9720" max="9967" width="9.140625" style="48"/>
    <col min="9968" max="9968" width="25" style="48" customWidth="1"/>
    <col min="9969" max="9969" width="9.7109375" style="48" bestFit="1" customWidth="1"/>
    <col min="9970" max="9974" width="9.140625" style="48"/>
    <col min="9975" max="9975" width="5.7109375" style="48" customWidth="1"/>
    <col min="9976" max="10223" width="9.140625" style="48"/>
    <col min="10224" max="10224" width="25" style="48" customWidth="1"/>
    <col min="10225" max="10225" width="9.7109375" style="48" bestFit="1" customWidth="1"/>
    <col min="10226" max="10230" width="9.140625" style="48"/>
    <col min="10231" max="10231" width="5.7109375" style="48" customWidth="1"/>
    <col min="10232" max="10479" width="9.140625" style="48"/>
    <col min="10480" max="10480" width="25" style="48" customWidth="1"/>
    <col min="10481" max="10481" width="9.7109375" style="48" bestFit="1" customWidth="1"/>
    <col min="10482" max="10486" width="9.140625" style="48"/>
    <col min="10487" max="10487" width="5.7109375" style="48" customWidth="1"/>
    <col min="10488" max="10735" width="9.140625" style="48"/>
    <col min="10736" max="10736" width="25" style="48" customWidth="1"/>
    <col min="10737" max="10737" width="9.7109375" style="48" bestFit="1" customWidth="1"/>
    <col min="10738" max="10742" width="9.140625" style="48"/>
    <col min="10743" max="10743" width="5.7109375" style="48" customWidth="1"/>
    <col min="10744" max="10991" width="9.140625" style="48"/>
    <col min="10992" max="10992" width="25" style="48" customWidth="1"/>
    <col min="10993" max="10993" width="9.7109375" style="48" bestFit="1" customWidth="1"/>
    <col min="10994" max="10998" width="9.140625" style="48"/>
    <col min="10999" max="10999" width="5.7109375" style="48" customWidth="1"/>
    <col min="11000" max="11247" width="9.140625" style="48"/>
    <col min="11248" max="11248" width="25" style="48" customWidth="1"/>
    <col min="11249" max="11249" width="9.7109375" style="48" bestFit="1" customWidth="1"/>
    <col min="11250" max="11254" width="9.140625" style="48"/>
    <col min="11255" max="11255" width="5.7109375" style="48" customWidth="1"/>
    <col min="11256" max="11503" width="9.140625" style="48"/>
    <col min="11504" max="11504" width="25" style="48" customWidth="1"/>
    <col min="11505" max="11505" width="9.7109375" style="48" bestFit="1" customWidth="1"/>
    <col min="11506" max="11510" width="9.140625" style="48"/>
    <col min="11511" max="11511" width="5.7109375" style="48" customWidth="1"/>
    <col min="11512" max="11759" width="9.140625" style="48"/>
    <col min="11760" max="11760" width="25" style="48" customWidth="1"/>
    <col min="11761" max="11761" width="9.7109375" style="48" bestFit="1" customWidth="1"/>
    <col min="11762" max="11766" width="9.140625" style="48"/>
    <col min="11767" max="11767" width="5.7109375" style="48" customWidth="1"/>
    <col min="11768" max="12015" width="9.140625" style="48"/>
    <col min="12016" max="12016" width="25" style="48" customWidth="1"/>
    <col min="12017" max="12017" width="9.7109375" style="48" bestFit="1" customWidth="1"/>
    <col min="12018" max="12022" width="9.140625" style="48"/>
    <col min="12023" max="12023" width="5.7109375" style="48" customWidth="1"/>
    <col min="12024" max="12271" width="9.140625" style="48"/>
    <col min="12272" max="12272" width="25" style="48" customWidth="1"/>
    <col min="12273" max="12273" width="9.7109375" style="48" bestFit="1" customWidth="1"/>
    <col min="12274" max="12278" width="9.140625" style="48"/>
    <col min="12279" max="12279" width="5.7109375" style="48" customWidth="1"/>
    <col min="12280" max="12527" width="9.140625" style="48"/>
    <col min="12528" max="12528" width="25" style="48" customWidth="1"/>
    <col min="12529" max="12529" width="9.7109375" style="48" bestFit="1" customWidth="1"/>
    <col min="12530" max="12534" width="9.140625" style="48"/>
    <col min="12535" max="12535" width="5.7109375" style="48" customWidth="1"/>
    <col min="12536" max="12783" width="9.140625" style="48"/>
    <col min="12784" max="12784" width="25" style="48" customWidth="1"/>
    <col min="12785" max="12785" width="9.7109375" style="48" bestFit="1" customWidth="1"/>
    <col min="12786" max="12790" width="9.140625" style="48"/>
    <col min="12791" max="12791" width="5.7109375" style="48" customWidth="1"/>
    <col min="12792" max="13039" width="9.140625" style="48"/>
    <col min="13040" max="13040" width="25" style="48" customWidth="1"/>
    <col min="13041" max="13041" width="9.7109375" style="48" bestFit="1" customWidth="1"/>
    <col min="13042" max="13046" width="9.140625" style="48"/>
    <col min="13047" max="13047" width="5.7109375" style="48" customWidth="1"/>
    <col min="13048" max="13295" width="9.140625" style="48"/>
    <col min="13296" max="13296" width="25" style="48" customWidth="1"/>
    <col min="13297" max="13297" width="9.7109375" style="48" bestFit="1" customWidth="1"/>
    <col min="13298" max="13302" width="9.140625" style="48"/>
    <col min="13303" max="13303" width="5.7109375" style="48" customWidth="1"/>
    <col min="13304" max="13551" width="9.140625" style="48"/>
    <col min="13552" max="13552" width="25" style="48" customWidth="1"/>
    <col min="13553" max="13553" width="9.7109375" style="48" bestFit="1" customWidth="1"/>
    <col min="13554" max="13558" width="9.140625" style="48"/>
    <col min="13559" max="13559" width="5.7109375" style="48" customWidth="1"/>
    <col min="13560" max="13807" width="9.140625" style="48"/>
    <col min="13808" max="13808" width="25" style="48" customWidth="1"/>
    <col min="13809" max="13809" width="9.7109375" style="48" bestFit="1" customWidth="1"/>
    <col min="13810" max="13814" width="9.140625" style="48"/>
    <col min="13815" max="13815" width="5.7109375" style="48" customWidth="1"/>
    <col min="13816" max="14063" width="9.140625" style="48"/>
    <col min="14064" max="14064" width="25" style="48" customWidth="1"/>
    <col min="14065" max="14065" width="9.7109375" style="48" bestFit="1" customWidth="1"/>
    <col min="14066" max="14070" width="9.140625" style="48"/>
    <col min="14071" max="14071" width="5.7109375" style="48" customWidth="1"/>
    <col min="14072" max="14319" width="9.140625" style="48"/>
    <col min="14320" max="14320" width="25" style="48" customWidth="1"/>
    <col min="14321" max="14321" width="9.7109375" style="48" bestFit="1" customWidth="1"/>
    <col min="14322" max="14326" width="9.140625" style="48"/>
    <col min="14327" max="14327" width="5.7109375" style="48" customWidth="1"/>
    <col min="14328" max="14575" width="9.140625" style="48"/>
    <col min="14576" max="14576" width="25" style="48" customWidth="1"/>
    <col min="14577" max="14577" width="9.7109375" style="48" bestFit="1" customWidth="1"/>
    <col min="14578" max="14582" width="9.140625" style="48"/>
    <col min="14583" max="14583" width="5.7109375" style="48" customWidth="1"/>
    <col min="14584" max="14831" width="9.140625" style="48"/>
    <col min="14832" max="14832" width="25" style="48" customWidth="1"/>
    <col min="14833" max="14833" width="9.7109375" style="48" bestFit="1" customWidth="1"/>
    <col min="14834" max="14838" width="9.140625" style="48"/>
    <col min="14839" max="14839" width="5.7109375" style="48" customWidth="1"/>
    <col min="14840" max="15087" width="9.140625" style="48"/>
    <col min="15088" max="15088" width="25" style="48" customWidth="1"/>
    <col min="15089" max="15089" width="9.7109375" style="48" bestFit="1" customWidth="1"/>
    <col min="15090" max="15094" width="9.140625" style="48"/>
    <col min="15095" max="15095" width="5.7109375" style="48" customWidth="1"/>
    <col min="15096" max="15343" width="9.140625" style="48"/>
    <col min="15344" max="15344" width="25" style="48" customWidth="1"/>
    <col min="15345" max="15345" width="9.7109375" style="48" bestFit="1" customWidth="1"/>
    <col min="15346" max="15350" width="9.140625" style="48"/>
    <col min="15351" max="15351" width="5.7109375" style="48" customWidth="1"/>
    <col min="15352" max="15599" width="9.140625" style="48"/>
    <col min="15600" max="15600" width="25" style="48" customWidth="1"/>
    <col min="15601" max="15601" width="9.7109375" style="48" bestFit="1" customWidth="1"/>
    <col min="15602" max="15606" width="9.140625" style="48"/>
    <col min="15607" max="15607" width="5.7109375" style="48" customWidth="1"/>
    <col min="15608" max="15855" width="9.140625" style="48"/>
    <col min="15856" max="15856" width="25" style="48" customWidth="1"/>
    <col min="15857" max="15857" width="9.7109375" style="48" bestFit="1" customWidth="1"/>
    <col min="15858" max="15862" width="9.140625" style="48"/>
    <col min="15863" max="15863" width="5.7109375" style="48" customWidth="1"/>
    <col min="15864" max="16111" width="9.140625" style="48"/>
    <col min="16112" max="16112" width="25" style="48" customWidth="1"/>
    <col min="16113" max="16113" width="9.7109375" style="48" bestFit="1" customWidth="1"/>
    <col min="16114" max="16118" width="9.140625" style="48"/>
    <col min="16119" max="16119" width="5.7109375" style="48" customWidth="1"/>
    <col min="16120" max="16384" width="9.140625" style="48"/>
  </cols>
  <sheetData>
    <row r="1" spans="1:5" x14ac:dyDescent="0.2">
      <c r="A1" s="510" t="s">
        <v>429</v>
      </c>
    </row>
    <row r="2" spans="1:5" x14ac:dyDescent="0.2">
      <c r="A2" s="558" t="s">
        <v>247</v>
      </c>
    </row>
    <row r="3" spans="1:5" x14ac:dyDescent="0.2">
      <c r="A3" s="558"/>
    </row>
    <row r="4" spans="1:5" x14ac:dyDescent="0.2">
      <c r="A4" s="558"/>
    </row>
    <row r="5" spans="1:5" x14ac:dyDescent="0.2">
      <c r="A5" s="558"/>
    </row>
    <row r="6" spans="1:5" ht="12.75" thickBot="1" x14ac:dyDescent="0.25"/>
    <row r="7" spans="1:5" x14ac:dyDescent="0.2">
      <c r="A7" s="121" t="s">
        <v>0</v>
      </c>
      <c r="B7" s="122">
        <v>2013</v>
      </c>
      <c r="C7" s="122">
        <v>2014</v>
      </c>
      <c r="D7" s="122">
        <v>2015</v>
      </c>
      <c r="E7" s="123" t="s">
        <v>122</v>
      </c>
    </row>
    <row r="8" spans="1:5" ht="12.75" thickBot="1" x14ac:dyDescent="0.25">
      <c r="A8" s="124" t="s">
        <v>248</v>
      </c>
      <c r="B8" s="125">
        <f>'UE-ZAREJ.POB.'!D38</f>
        <v>8892</v>
      </c>
      <c r="C8" s="125">
        <f>'UE-ZAREJ.POB.'!H38</f>
        <v>8617</v>
      </c>
      <c r="D8" s="125">
        <f>'UE-ZAREJ.POB.'!L38</f>
        <v>9041</v>
      </c>
      <c r="E8" s="126">
        <f>'UE-ZAREJ.POB.'!P38</f>
        <v>26550</v>
      </c>
    </row>
    <row r="9" spans="1:5" x14ac:dyDescent="0.2">
      <c r="A9" s="488" t="s">
        <v>249</v>
      </c>
      <c r="B9" s="267"/>
      <c r="C9" s="267"/>
      <c r="D9" s="267"/>
      <c r="E9" s="267"/>
    </row>
    <row r="10" spans="1:5" x14ac:dyDescent="0.2">
      <c r="A10" s="44" t="s">
        <v>250</v>
      </c>
      <c r="B10" s="41"/>
      <c r="C10" s="41"/>
      <c r="D10" s="41"/>
      <c r="E10" s="41"/>
    </row>
    <row r="11" spans="1:5" ht="12.75" thickBot="1" x14ac:dyDescent="0.25">
      <c r="A11" s="127"/>
      <c r="E11" s="128"/>
    </row>
    <row r="12" spans="1:5" x14ac:dyDescent="0.2">
      <c r="A12" s="611" t="s">
        <v>145</v>
      </c>
      <c r="B12" s="129">
        <v>1981</v>
      </c>
      <c r="C12" s="129">
        <v>2127</v>
      </c>
      <c r="D12" s="129">
        <v>2321</v>
      </c>
      <c r="E12" s="616">
        <v>6429</v>
      </c>
    </row>
    <row r="13" spans="1:5" x14ac:dyDescent="0.2">
      <c r="A13" s="603" t="s">
        <v>142</v>
      </c>
      <c r="B13" s="129">
        <v>851</v>
      </c>
      <c r="C13" s="129">
        <v>902</v>
      </c>
      <c r="D13" s="129">
        <v>1001</v>
      </c>
      <c r="E13" s="617">
        <v>2754</v>
      </c>
    </row>
    <row r="14" spans="1:5" x14ac:dyDescent="0.2">
      <c r="A14" s="603" t="s">
        <v>219</v>
      </c>
      <c r="B14" s="129">
        <v>904</v>
      </c>
      <c r="C14" s="129">
        <v>810</v>
      </c>
      <c r="D14" s="129">
        <v>776</v>
      </c>
      <c r="E14" s="617">
        <v>2490</v>
      </c>
    </row>
    <row r="15" spans="1:5" x14ac:dyDescent="0.2">
      <c r="A15" s="603" t="s">
        <v>134</v>
      </c>
      <c r="B15" s="129">
        <v>572</v>
      </c>
      <c r="C15" s="129">
        <v>644</v>
      </c>
      <c r="D15" s="129">
        <v>619</v>
      </c>
      <c r="E15" s="617">
        <v>1835</v>
      </c>
    </row>
    <row r="16" spans="1:5" ht="12.75" thickBot="1" x14ac:dyDescent="0.25">
      <c r="A16" s="603" t="s">
        <v>178</v>
      </c>
      <c r="B16" s="131">
        <v>523</v>
      </c>
      <c r="C16" s="131">
        <v>509</v>
      </c>
      <c r="D16" s="131">
        <v>552</v>
      </c>
      <c r="E16" s="618">
        <v>1584</v>
      </c>
    </row>
    <row r="17" spans="1:5" ht="12.75" thickBot="1" x14ac:dyDescent="0.25">
      <c r="A17" s="132" t="s">
        <v>125</v>
      </c>
      <c r="B17" s="119">
        <f>SUM(B12:B16)</f>
        <v>4831</v>
      </c>
      <c r="C17" s="119">
        <f t="shared" ref="C17:E17" si="0">SUM(C12:C16)</f>
        <v>4992</v>
      </c>
      <c r="D17" s="119">
        <f t="shared" si="0"/>
        <v>5269</v>
      </c>
      <c r="E17" s="119">
        <f t="shared" si="0"/>
        <v>15092</v>
      </c>
    </row>
    <row r="18" spans="1:5" x14ac:dyDescent="0.2">
      <c r="A18" s="852"/>
      <c r="B18" s="853"/>
      <c r="C18" s="853"/>
      <c r="D18" s="853"/>
      <c r="E18" s="853"/>
    </row>
    <row r="19" spans="1:5" x14ac:dyDescent="0.2">
      <c r="A19" s="852"/>
      <c r="B19" s="853"/>
      <c r="C19" s="853"/>
      <c r="D19" s="853"/>
      <c r="E19" s="853"/>
    </row>
    <row r="20" spans="1:5" x14ac:dyDescent="0.2">
      <c r="A20" s="852"/>
      <c r="B20" s="853"/>
      <c r="C20" s="853"/>
      <c r="D20" s="853"/>
      <c r="E20" s="853"/>
    </row>
    <row r="21" spans="1:5" x14ac:dyDescent="0.2">
      <c r="A21" s="133"/>
      <c r="B21" s="134"/>
      <c r="C21" s="134"/>
      <c r="D21" s="134"/>
      <c r="E21" s="134"/>
    </row>
    <row r="22" spans="1:5" x14ac:dyDescent="0.2">
      <c r="A22" s="133"/>
      <c r="B22" s="134"/>
      <c r="C22" s="134"/>
      <c r="D22" s="134"/>
      <c r="E22" s="134"/>
    </row>
    <row r="23" spans="1:5" x14ac:dyDescent="0.2">
      <c r="A23" s="133"/>
      <c r="B23" s="134"/>
      <c r="C23" s="134"/>
      <c r="D23" s="134"/>
      <c r="E23" s="134"/>
    </row>
    <row r="24" spans="1:5" x14ac:dyDescent="0.2">
      <c r="A24" s="133"/>
      <c r="B24" s="134"/>
      <c r="C24" s="134"/>
      <c r="D24" s="134"/>
      <c r="E24" s="134"/>
    </row>
    <row r="25" spans="1:5" x14ac:dyDescent="0.2">
      <c r="A25" s="133"/>
      <c r="B25" s="134"/>
      <c r="C25" s="134"/>
      <c r="D25" s="134"/>
      <c r="E25" s="134"/>
    </row>
    <row r="26" spans="1:5" x14ac:dyDescent="0.2">
      <c r="A26" s="133"/>
      <c r="B26" s="134"/>
      <c r="C26" s="134"/>
      <c r="D26" s="134"/>
      <c r="E26" s="134"/>
    </row>
    <row r="27" spans="1:5" x14ac:dyDescent="0.2">
      <c r="A27" s="135"/>
      <c r="B27" s="136"/>
      <c r="C27" s="136"/>
      <c r="D27" s="136"/>
      <c r="E27" s="136"/>
    </row>
    <row r="28" spans="1:5" x14ac:dyDescent="0.2">
      <c r="A28" s="135"/>
      <c r="B28" s="136"/>
      <c r="C28" s="136"/>
      <c r="D28" s="136"/>
      <c r="E28" s="136"/>
    </row>
    <row r="29" spans="1:5" x14ac:dyDescent="0.2">
      <c r="A29" s="135"/>
      <c r="B29" s="136"/>
      <c r="C29" s="136"/>
      <c r="D29" s="136"/>
      <c r="E29" s="136"/>
    </row>
    <row r="30" spans="1:5" x14ac:dyDescent="0.2">
      <c r="A30" s="135"/>
      <c r="B30" s="136"/>
      <c r="C30" s="136"/>
      <c r="D30" s="136"/>
      <c r="E30" s="136"/>
    </row>
    <row r="31" spans="1:5" x14ac:dyDescent="0.2">
      <c r="A31" s="135"/>
      <c r="B31" s="136"/>
      <c r="C31" s="136"/>
      <c r="D31" s="136"/>
      <c r="E31" s="136"/>
    </row>
    <row r="34" spans="1:4" x14ac:dyDescent="0.2">
      <c r="B34" s="48">
        <v>2013</v>
      </c>
      <c r="C34" s="48">
        <v>2014</v>
      </c>
      <c r="D34" s="48">
        <v>2015</v>
      </c>
    </row>
    <row r="35" spans="1:4" x14ac:dyDescent="0.2">
      <c r="A35" s="489" t="s">
        <v>170</v>
      </c>
      <c r="B35" s="554">
        <f>B8-SUM(B36:B40)</f>
        <v>4061</v>
      </c>
      <c r="C35" s="554">
        <f t="shared" ref="C35:D35" si="1">C8-SUM(C36:C40)</f>
        <v>3625</v>
      </c>
      <c r="D35" s="554">
        <f t="shared" si="1"/>
        <v>3772</v>
      </c>
    </row>
    <row r="36" spans="1:4" x14ac:dyDescent="0.2">
      <c r="A36" s="489" t="s">
        <v>145</v>
      </c>
      <c r="B36" s="129">
        <f>B12</f>
        <v>1981</v>
      </c>
      <c r="C36" s="129">
        <f t="shared" ref="C36:D36" si="2">C12</f>
        <v>2127</v>
      </c>
      <c r="D36" s="129">
        <f t="shared" si="2"/>
        <v>2321</v>
      </c>
    </row>
    <row r="37" spans="1:4" x14ac:dyDescent="0.2">
      <c r="A37" s="17" t="s">
        <v>142</v>
      </c>
      <c r="B37" s="129">
        <f t="shared" ref="B37:D37" si="3">B13</f>
        <v>851</v>
      </c>
      <c r="C37" s="129">
        <f t="shared" si="3"/>
        <v>902</v>
      </c>
      <c r="D37" s="129">
        <f t="shared" si="3"/>
        <v>1001</v>
      </c>
    </row>
    <row r="38" spans="1:4" x14ac:dyDescent="0.2">
      <c r="A38" s="17" t="s">
        <v>219</v>
      </c>
      <c r="B38" s="129">
        <f t="shared" ref="B38:D38" si="4">B14</f>
        <v>904</v>
      </c>
      <c r="C38" s="129">
        <f t="shared" si="4"/>
        <v>810</v>
      </c>
      <c r="D38" s="129">
        <f t="shared" si="4"/>
        <v>776</v>
      </c>
    </row>
    <row r="39" spans="1:4" x14ac:dyDescent="0.2">
      <c r="A39" s="17" t="s">
        <v>134</v>
      </c>
      <c r="B39" s="129">
        <f t="shared" ref="B39:D39" si="5">B15</f>
        <v>572</v>
      </c>
      <c r="C39" s="129">
        <f t="shared" si="5"/>
        <v>644</v>
      </c>
      <c r="D39" s="129">
        <f t="shared" si="5"/>
        <v>619</v>
      </c>
    </row>
    <row r="40" spans="1:4" x14ac:dyDescent="0.2">
      <c r="A40" s="17" t="s">
        <v>178</v>
      </c>
      <c r="B40" s="129">
        <f t="shared" ref="B40:D40" si="6">B16</f>
        <v>523</v>
      </c>
      <c r="C40" s="129">
        <f t="shared" si="6"/>
        <v>509</v>
      </c>
      <c r="D40" s="129">
        <f t="shared" si="6"/>
        <v>552</v>
      </c>
    </row>
  </sheetData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0" tint="-0.34998626667073579"/>
  </sheetPr>
  <dimension ref="A1:K24"/>
  <sheetViews>
    <sheetView zoomScaleNormal="100" workbookViewId="0"/>
  </sheetViews>
  <sheetFormatPr defaultRowHeight="12" x14ac:dyDescent="0.2"/>
  <cols>
    <col min="1" max="1" width="31.85546875" style="48" customWidth="1"/>
    <col min="2" max="10" width="6.42578125" style="48" customWidth="1"/>
    <col min="11" max="11" width="6.7109375" style="48" customWidth="1"/>
    <col min="12" max="16384" width="9.140625" style="48"/>
  </cols>
  <sheetData>
    <row r="1" spans="1:11" x14ac:dyDescent="0.2">
      <c r="A1" s="510" t="s">
        <v>378</v>
      </c>
    </row>
    <row r="2" spans="1:11" x14ac:dyDescent="0.2">
      <c r="A2" s="510"/>
    </row>
    <row r="3" spans="1:11" x14ac:dyDescent="0.2">
      <c r="A3" s="510"/>
    </row>
    <row r="4" spans="1:11" x14ac:dyDescent="0.2">
      <c r="A4" s="510"/>
    </row>
    <row r="5" spans="1:11" ht="12.75" thickBot="1" x14ac:dyDescent="0.25"/>
    <row r="6" spans="1:11" ht="12.75" thickBot="1" x14ac:dyDescent="0.25">
      <c r="A6" s="1266" t="s">
        <v>127</v>
      </c>
      <c r="B6" s="1261">
        <v>2013</v>
      </c>
      <c r="C6" s="1262"/>
      <c r="D6" s="1263"/>
      <c r="E6" s="1262">
        <v>2014</v>
      </c>
      <c r="F6" s="1262"/>
      <c r="G6" s="1263"/>
      <c r="H6" s="1262">
        <v>2015</v>
      </c>
      <c r="I6" s="1262"/>
      <c r="J6" s="1263"/>
      <c r="K6" s="1268" t="s">
        <v>122</v>
      </c>
    </row>
    <row r="7" spans="1:11" ht="54" customHeight="1" thickBot="1" x14ac:dyDescent="0.25">
      <c r="A7" s="1267" t="s">
        <v>128</v>
      </c>
      <c r="B7" s="591" t="s">
        <v>129</v>
      </c>
      <c r="C7" s="589" t="s">
        <v>108</v>
      </c>
      <c r="D7" s="590" t="s">
        <v>130</v>
      </c>
      <c r="E7" s="591" t="s">
        <v>129</v>
      </c>
      <c r="F7" s="589" t="s">
        <v>108</v>
      </c>
      <c r="G7" s="590" t="s">
        <v>130</v>
      </c>
      <c r="H7" s="591" t="s">
        <v>129</v>
      </c>
      <c r="I7" s="589" t="s">
        <v>108</v>
      </c>
      <c r="J7" s="590" t="s">
        <v>130</v>
      </c>
      <c r="K7" s="1269"/>
    </row>
    <row r="8" spans="1:11" x14ac:dyDescent="0.2">
      <c r="A8" s="585" t="s">
        <v>344</v>
      </c>
      <c r="B8" s="3">
        <v>2</v>
      </c>
      <c r="C8" s="4">
        <v>11</v>
      </c>
      <c r="D8" s="5">
        <f>SUM(B8:C8)</f>
        <v>13</v>
      </c>
      <c r="E8" s="3">
        <v>29</v>
      </c>
      <c r="F8" s="4">
        <v>41</v>
      </c>
      <c r="G8" s="5">
        <f>SUM(E8:F8)</f>
        <v>70</v>
      </c>
      <c r="H8" s="3">
        <v>4</v>
      </c>
      <c r="I8" s="4">
        <v>5</v>
      </c>
      <c r="J8" s="1204">
        <f>SUM(H8:I8)</f>
        <v>9</v>
      </c>
      <c r="K8" s="588">
        <f>SUM(J8,G8,D8)</f>
        <v>92</v>
      </c>
    </row>
    <row r="9" spans="1:11" x14ac:dyDescent="0.2">
      <c r="A9" s="586" t="s">
        <v>345</v>
      </c>
      <c r="B9" s="7">
        <v>8</v>
      </c>
      <c r="C9" s="8">
        <v>2</v>
      </c>
      <c r="D9" s="1">
        <f>SUM(B9:C9)</f>
        <v>10</v>
      </c>
      <c r="E9" s="7">
        <v>1</v>
      </c>
      <c r="F9" s="8">
        <v>6</v>
      </c>
      <c r="G9" s="1">
        <f>SUM(E9:F9)</f>
        <v>7</v>
      </c>
      <c r="H9" s="3">
        <v>0</v>
      </c>
      <c r="I9" s="4">
        <v>3</v>
      </c>
      <c r="J9" s="1204">
        <f t="shared" ref="J9:J23" si="0">SUM(H9:I9)</f>
        <v>3</v>
      </c>
      <c r="K9" s="588">
        <f t="shared" ref="K9:K23" si="1">SUM(J9,G9,D9)</f>
        <v>20</v>
      </c>
    </row>
    <row r="10" spans="1:11" x14ac:dyDescent="0.2">
      <c r="A10" s="586" t="s">
        <v>267</v>
      </c>
      <c r="B10" s="7">
        <v>5</v>
      </c>
      <c r="C10" s="8">
        <v>11</v>
      </c>
      <c r="D10" s="1">
        <f t="shared" ref="D10:D23" si="2">SUM(B10:C10)</f>
        <v>16</v>
      </c>
      <c r="E10" s="7">
        <v>15</v>
      </c>
      <c r="F10" s="8">
        <v>17</v>
      </c>
      <c r="G10" s="1">
        <f t="shared" ref="G10:G23" si="3">SUM(E10:F10)</f>
        <v>32</v>
      </c>
      <c r="H10" s="3">
        <v>6</v>
      </c>
      <c r="I10" s="4">
        <v>1</v>
      </c>
      <c r="J10" s="1204">
        <f t="shared" si="0"/>
        <v>7</v>
      </c>
      <c r="K10" s="588">
        <f t="shared" si="1"/>
        <v>55</v>
      </c>
    </row>
    <row r="11" spans="1:11" x14ac:dyDescent="0.2">
      <c r="A11" s="586" t="s">
        <v>346</v>
      </c>
      <c r="B11" s="7">
        <v>3</v>
      </c>
      <c r="C11" s="8">
        <v>5</v>
      </c>
      <c r="D11" s="1">
        <f t="shared" si="2"/>
        <v>8</v>
      </c>
      <c r="E11" s="7">
        <v>4</v>
      </c>
      <c r="F11" s="8">
        <v>2</v>
      </c>
      <c r="G11" s="1">
        <f t="shared" si="3"/>
        <v>6</v>
      </c>
      <c r="H11" s="3">
        <v>1</v>
      </c>
      <c r="I11" s="4">
        <v>1</v>
      </c>
      <c r="J11" s="1204">
        <f t="shared" si="0"/>
        <v>2</v>
      </c>
      <c r="K11" s="588">
        <f t="shared" si="1"/>
        <v>16</v>
      </c>
    </row>
    <row r="12" spans="1:11" x14ac:dyDescent="0.2">
      <c r="A12" s="586" t="s">
        <v>268</v>
      </c>
      <c r="B12" s="7">
        <v>1</v>
      </c>
      <c r="C12" s="8">
        <v>14</v>
      </c>
      <c r="D12" s="1">
        <f t="shared" si="2"/>
        <v>15</v>
      </c>
      <c r="E12" s="7">
        <v>14</v>
      </c>
      <c r="F12" s="8">
        <v>12</v>
      </c>
      <c r="G12" s="1">
        <f t="shared" si="3"/>
        <v>26</v>
      </c>
      <c r="H12" s="3">
        <v>3</v>
      </c>
      <c r="I12" s="4">
        <v>11</v>
      </c>
      <c r="J12" s="1204">
        <f t="shared" si="0"/>
        <v>14</v>
      </c>
      <c r="K12" s="588">
        <f t="shared" si="1"/>
        <v>55</v>
      </c>
    </row>
    <row r="13" spans="1:11" x14ac:dyDescent="0.2">
      <c r="A13" s="586" t="s">
        <v>347</v>
      </c>
      <c r="B13" s="7">
        <v>3</v>
      </c>
      <c r="C13" s="8">
        <v>13</v>
      </c>
      <c r="D13" s="1">
        <f t="shared" si="2"/>
        <v>16</v>
      </c>
      <c r="E13" s="7">
        <v>15</v>
      </c>
      <c r="F13" s="8">
        <v>26</v>
      </c>
      <c r="G13" s="1">
        <f t="shared" si="3"/>
        <v>41</v>
      </c>
      <c r="H13" s="3">
        <v>16</v>
      </c>
      <c r="I13" s="4">
        <v>6</v>
      </c>
      <c r="J13" s="1204">
        <f t="shared" si="0"/>
        <v>22</v>
      </c>
      <c r="K13" s="588">
        <f t="shared" si="1"/>
        <v>79</v>
      </c>
    </row>
    <row r="14" spans="1:11" x14ac:dyDescent="0.2">
      <c r="A14" s="586" t="s">
        <v>348</v>
      </c>
      <c r="B14" s="7">
        <v>31</v>
      </c>
      <c r="C14" s="8">
        <v>60</v>
      </c>
      <c r="D14" s="1">
        <f t="shared" si="2"/>
        <v>91</v>
      </c>
      <c r="E14" s="7">
        <v>54</v>
      </c>
      <c r="F14" s="8">
        <v>47</v>
      </c>
      <c r="G14" s="1">
        <f t="shared" si="3"/>
        <v>101</v>
      </c>
      <c r="H14" s="3">
        <v>25</v>
      </c>
      <c r="I14" s="4">
        <v>25</v>
      </c>
      <c r="J14" s="1204">
        <f t="shared" si="0"/>
        <v>50</v>
      </c>
      <c r="K14" s="588">
        <f t="shared" si="1"/>
        <v>242</v>
      </c>
    </row>
    <row r="15" spans="1:11" x14ac:dyDescent="0.2">
      <c r="A15" s="586" t="s">
        <v>349</v>
      </c>
      <c r="B15" s="7">
        <v>2</v>
      </c>
      <c r="C15" s="8">
        <v>4</v>
      </c>
      <c r="D15" s="1">
        <f t="shared" si="2"/>
        <v>6</v>
      </c>
      <c r="E15" s="7">
        <v>4</v>
      </c>
      <c r="F15" s="8">
        <v>4</v>
      </c>
      <c r="G15" s="1">
        <f t="shared" si="3"/>
        <v>8</v>
      </c>
      <c r="H15" s="3">
        <v>3</v>
      </c>
      <c r="I15" s="4">
        <v>5</v>
      </c>
      <c r="J15" s="1204">
        <f t="shared" si="0"/>
        <v>8</v>
      </c>
      <c r="K15" s="588">
        <f t="shared" si="1"/>
        <v>22</v>
      </c>
    </row>
    <row r="16" spans="1:11" x14ac:dyDescent="0.2">
      <c r="A16" s="586" t="s">
        <v>350</v>
      </c>
      <c r="B16" s="7">
        <v>4</v>
      </c>
      <c r="C16" s="8">
        <v>1</v>
      </c>
      <c r="D16" s="1">
        <f t="shared" si="2"/>
        <v>5</v>
      </c>
      <c r="E16" s="7">
        <v>2</v>
      </c>
      <c r="F16" s="8">
        <v>2</v>
      </c>
      <c r="G16" s="1">
        <f t="shared" si="3"/>
        <v>4</v>
      </c>
      <c r="H16" s="3">
        <v>0</v>
      </c>
      <c r="I16" s="4">
        <v>3</v>
      </c>
      <c r="J16" s="1204">
        <f t="shared" si="0"/>
        <v>3</v>
      </c>
      <c r="K16" s="588">
        <f t="shared" si="1"/>
        <v>12</v>
      </c>
    </row>
    <row r="17" spans="1:11" x14ac:dyDescent="0.2">
      <c r="A17" s="586" t="s">
        <v>351</v>
      </c>
      <c r="B17" s="7">
        <v>2</v>
      </c>
      <c r="C17" s="8">
        <v>3</v>
      </c>
      <c r="D17" s="1">
        <f t="shared" si="2"/>
        <v>5</v>
      </c>
      <c r="E17" s="7">
        <v>4</v>
      </c>
      <c r="F17" s="8">
        <v>6</v>
      </c>
      <c r="G17" s="1">
        <f t="shared" si="3"/>
        <v>10</v>
      </c>
      <c r="H17" s="3">
        <v>0</v>
      </c>
      <c r="I17" s="4">
        <v>9</v>
      </c>
      <c r="J17" s="1204">
        <f t="shared" si="0"/>
        <v>9</v>
      </c>
      <c r="K17" s="588">
        <f t="shared" si="1"/>
        <v>24</v>
      </c>
    </row>
    <row r="18" spans="1:11" x14ac:dyDescent="0.2">
      <c r="A18" s="586" t="s">
        <v>352</v>
      </c>
      <c r="B18" s="7">
        <v>2</v>
      </c>
      <c r="C18" s="8">
        <v>15</v>
      </c>
      <c r="D18" s="1">
        <f t="shared" si="2"/>
        <v>17</v>
      </c>
      <c r="E18" s="7">
        <v>12</v>
      </c>
      <c r="F18" s="8">
        <v>8</v>
      </c>
      <c r="G18" s="1">
        <f t="shared" si="3"/>
        <v>20</v>
      </c>
      <c r="H18" s="3">
        <v>11</v>
      </c>
      <c r="I18" s="4">
        <v>2</v>
      </c>
      <c r="J18" s="1204">
        <f t="shared" si="0"/>
        <v>13</v>
      </c>
      <c r="K18" s="588">
        <f t="shared" si="1"/>
        <v>50</v>
      </c>
    </row>
    <row r="19" spans="1:11" x14ac:dyDescent="0.2">
      <c r="A19" s="586" t="s">
        <v>353</v>
      </c>
      <c r="B19" s="7">
        <v>4</v>
      </c>
      <c r="C19" s="8">
        <v>31</v>
      </c>
      <c r="D19" s="1">
        <f t="shared" si="2"/>
        <v>35</v>
      </c>
      <c r="E19" s="7">
        <v>8</v>
      </c>
      <c r="F19" s="8">
        <v>30</v>
      </c>
      <c r="G19" s="1">
        <f t="shared" si="3"/>
        <v>38</v>
      </c>
      <c r="H19" s="3">
        <v>4</v>
      </c>
      <c r="I19" s="4">
        <v>26</v>
      </c>
      <c r="J19" s="1204">
        <f t="shared" si="0"/>
        <v>30</v>
      </c>
      <c r="K19" s="588">
        <f t="shared" si="1"/>
        <v>103</v>
      </c>
    </row>
    <row r="20" spans="1:11" x14ac:dyDescent="0.2">
      <c r="A20" s="586" t="s">
        <v>269</v>
      </c>
      <c r="B20" s="7">
        <v>0</v>
      </c>
      <c r="C20" s="8">
        <v>4</v>
      </c>
      <c r="D20" s="1">
        <f t="shared" si="2"/>
        <v>4</v>
      </c>
      <c r="E20" s="7">
        <v>1</v>
      </c>
      <c r="F20" s="8">
        <v>8</v>
      </c>
      <c r="G20" s="1">
        <f t="shared" si="3"/>
        <v>9</v>
      </c>
      <c r="H20" s="3">
        <v>0</v>
      </c>
      <c r="I20" s="4">
        <v>1</v>
      </c>
      <c r="J20" s="1204">
        <f t="shared" si="0"/>
        <v>1</v>
      </c>
      <c r="K20" s="588">
        <f t="shared" si="1"/>
        <v>14</v>
      </c>
    </row>
    <row r="21" spans="1:11" x14ac:dyDescent="0.2">
      <c r="A21" s="586" t="s">
        <v>270</v>
      </c>
      <c r="B21" s="7">
        <v>1</v>
      </c>
      <c r="C21" s="8">
        <v>12</v>
      </c>
      <c r="D21" s="1">
        <f t="shared" si="2"/>
        <v>13</v>
      </c>
      <c r="E21" s="579">
        <v>0</v>
      </c>
      <c r="F21" s="8">
        <v>5</v>
      </c>
      <c r="G21" s="1">
        <f t="shared" si="3"/>
        <v>5</v>
      </c>
      <c r="H21" s="3">
        <v>0</v>
      </c>
      <c r="I21" s="4">
        <v>5</v>
      </c>
      <c r="J21" s="1204">
        <f t="shared" si="0"/>
        <v>5</v>
      </c>
      <c r="K21" s="588">
        <f t="shared" si="1"/>
        <v>23</v>
      </c>
    </row>
    <row r="22" spans="1:11" x14ac:dyDescent="0.2">
      <c r="A22" s="586" t="s">
        <v>354</v>
      </c>
      <c r="B22" s="7">
        <v>57</v>
      </c>
      <c r="C22" s="8">
        <v>32</v>
      </c>
      <c r="D22" s="1">
        <f t="shared" si="2"/>
        <v>89</v>
      </c>
      <c r="E22" s="7">
        <v>122</v>
      </c>
      <c r="F22" s="8">
        <v>70</v>
      </c>
      <c r="G22" s="1">
        <f t="shared" si="3"/>
        <v>192</v>
      </c>
      <c r="H22" s="3">
        <v>264</v>
      </c>
      <c r="I22" s="4">
        <v>31</v>
      </c>
      <c r="J22" s="1204">
        <f t="shared" si="0"/>
        <v>295</v>
      </c>
      <c r="K22" s="588">
        <f t="shared" si="1"/>
        <v>576</v>
      </c>
    </row>
    <row r="23" spans="1:11" ht="12.75" thickBot="1" x14ac:dyDescent="0.25">
      <c r="A23" s="587" t="s">
        <v>367</v>
      </c>
      <c r="B23" s="7">
        <v>2</v>
      </c>
      <c r="C23" s="8">
        <v>10</v>
      </c>
      <c r="D23" s="1">
        <f t="shared" si="2"/>
        <v>12</v>
      </c>
      <c r="E23" s="7">
        <v>5</v>
      </c>
      <c r="F23" s="8">
        <v>1</v>
      </c>
      <c r="G23" s="1">
        <f t="shared" si="3"/>
        <v>6</v>
      </c>
      <c r="H23" s="3">
        <v>0</v>
      </c>
      <c r="I23" s="4">
        <v>0</v>
      </c>
      <c r="J23" s="1204">
        <f t="shared" si="0"/>
        <v>0</v>
      </c>
      <c r="K23" s="588">
        <f t="shared" si="1"/>
        <v>18</v>
      </c>
    </row>
    <row r="24" spans="1:11" ht="12.75" thickBot="1" x14ac:dyDescent="0.25">
      <c r="A24" s="566" t="s">
        <v>125</v>
      </c>
      <c r="B24" s="592">
        <f>SUM(B8:B23)</f>
        <v>127</v>
      </c>
      <c r="C24" s="593">
        <f>SUM(C8:C23)</f>
        <v>228</v>
      </c>
      <c r="D24" s="594">
        <f>SUM(B24:C24)</f>
        <v>355</v>
      </c>
      <c r="E24" s="592">
        <f>SUM(E8:E23)</f>
        <v>290</v>
      </c>
      <c r="F24" s="592">
        <f>SUM(F8:F23)</f>
        <v>285</v>
      </c>
      <c r="G24" s="594">
        <f>SUM(G8:G23)</f>
        <v>575</v>
      </c>
      <c r="H24" s="592">
        <f>SUM(H8:H23)</f>
        <v>337</v>
      </c>
      <c r="I24" s="1203">
        <f t="shared" ref="I24:J24" si="4">SUM(I8:I23)</f>
        <v>134</v>
      </c>
      <c r="J24" s="594">
        <f t="shared" si="4"/>
        <v>471</v>
      </c>
      <c r="K24" s="595">
        <f>SUM(K8:K23)</f>
        <v>1401</v>
      </c>
    </row>
  </sheetData>
  <mergeCells count="5">
    <mergeCell ref="A6:A7"/>
    <mergeCell ref="B6:D6"/>
    <mergeCell ref="E6:G6"/>
    <mergeCell ref="K6:K7"/>
    <mergeCell ref="H6:J6"/>
  </mergeCells>
  <pageMargins left="0.7" right="0.7" top="0.75" bottom="0.75" header="0.3" footer="0.3"/>
  <pageSetup paperSize="9" orientation="landscape" r:id="rId1"/>
  <headerFooter>
    <oddFooter>&amp;CUrząd do Spraw Cudzoziemców
Biuro Szefa Urzędu, statystyki@udsc.gov.pl
ul. Koszykowa 16, 02-564 Warszawa, tel: (0 22) 601 43 55 , fax: (0 22) 601 74 22</oddFooter>
  </headerFooter>
  <ignoredErrors>
    <ignoredError sqref="D8:D17 D20:D23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>
    <tabColor rgb="FF00B050"/>
  </sheetPr>
  <dimension ref="A1:I57"/>
  <sheetViews>
    <sheetView zoomScaleNormal="100" workbookViewId="0">
      <selection activeCell="A2" sqref="A2"/>
    </sheetView>
  </sheetViews>
  <sheetFormatPr defaultRowHeight="12" x14ac:dyDescent="0.25"/>
  <cols>
    <col min="1" max="1" width="32.7109375" style="41" customWidth="1"/>
    <col min="2" max="9" width="6.7109375" style="41" customWidth="1"/>
    <col min="10" max="15" width="4.5703125" style="41" customWidth="1"/>
    <col min="16" max="16" width="5" style="41" bestFit="1" customWidth="1"/>
    <col min="17" max="18" width="4.5703125" style="41" customWidth="1"/>
    <col min="19" max="27" width="4.42578125" style="41" customWidth="1"/>
    <col min="28" max="29" width="2.7109375" style="41" bestFit="1" customWidth="1"/>
    <col min="30" max="30" width="2.7109375" style="41" customWidth="1"/>
    <col min="31" max="32" width="5" style="41" bestFit="1" customWidth="1"/>
    <col min="33" max="33" width="10.42578125" style="41" bestFit="1" customWidth="1"/>
    <col min="34" max="34" width="7.42578125" style="41" bestFit="1" customWidth="1"/>
    <col min="35" max="35" width="13.85546875" style="41" bestFit="1" customWidth="1"/>
    <col min="36" max="242" width="9.140625" style="41"/>
    <col min="243" max="243" width="32.7109375" style="41" customWidth="1"/>
    <col min="244" max="251" width="6.7109375" style="41" customWidth="1"/>
    <col min="252" max="274" width="4.5703125" style="41" customWidth="1"/>
    <col min="275" max="283" width="4.42578125" style="41" customWidth="1"/>
    <col min="284" max="285" width="2.7109375" style="41" bestFit="1" customWidth="1"/>
    <col min="286" max="286" width="2.7109375" style="41" customWidth="1"/>
    <col min="287" max="288" width="5" style="41" bestFit="1" customWidth="1"/>
    <col min="289" max="289" width="10.42578125" style="41" bestFit="1" customWidth="1"/>
    <col min="290" max="290" width="7.42578125" style="41" bestFit="1" customWidth="1"/>
    <col min="291" max="291" width="13.85546875" style="41" bestFit="1" customWidth="1"/>
    <col min="292" max="498" width="9.140625" style="41"/>
    <col min="499" max="499" width="32.7109375" style="41" customWidth="1"/>
    <col min="500" max="507" width="6.7109375" style="41" customWidth="1"/>
    <col min="508" max="530" width="4.5703125" style="41" customWidth="1"/>
    <col min="531" max="539" width="4.42578125" style="41" customWidth="1"/>
    <col min="540" max="541" width="2.7109375" style="41" bestFit="1" customWidth="1"/>
    <col min="542" max="542" width="2.7109375" style="41" customWidth="1"/>
    <col min="543" max="544" width="5" style="41" bestFit="1" customWidth="1"/>
    <col min="545" max="545" width="10.42578125" style="41" bestFit="1" customWidth="1"/>
    <col min="546" max="546" width="7.42578125" style="41" bestFit="1" customWidth="1"/>
    <col min="547" max="547" width="13.85546875" style="41" bestFit="1" customWidth="1"/>
    <col min="548" max="754" width="9.140625" style="41"/>
    <col min="755" max="755" width="32.7109375" style="41" customWidth="1"/>
    <col min="756" max="763" width="6.7109375" style="41" customWidth="1"/>
    <col min="764" max="786" width="4.5703125" style="41" customWidth="1"/>
    <col min="787" max="795" width="4.42578125" style="41" customWidth="1"/>
    <col min="796" max="797" width="2.7109375" style="41" bestFit="1" customWidth="1"/>
    <col min="798" max="798" width="2.7109375" style="41" customWidth="1"/>
    <col min="799" max="800" width="5" style="41" bestFit="1" customWidth="1"/>
    <col min="801" max="801" width="10.42578125" style="41" bestFit="1" customWidth="1"/>
    <col min="802" max="802" width="7.42578125" style="41" bestFit="1" customWidth="1"/>
    <col min="803" max="803" width="13.85546875" style="41" bestFit="1" customWidth="1"/>
    <col min="804" max="1010" width="9.140625" style="41"/>
    <col min="1011" max="1011" width="32.7109375" style="41" customWidth="1"/>
    <col min="1012" max="1019" width="6.7109375" style="41" customWidth="1"/>
    <col min="1020" max="1042" width="4.5703125" style="41" customWidth="1"/>
    <col min="1043" max="1051" width="4.42578125" style="41" customWidth="1"/>
    <col min="1052" max="1053" width="2.7109375" style="41" bestFit="1" customWidth="1"/>
    <col min="1054" max="1054" width="2.7109375" style="41" customWidth="1"/>
    <col min="1055" max="1056" width="5" style="41" bestFit="1" customWidth="1"/>
    <col min="1057" max="1057" width="10.42578125" style="41" bestFit="1" customWidth="1"/>
    <col min="1058" max="1058" width="7.42578125" style="41" bestFit="1" customWidth="1"/>
    <col min="1059" max="1059" width="13.85546875" style="41" bestFit="1" customWidth="1"/>
    <col min="1060" max="1266" width="9.140625" style="41"/>
    <col min="1267" max="1267" width="32.7109375" style="41" customWidth="1"/>
    <col min="1268" max="1275" width="6.7109375" style="41" customWidth="1"/>
    <col min="1276" max="1298" width="4.5703125" style="41" customWidth="1"/>
    <col min="1299" max="1307" width="4.42578125" style="41" customWidth="1"/>
    <col min="1308" max="1309" width="2.7109375" style="41" bestFit="1" customWidth="1"/>
    <col min="1310" max="1310" width="2.7109375" style="41" customWidth="1"/>
    <col min="1311" max="1312" width="5" style="41" bestFit="1" customWidth="1"/>
    <col min="1313" max="1313" width="10.42578125" style="41" bestFit="1" customWidth="1"/>
    <col min="1314" max="1314" width="7.42578125" style="41" bestFit="1" customWidth="1"/>
    <col min="1315" max="1315" width="13.85546875" style="41" bestFit="1" customWidth="1"/>
    <col min="1316" max="1522" width="9.140625" style="41"/>
    <col min="1523" max="1523" width="32.7109375" style="41" customWidth="1"/>
    <col min="1524" max="1531" width="6.7109375" style="41" customWidth="1"/>
    <col min="1532" max="1554" width="4.5703125" style="41" customWidth="1"/>
    <col min="1555" max="1563" width="4.42578125" style="41" customWidth="1"/>
    <col min="1564" max="1565" width="2.7109375" style="41" bestFit="1" customWidth="1"/>
    <col min="1566" max="1566" width="2.7109375" style="41" customWidth="1"/>
    <col min="1567" max="1568" width="5" style="41" bestFit="1" customWidth="1"/>
    <col min="1569" max="1569" width="10.42578125" style="41" bestFit="1" customWidth="1"/>
    <col min="1570" max="1570" width="7.42578125" style="41" bestFit="1" customWidth="1"/>
    <col min="1571" max="1571" width="13.85546875" style="41" bestFit="1" customWidth="1"/>
    <col min="1572" max="1778" width="9.140625" style="41"/>
    <col min="1779" max="1779" width="32.7109375" style="41" customWidth="1"/>
    <col min="1780" max="1787" width="6.7109375" style="41" customWidth="1"/>
    <col min="1788" max="1810" width="4.5703125" style="41" customWidth="1"/>
    <col min="1811" max="1819" width="4.42578125" style="41" customWidth="1"/>
    <col min="1820" max="1821" width="2.7109375" style="41" bestFit="1" customWidth="1"/>
    <col min="1822" max="1822" width="2.7109375" style="41" customWidth="1"/>
    <col min="1823" max="1824" width="5" style="41" bestFit="1" customWidth="1"/>
    <col min="1825" max="1825" width="10.42578125" style="41" bestFit="1" customWidth="1"/>
    <col min="1826" max="1826" width="7.42578125" style="41" bestFit="1" customWidth="1"/>
    <col min="1827" max="1827" width="13.85546875" style="41" bestFit="1" customWidth="1"/>
    <col min="1828" max="2034" width="9.140625" style="41"/>
    <col min="2035" max="2035" width="32.7109375" style="41" customWidth="1"/>
    <col min="2036" max="2043" width="6.7109375" style="41" customWidth="1"/>
    <col min="2044" max="2066" width="4.5703125" style="41" customWidth="1"/>
    <col min="2067" max="2075" width="4.42578125" style="41" customWidth="1"/>
    <col min="2076" max="2077" width="2.7109375" style="41" bestFit="1" customWidth="1"/>
    <col min="2078" max="2078" width="2.7109375" style="41" customWidth="1"/>
    <col min="2079" max="2080" width="5" style="41" bestFit="1" customWidth="1"/>
    <col min="2081" max="2081" width="10.42578125" style="41" bestFit="1" customWidth="1"/>
    <col min="2082" max="2082" width="7.42578125" style="41" bestFit="1" customWidth="1"/>
    <col min="2083" max="2083" width="13.85546875" style="41" bestFit="1" customWidth="1"/>
    <col min="2084" max="2290" width="9.140625" style="41"/>
    <col min="2291" max="2291" width="32.7109375" style="41" customWidth="1"/>
    <col min="2292" max="2299" width="6.7109375" style="41" customWidth="1"/>
    <col min="2300" max="2322" width="4.5703125" style="41" customWidth="1"/>
    <col min="2323" max="2331" width="4.42578125" style="41" customWidth="1"/>
    <col min="2332" max="2333" width="2.7109375" style="41" bestFit="1" customWidth="1"/>
    <col min="2334" max="2334" width="2.7109375" style="41" customWidth="1"/>
    <col min="2335" max="2336" width="5" style="41" bestFit="1" customWidth="1"/>
    <col min="2337" max="2337" width="10.42578125" style="41" bestFit="1" customWidth="1"/>
    <col min="2338" max="2338" width="7.42578125" style="41" bestFit="1" customWidth="1"/>
    <col min="2339" max="2339" width="13.85546875" style="41" bestFit="1" customWidth="1"/>
    <col min="2340" max="2546" width="9.140625" style="41"/>
    <col min="2547" max="2547" width="32.7109375" style="41" customWidth="1"/>
    <col min="2548" max="2555" width="6.7109375" style="41" customWidth="1"/>
    <col min="2556" max="2578" width="4.5703125" style="41" customWidth="1"/>
    <col min="2579" max="2587" width="4.42578125" style="41" customWidth="1"/>
    <col min="2588" max="2589" width="2.7109375" style="41" bestFit="1" customWidth="1"/>
    <col min="2590" max="2590" width="2.7109375" style="41" customWidth="1"/>
    <col min="2591" max="2592" width="5" style="41" bestFit="1" customWidth="1"/>
    <col min="2593" max="2593" width="10.42578125" style="41" bestFit="1" customWidth="1"/>
    <col min="2594" max="2594" width="7.42578125" style="41" bestFit="1" customWidth="1"/>
    <col min="2595" max="2595" width="13.85546875" style="41" bestFit="1" customWidth="1"/>
    <col min="2596" max="2802" width="9.140625" style="41"/>
    <col min="2803" max="2803" width="32.7109375" style="41" customWidth="1"/>
    <col min="2804" max="2811" width="6.7109375" style="41" customWidth="1"/>
    <col min="2812" max="2834" width="4.5703125" style="41" customWidth="1"/>
    <col min="2835" max="2843" width="4.42578125" style="41" customWidth="1"/>
    <col min="2844" max="2845" width="2.7109375" style="41" bestFit="1" customWidth="1"/>
    <col min="2846" max="2846" width="2.7109375" style="41" customWidth="1"/>
    <col min="2847" max="2848" width="5" style="41" bestFit="1" customWidth="1"/>
    <col min="2849" max="2849" width="10.42578125" style="41" bestFit="1" customWidth="1"/>
    <col min="2850" max="2850" width="7.42578125" style="41" bestFit="1" customWidth="1"/>
    <col min="2851" max="2851" width="13.85546875" style="41" bestFit="1" customWidth="1"/>
    <col min="2852" max="3058" width="9.140625" style="41"/>
    <col min="3059" max="3059" width="32.7109375" style="41" customWidth="1"/>
    <col min="3060" max="3067" width="6.7109375" style="41" customWidth="1"/>
    <col min="3068" max="3090" width="4.5703125" style="41" customWidth="1"/>
    <col min="3091" max="3099" width="4.42578125" style="41" customWidth="1"/>
    <col min="3100" max="3101" width="2.7109375" style="41" bestFit="1" customWidth="1"/>
    <col min="3102" max="3102" width="2.7109375" style="41" customWidth="1"/>
    <col min="3103" max="3104" width="5" style="41" bestFit="1" customWidth="1"/>
    <col min="3105" max="3105" width="10.42578125" style="41" bestFit="1" customWidth="1"/>
    <col min="3106" max="3106" width="7.42578125" style="41" bestFit="1" customWidth="1"/>
    <col min="3107" max="3107" width="13.85546875" style="41" bestFit="1" customWidth="1"/>
    <col min="3108" max="3314" width="9.140625" style="41"/>
    <col min="3315" max="3315" width="32.7109375" style="41" customWidth="1"/>
    <col min="3316" max="3323" width="6.7109375" style="41" customWidth="1"/>
    <col min="3324" max="3346" width="4.5703125" style="41" customWidth="1"/>
    <col min="3347" max="3355" width="4.42578125" style="41" customWidth="1"/>
    <col min="3356" max="3357" width="2.7109375" style="41" bestFit="1" customWidth="1"/>
    <col min="3358" max="3358" width="2.7109375" style="41" customWidth="1"/>
    <col min="3359" max="3360" width="5" style="41" bestFit="1" customWidth="1"/>
    <col min="3361" max="3361" width="10.42578125" style="41" bestFit="1" customWidth="1"/>
    <col min="3362" max="3362" width="7.42578125" style="41" bestFit="1" customWidth="1"/>
    <col min="3363" max="3363" width="13.85546875" style="41" bestFit="1" customWidth="1"/>
    <col min="3364" max="3570" width="9.140625" style="41"/>
    <col min="3571" max="3571" width="32.7109375" style="41" customWidth="1"/>
    <col min="3572" max="3579" width="6.7109375" style="41" customWidth="1"/>
    <col min="3580" max="3602" width="4.5703125" style="41" customWidth="1"/>
    <col min="3603" max="3611" width="4.42578125" style="41" customWidth="1"/>
    <col min="3612" max="3613" width="2.7109375" style="41" bestFit="1" customWidth="1"/>
    <col min="3614" max="3614" width="2.7109375" style="41" customWidth="1"/>
    <col min="3615" max="3616" width="5" style="41" bestFit="1" customWidth="1"/>
    <col min="3617" max="3617" width="10.42578125" style="41" bestFit="1" customWidth="1"/>
    <col min="3618" max="3618" width="7.42578125" style="41" bestFit="1" customWidth="1"/>
    <col min="3619" max="3619" width="13.85546875" style="41" bestFit="1" customWidth="1"/>
    <col min="3620" max="3826" width="9.140625" style="41"/>
    <col min="3827" max="3827" width="32.7109375" style="41" customWidth="1"/>
    <col min="3828" max="3835" width="6.7109375" style="41" customWidth="1"/>
    <col min="3836" max="3858" width="4.5703125" style="41" customWidth="1"/>
    <col min="3859" max="3867" width="4.42578125" style="41" customWidth="1"/>
    <col min="3868" max="3869" width="2.7109375" style="41" bestFit="1" customWidth="1"/>
    <col min="3870" max="3870" width="2.7109375" style="41" customWidth="1"/>
    <col min="3871" max="3872" width="5" style="41" bestFit="1" customWidth="1"/>
    <col min="3873" max="3873" width="10.42578125" style="41" bestFit="1" customWidth="1"/>
    <col min="3874" max="3874" width="7.42578125" style="41" bestFit="1" customWidth="1"/>
    <col min="3875" max="3875" width="13.85546875" style="41" bestFit="1" customWidth="1"/>
    <col min="3876" max="4082" width="9.140625" style="41"/>
    <col min="4083" max="4083" width="32.7109375" style="41" customWidth="1"/>
    <col min="4084" max="4091" width="6.7109375" style="41" customWidth="1"/>
    <col min="4092" max="4114" width="4.5703125" style="41" customWidth="1"/>
    <col min="4115" max="4123" width="4.42578125" style="41" customWidth="1"/>
    <col min="4124" max="4125" width="2.7109375" style="41" bestFit="1" customWidth="1"/>
    <col min="4126" max="4126" width="2.7109375" style="41" customWidth="1"/>
    <col min="4127" max="4128" width="5" style="41" bestFit="1" customWidth="1"/>
    <col min="4129" max="4129" width="10.42578125" style="41" bestFit="1" customWidth="1"/>
    <col min="4130" max="4130" width="7.42578125" style="41" bestFit="1" customWidth="1"/>
    <col min="4131" max="4131" width="13.85546875" style="41" bestFit="1" customWidth="1"/>
    <col min="4132" max="4338" width="9.140625" style="41"/>
    <col min="4339" max="4339" width="32.7109375" style="41" customWidth="1"/>
    <col min="4340" max="4347" width="6.7109375" style="41" customWidth="1"/>
    <col min="4348" max="4370" width="4.5703125" style="41" customWidth="1"/>
    <col min="4371" max="4379" width="4.42578125" style="41" customWidth="1"/>
    <col min="4380" max="4381" width="2.7109375" style="41" bestFit="1" customWidth="1"/>
    <col min="4382" max="4382" width="2.7109375" style="41" customWidth="1"/>
    <col min="4383" max="4384" width="5" style="41" bestFit="1" customWidth="1"/>
    <col min="4385" max="4385" width="10.42578125" style="41" bestFit="1" customWidth="1"/>
    <col min="4386" max="4386" width="7.42578125" style="41" bestFit="1" customWidth="1"/>
    <col min="4387" max="4387" width="13.85546875" style="41" bestFit="1" customWidth="1"/>
    <col min="4388" max="4594" width="9.140625" style="41"/>
    <col min="4595" max="4595" width="32.7109375" style="41" customWidth="1"/>
    <col min="4596" max="4603" width="6.7109375" style="41" customWidth="1"/>
    <col min="4604" max="4626" width="4.5703125" style="41" customWidth="1"/>
    <col min="4627" max="4635" width="4.42578125" style="41" customWidth="1"/>
    <col min="4636" max="4637" width="2.7109375" style="41" bestFit="1" customWidth="1"/>
    <col min="4638" max="4638" width="2.7109375" style="41" customWidth="1"/>
    <col min="4639" max="4640" width="5" style="41" bestFit="1" customWidth="1"/>
    <col min="4641" max="4641" width="10.42578125" style="41" bestFit="1" customWidth="1"/>
    <col min="4642" max="4642" width="7.42578125" style="41" bestFit="1" customWidth="1"/>
    <col min="4643" max="4643" width="13.85546875" style="41" bestFit="1" customWidth="1"/>
    <col min="4644" max="4850" width="9.140625" style="41"/>
    <col min="4851" max="4851" width="32.7109375" style="41" customWidth="1"/>
    <col min="4852" max="4859" width="6.7109375" style="41" customWidth="1"/>
    <col min="4860" max="4882" width="4.5703125" style="41" customWidth="1"/>
    <col min="4883" max="4891" width="4.42578125" style="41" customWidth="1"/>
    <col min="4892" max="4893" width="2.7109375" style="41" bestFit="1" customWidth="1"/>
    <col min="4894" max="4894" width="2.7109375" style="41" customWidth="1"/>
    <col min="4895" max="4896" width="5" style="41" bestFit="1" customWidth="1"/>
    <col min="4897" max="4897" width="10.42578125" style="41" bestFit="1" customWidth="1"/>
    <col min="4898" max="4898" width="7.42578125" style="41" bestFit="1" customWidth="1"/>
    <col min="4899" max="4899" width="13.85546875" style="41" bestFit="1" customWidth="1"/>
    <col min="4900" max="5106" width="9.140625" style="41"/>
    <col min="5107" max="5107" width="32.7109375" style="41" customWidth="1"/>
    <col min="5108" max="5115" width="6.7109375" style="41" customWidth="1"/>
    <col min="5116" max="5138" width="4.5703125" style="41" customWidth="1"/>
    <col min="5139" max="5147" width="4.42578125" style="41" customWidth="1"/>
    <col min="5148" max="5149" width="2.7109375" style="41" bestFit="1" customWidth="1"/>
    <col min="5150" max="5150" width="2.7109375" style="41" customWidth="1"/>
    <col min="5151" max="5152" width="5" style="41" bestFit="1" customWidth="1"/>
    <col min="5153" max="5153" width="10.42578125" style="41" bestFit="1" customWidth="1"/>
    <col min="5154" max="5154" width="7.42578125" style="41" bestFit="1" customWidth="1"/>
    <col min="5155" max="5155" width="13.85546875" style="41" bestFit="1" customWidth="1"/>
    <col min="5156" max="5362" width="9.140625" style="41"/>
    <col min="5363" max="5363" width="32.7109375" style="41" customWidth="1"/>
    <col min="5364" max="5371" width="6.7109375" style="41" customWidth="1"/>
    <col min="5372" max="5394" width="4.5703125" style="41" customWidth="1"/>
    <col min="5395" max="5403" width="4.42578125" style="41" customWidth="1"/>
    <col min="5404" max="5405" width="2.7109375" style="41" bestFit="1" customWidth="1"/>
    <col min="5406" max="5406" width="2.7109375" style="41" customWidth="1"/>
    <col min="5407" max="5408" width="5" style="41" bestFit="1" customWidth="1"/>
    <col min="5409" max="5409" width="10.42578125" style="41" bestFit="1" customWidth="1"/>
    <col min="5410" max="5410" width="7.42578125" style="41" bestFit="1" customWidth="1"/>
    <col min="5411" max="5411" width="13.85546875" style="41" bestFit="1" customWidth="1"/>
    <col min="5412" max="5618" width="9.140625" style="41"/>
    <col min="5619" max="5619" width="32.7109375" style="41" customWidth="1"/>
    <col min="5620" max="5627" width="6.7109375" style="41" customWidth="1"/>
    <col min="5628" max="5650" width="4.5703125" style="41" customWidth="1"/>
    <col min="5651" max="5659" width="4.42578125" style="41" customWidth="1"/>
    <col min="5660" max="5661" width="2.7109375" style="41" bestFit="1" customWidth="1"/>
    <col min="5662" max="5662" width="2.7109375" style="41" customWidth="1"/>
    <col min="5663" max="5664" width="5" style="41" bestFit="1" customWidth="1"/>
    <col min="5665" max="5665" width="10.42578125" style="41" bestFit="1" customWidth="1"/>
    <col min="5666" max="5666" width="7.42578125" style="41" bestFit="1" customWidth="1"/>
    <col min="5667" max="5667" width="13.85546875" style="41" bestFit="1" customWidth="1"/>
    <col min="5668" max="5874" width="9.140625" style="41"/>
    <col min="5875" max="5875" width="32.7109375" style="41" customWidth="1"/>
    <col min="5876" max="5883" width="6.7109375" style="41" customWidth="1"/>
    <col min="5884" max="5906" width="4.5703125" style="41" customWidth="1"/>
    <col min="5907" max="5915" width="4.42578125" style="41" customWidth="1"/>
    <col min="5916" max="5917" width="2.7109375" style="41" bestFit="1" customWidth="1"/>
    <col min="5918" max="5918" width="2.7109375" style="41" customWidth="1"/>
    <col min="5919" max="5920" width="5" style="41" bestFit="1" customWidth="1"/>
    <col min="5921" max="5921" width="10.42578125" style="41" bestFit="1" customWidth="1"/>
    <col min="5922" max="5922" width="7.42578125" style="41" bestFit="1" customWidth="1"/>
    <col min="5923" max="5923" width="13.85546875" style="41" bestFit="1" customWidth="1"/>
    <col min="5924" max="6130" width="9.140625" style="41"/>
    <col min="6131" max="6131" width="32.7109375" style="41" customWidth="1"/>
    <col min="6132" max="6139" width="6.7109375" style="41" customWidth="1"/>
    <col min="6140" max="6162" width="4.5703125" style="41" customWidth="1"/>
    <col min="6163" max="6171" width="4.42578125" style="41" customWidth="1"/>
    <col min="6172" max="6173" width="2.7109375" style="41" bestFit="1" customWidth="1"/>
    <col min="6174" max="6174" width="2.7109375" style="41" customWidth="1"/>
    <col min="6175" max="6176" width="5" style="41" bestFit="1" customWidth="1"/>
    <col min="6177" max="6177" width="10.42578125" style="41" bestFit="1" customWidth="1"/>
    <col min="6178" max="6178" width="7.42578125" style="41" bestFit="1" customWidth="1"/>
    <col min="6179" max="6179" width="13.85546875" style="41" bestFit="1" customWidth="1"/>
    <col min="6180" max="6386" width="9.140625" style="41"/>
    <col min="6387" max="6387" width="32.7109375" style="41" customWidth="1"/>
    <col min="6388" max="6395" width="6.7109375" style="41" customWidth="1"/>
    <col min="6396" max="6418" width="4.5703125" style="41" customWidth="1"/>
    <col min="6419" max="6427" width="4.42578125" style="41" customWidth="1"/>
    <col min="6428" max="6429" width="2.7109375" style="41" bestFit="1" customWidth="1"/>
    <col min="6430" max="6430" width="2.7109375" style="41" customWidth="1"/>
    <col min="6431" max="6432" width="5" style="41" bestFit="1" customWidth="1"/>
    <col min="6433" max="6433" width="10.42578125" style="41" bestFit="1" customWidth="1"/>
    <col min="6434" max="6434" width="7.42578125" style="41" bestFit="1" customWidth="1"/>
    <col min="6435" max="6435" width="13.85546875" style="41" bestFit="1" customWidth="1"/>
    <col min="6436" max="6642" width="9.140625" style="41"/>
    <col min="6643" max="6643" width="32.7109375" style="41" customWidth="1"/>
    <col min="6644" max="6651" width="6.7109375" style="41" customWidth="1"/>
    <col min="6652" max="6674" width="4.5703125" style="41" customWidth="1"/>
    <col min="6675" max="6683" width="4.42578125" style="41" customWidth="1"/>
    <col min="6684" max="6685" width="2.7109375" style="41" bestFit="1" customWidth="1"/>
    <col min="6686" max="6686" width="2.7109375" style="41" customWidth="1"/>
    <col min="6687" max="6688" width="5" style="41" bestFit="1" customWidth="1"/>
    <col min="6689" max="6689" width="10.42578125" style="41" bestFit="1" customWidth="1"/>
    <col min="6690" max="6690" width="7.42578125" style="41" bestFit="1" customWidth="1"/>
    <col min="6691" max="6691" width="13.85546875" style="41" bestFit="1" customWidth="1"/>
    <col min="6692" max="6898" width="9.140625" style="41"/>
    <col min="6899" max="6899" width="32.7109375" style="41" customWidth="1"/>
    <col min="6900" max="6907" width="6.7109375" style="41" customWidth="1"/>
    <col min="6908" max="6930" width="4.5703125" style="41" customWidth="1"/>
    <col min="6931" max="6939" width="4.42578125" style="41" customWidth="1"/>
    <col min="6940" max="6941" width="2.7109375" style="41" bestFit="1" customWidth="1"/>
    <col min="6942" max="6942" width="2.7109375" style="41" customWidth="1"/>
    <col min="6943" max="6944" width="5" style="41" bestFit="1" customWidth="1"/>
    <col min="6945" max="6945" width="10.42578125" style="41" bestFit="1" customWidth="1"/>
    <col min="6946" max="6946" width="7.42578125" style="41" bestFit="1" customWidth="1"/>
    <col min="6947" max="6947" width="13.85546875" style="41" bestFit="1" customWidth="1"/>
    <col min="6948" max="7154" width="9.140625" style="41"/>
    <col min="7155" max="7155" width="32.7109375" style="41" customWidth="1"/>
    <col min="7156" max="7163" width="6.7109375" style="41" customWidth="1"/>
    <col min="7164" max="7186" width="4.5703125" style="41" customWidth="1"/>
    <col min="7187" max="7195" width="4.42578125" style="41" customWidth="1"/>
    <col min="7196" max="7197" width="2.7109375" style="41" bestFit="1" customWidth="1"/>
    <col min="7198" max="7198" width="2.7109375" style="41" customWidth="1"/>
    <col min="7199" max="7200" width="5" style="41" bestFit="1" customWidth="1"/>
    <col min="7201" max="7201" width="10.42578125" style="41" bestFit="1" customWidth="1"/>
    <col min="7202" max="7202" width="7.42578125" style="41" bestFit="1" customWidth="1"/>
    <col min="7203" max="7203" width="13.85546875" style="41" bestFit="1" customWidth="1"/>
    <col min="7204" max="7410" width="9.140625" style="41"/>
    <col min="7411" max="7411" width="32.7109375" style="41" customWidth="1"/>
    <col min="7412" max="7419" width="6.7109375" style="41" customWidth="1"/>
    <col min="7420" max="7442" width="4.5703125" style="41" customWidth="1"/>
    <col min="7443" max="7451" width="4.42578125" style="41" customWidth="1"/>
    <col min="7452" max="7453" width="2.7109375" style="41" bestFit="1" customWidth="1"/>
    <col min="7454" max="7454" width="2.7109375" style="41" customWidth="1"/>
    <col min="7455" max="7456" width="5" style="41" bestFit="1" customWidth="1"/>
    <col min="7457" max="7457" width="10.42578125" style="41" bestFit="1" customWidth="1"/>
    <col min="7458" max="7458" width="7.42578125" style="41" bestFit="1" customWidth="1"/>
    <col min="7459" max="7459" width="13.85546875" style="41" bestFit="1" customWidth="1"/>
    <col min="7460" max="7666" width="9.140625" style="41"/>
    <col min="7667" max="7667" width="32.7109375" style="41" customWidth="1"/>
    <col min="7668" max="7675" width="6.7109375" style="41" customWidth="1"/>
    <col min="7676" max="7698" width="4.5703125" style="41" customWidth="1"/>
    <col min="7699" max="7707" width="4.42578125" style="41" customWidth="1"/>
    <col min="7708" max="7709" width="2.7109375" style="41" bestFit="1" customWidth="1"/>
    <col min="7710" max="7710" width="2.7109375" style="41" customWidth="1"/>
    <col min="7711" max="7712" width="5" style="41" bestFit="1" customWidth="1"/>
    <col min="7713" max="7713" width="10.42578125" style="41" bestFit="1" customWidth="1"/>
    <col min="7714" max="7714" width="7.42578125" style="41" bestFit="1" customWidth="1"/>
    <col min="7715" max="7715" width="13.85546875" style="41" bestFit="1" customWidth="1"/>
    <col min="7716" max="7922" width="9.140625" style="41"/>
    <col min="7923" max="7923" width="32.7109375" style="41" customWidth="1"/>
    <col min="7924" max="7931" width="6.7109375" style="41" customWidth="1"/>
    <col min="7932" max="7954" width="4.5703125" style="41" customWidth="1"/>
    <col min="7955" max="7963" width="4.42578125" style="41" customWidth="1"/>
    <col min="7964" max="7965" width="2.7109375" style="41" bestFit="1" customWidth="1"/>
    <col min="7966" max="7966" width="2.7109375" style="41" customWidth="1"/>
    <col min="7967" max="7968" width="5" style="41" bestFit="1" customWidth="1"/>
    <col min="7969" max="7969" width="10.42578125" style="41" bestFit="1" customWidth="1"/>
    <col min="7970" max="7970" width="7.42578125" style="41" bestFit="1" customWidth="1"/>
    <col min="7971" max="7971" width="13.85546875" style="41" bestFit="1" customWidth="1"/>
    <col min="7972" max="8178" width="9.140625" style="41"/>
    <col min="8179" max="8179" width="32.7109375" style="41" customWidth="1"/>
    <col min="8180" max="8187" width="6.7109375" style="41" customWidth="1"/>
    <col min="8188" max="8210" width="4.5703125" style="41" customWidth="1"/>
    <col min="8211" max="8219" width="4.42578125" style="41" customWidth="1"/>
    <col min="8220" max="8221" width="2.7109375" style="41" bestFit="1" customWidth="1"/>
    <col min="8222" max="8222" width="2.7109375" style="41" customWidth="1"/>
    <col min="8223" max="8224" width="5" style="41" bestFit="1" customWidth="1"/>
    <col min="8225" max="8225" width="10.42578125" style="41" bestFit="1" customWidth="1"/>
    <col min="8226" max="8226" width="7.42578125" style="41" bestFit="1" customWidth="1"/>
    <col min="8227" max="8227" width="13.85546875" style="41" bestFit="1" customWidth="1"/>
    <col min="8228" max="8434" width="9.140625" style="41"/>
    <col min="8435" max="8435" width="32.7109375" style="41" customWidth="1"/>
    <col min="8436" max="8443" width="6.7109375" style="41" customWidth="1"/>
    <col min="8444" max="8466" width="4.5703125" style="41" customWidth="1"/>
    <col min="8467" max="8475" width="4.42578125" style="41" customWidth="1"/>
    <col min="8476" max="8477" width="2.7109375" style="41" bestFit="1" customWidth="1"/>
    <col min="8478" max="8478" width="2.7109375" style="41" customWidth="1"/>
    <col min="8479" max="8480" width="5" style="41" bestFit="1" customWidth="1"/>
    <col min="8481" max="8481" width="10.42578125" style="41" bestFit="1" customWidth="1"/>
    <col min="8482" max="8482" width="7.42578125" style="41" bestFit="1" customWidth="1"/>
    <col min="8483" max="8483" width="13.85546875" style="41" bestFit="1" customWidth="1"/>
    <col min="8484" max="8690" width="9.140625" style="41"/>
    <col min="8691" max="8691" width="32.7109375" style="41" customWidth="1"/>
    <col min="8692" max="8699" width="6.7109375" style="41" customWidth="1"/>
    <col min="8700" max="8722" width="4.5703125" style="41" customWidth="1"/>
    <col min="8723" max="8731" width="4.42578125" style="41" customWidth="1"/>
    <col min="8732" max="8733" width="2.7109375" style="41" bestFit="1" customWidth="1"/>
    <col min="8734" max="8734" width="2.7109375" style="41" customWidth="1"/>
    <col min="8735" max="8736" width="5" style="41" bestFit="1" customWidth="1"/>
    <col min="8737" max="8737" width="10.42578125" style="41" bestFit="1" customWidth="1"/>
    <col min="8738" max="8738" width="7.42578125" style="41" bestFit="1" customWidth="1"/>
    <col min="8739" max="8739" width="13.85546875" style="41" bestFit="1" customWidth="1"/>
    <col min="8740" max="8946" width="9.140625" style="41"/>
    <col min="8947" max="8947" width="32.7109375" style="41" customWidth="1"/>
    <col min="8948" max="8955" width="6.7109375" style="41" customWidth="1"/>
    <col min="8956" max="8978" width="4.5703125" style="41" customWidth="1"/>
    <col min="8979" max="8987" width="4.42578125" style="41" customWidth="1"/>
    <col min="8988" max="8989" width="2.7109375" style="41" bestFit="1" customWidth="1"/>
    <col min="8990" max="8990" width="2.7109375" style="41" customWidth="1"/>
    <col min="8991" max="8992" width="5" style="41" bestFit="1" customWidth="1"/>
    <col min="8993" max="8993" width="10.42578125" style="41" bestFit="1" customWidth="1"/>
    <col min="8994" max="8994" width="7.42578125" style="41" bestFit="1" customWidth="1"/>
    <col min="8995" max="8995" width="13.85546875" style="41" bestFit="1" customWidth="1"/>
    <col min="8996" max="9202" width="9.140625" style="41"/>
    <col min="9203" max="9203" width="32.7109375" style="41" customWidth="1"/>
    <col min="9204" max="9211" width="6.7109375" style="41" customWidth="1"/>
    <col min="9212" max="9234" width="4.5703125" style="41" customWidth="1"/>
    <col min="9235" max="9243" width="4.42578125" style="41" customWidth="1"/>
    <col min="9244" max="9245" width="2.7109375" style="41" bestFit="1" customWidth="1"/>
    <col min="9246" max="9246" width="2.7109375" style="41" customWidth="1"/>
    <col min="9247" max="9248" width="5" style="41" bestFit="1" customWidth="1"/>
    <col min="9249" max="9249" width="10.42578125" style="41" bestFit="1" customWidth="1"/>
    <col min="9250" max="9250" width="7.42578125" style="41" bestFit="1" customWidth="1"/>
    <col min="9251" max="9251" width="13.85546875" style="41" bestFit="1" customWidth="1"/>
    <col min="9252" max="9458" width="9.140625" style="41"/>
    <col min="9459" max="9459" width="32.7109375" style="41" customWidth="1"/>
    <col min="9460" max="9467" width="6.7109375" style="41" customWidth="1"/>
    <col min="9468" max="9490" width="4.5703125" style="41" customWidth="1"/>
    <col min="9491" max="9499" width="4.42578125" style="41" customWidth="1"/>
    <col min="9500" max="9501" width="2.7109375" style="41" bestFit="1" customWidth="1"/>
    <col min="9502" max="9502" width="2.7109375" style="41" customWidth="1"/>
    <col min="9503" max="9504" width="5" style="41" bestFit="1" customWidth="1"/>
    <col min="9505" max="9505" width="10.42578125" style="41" bestFit="1" customWidth="1"/>
    <col min="9506" max="9506" width="7.42578125" style="41" bestFit="1" customWidth="1"/>
    <col min="9507" max="9507" width="13.85546875" style="41" bestFit="1" customWidth="1"/>
    <col min="9508" max="9714" width="9.140625" style="41"/>
    <col min="9715" max="9715" width="32.7109375" style="41" customWidth="1"/>
    <col min="9716" max="9723" width="6.7109375" style="41" customWidth="1"/>
    <col min="9724" max="9746" width="4.5703125" style="41" customWidth="1"/>
    <col min="9747" max="9755" width="4.42578125" style="41" customWidth="1"/>
    <col min="9756" max="9757" width="2.7109375" style="41" bestFit="1" customWidth="1"/>
    <col min="9758" max="9758" width="2.7109375" style="41" customWidth="1"/>
    <col min="9759" max="9760" width="5" style="41" bestFit="1" customWidth="1"/>
    <col min="9761" max="9761" width="10.42578125" style="41" bestFit="1" customWidth="1"/>
    <col min="9762" max="9762" width="7.42578125" style="41" bestFit="1" customWidth="1"/>
    <col min="9763" max="9763" width="13.85546875" style="41" bestFit="1" customWidth="1"/>
    <col min="9764" max="9970" width="9.140625" style="41"/>
    <col min="9971" max="9971" width="32.7109375" style="41" customWidth="1"/>
    <col min="9972" max="9979" width="6.7109375" style="41" customWidth="1"/>
    <col min="9980" max="10002" width="4.5703125" style="41" customWidth="1"/>
    <col min="10003" max="10011" width="4.42578125" style="41" customWidth="1"/>
    <col min="10012" max="10013" width="2.7109375" style="41" bestFit="1" customWidth="1"/>
    <col min="10014" max="10014" width="2.7109375" style="41" customWidth="1"/>
    <col min="10015" max="10016" width="5" style="41" bestFit="1" customWidth="1"/>
    <col min="10017" max="10017" width="10.42578125" style="41" bestFit="1" customWidth="1"/>
    <col min="10018" max="10018" width="7.42578125" style="41" bestFit="1" customWidth="1"/>
    <col min="10019" max="10019" width="13.85546875" style="41" bestFit="1" customWidth="1"/>
    <col min="10020" max="10226" width="9.140625" style="41"/>
    <col min="10227" max="10227" width="32.7109375" style="41" customWidth="1"/>
    <col min="10228" max="10235" width="6.7109375" style="41" customWidth="1"/>
    <col min="10236" max="10258" width="4.5703125" style="41" customWidth="1"/>
    <col min="10259" max="10267" width="4.42578125" style="41" customWidth="1"/>
    <col min="10268" max="10269" width="2.7109375" style="41" bestFit="1" customWidth="1"/>
    <col min="10270" max="10270" width="2.7109375" style="41" customWidth="1"/>
    <col min="10271" max="10272" width="5" style="41" bestFit="1" customWidth="1"/>
    <col min="10273" max="10273" width="10.42578125" style="41" bestFit="1" customWidth="1"/>
    <col min="10274" max="10274" width="7.42578125" style="41" bestFit="1" customWidth="1"/>
    <col min="10275" max="10275" width="13.85546875" style="41" bestFit="1" customWidth="1"/>
    <col min="10276" max="10482" width="9.140625" style="41"/>
    <col min="10483" max="10483" width="32.7109375" style="41" customWidth="1"/>
    <col min="10484" max="10491" width="6.7109375" style="41" customWidth="1"/>
    <col min="10492" max="10514" width="4.5703125" style="41" customWidth="1"/>
    <col min="10515" max="10523" width="4.42578125" style="41" customWidth="1"/>
    <col min="10524" max="10525" width="2.7109375" style="41" bestFit="1" customWidth="1"/>
    <col min="10526" max="10526" width="2.7109375" style="41" customWidth="1"/>
    <col min="10527" max="10528" width="5" style="41" bestFit="1" customWidth="1"/>
    <col min="10529" max="10529" width="10.42578125" style="41" bestFit="1" customWidth="1"/>
    <col min="10530" max="10530" width="7.42578125" style="41" bestFit="1" customWidth="1"/>
    <col min="10531" max="10531" width="13.85546875" style="41" bestFit="1" customWidth="1"/>
    <col min="10532" max="10738" width="9.140625" style="41"/>
    <col min="10739" max="10739" width="32.7109375" style="41" customWidth="1"/>
    <col min="10740" max="10747" width="6.7109375" style="41" customWidth="1"/>
    <col min="10748" max="10770" width="4.5703125" style="41" customWidth="1"/>
    <col min="10771" max="10779" width="4.42578125" style="41" customWidth="1"/>
    <col min="10780" max="10781" width="2.7109375" style="41" bestFit="1" customWidth="1"/>
    <col min="10782" max="10782" width="2.7109375" style="41" customWidth="1"/>
    <col min="10783" max="10784" width="5" style="41" bestFit="1" customWidth="1"/>
    <col min="10785" max="10785" width="10.42578125" style="41" bestFit="1" customWidth="1"/>
    <col min="10786" max="10786" width="7.42578125" style="41" bestFit="1" customWidth="1"/>
    <col min="10787" max="10787" width="13.85546875" style="41" bestFit="1" customWidth="1"/>
    <col min="10788" max="10994" width="9.140625" style="41"/>
    <col min="10995" max="10995" width="32.7109375" style="41" customWidth="1"/>
    <col min="10996" max="11003" width="6.7109375" style="41" customWidth="1"/>
    <col min="11004" max="11026" width="4.5703125" style="41" customWidth="1"/>
    <col min="11027" max="11035" width="4.42578125" style="41" customWidth="1"/>
    <col min="11036" max="11037" width="2.7109375" style="41" bestFit="1" customWidth="1"/>
    <col min="11038" max="11038" width="2.7109375" style="41" customWidth="1"/>
    <col min="11039" max="11040" width="5" style="41" bestFit="1" customWidth="1"/>
    <col min="11041" max="11041" width="10.42578125" style="41" bestFit="1" customWidth="1"/>
    <col min="11042" max="11042" width="7.42578125" style="41" bestFit="1" customWidth="1"/>
    <col min="11043" max="11043" width="13.85546875" style="41" bestFit="1" customWidth="1"/>
    <col min="11044" max="11250" width="9.140625" style="41"/>
    <col min="11251" max="11251" width="32.7109375" style="41" customWidth="1"/>
    <col min="11252" max="11259" width="6.7109375" style="41" customWidth="1"/>
    <col min="11260" max="11282" width="4.5703125" style="41" customWidth="1"/>
    <col min="11283" max="11291" width="4.42578125" style="41" customWidth="1"/>
    <col min="11292" max="11293" width="2.7109375" style="41" bestFit="1" customWidth="1"/>
    <col min="11294" max="11294" width="2.7109375" style="41" customWidth="1"/>
    <col min="11295" max="11296" width="5" style="41" bestFit="1" customWidth="1"/>
    <col min="11297" max="11297" width="10.42578125" style="41" bestFit="1" customWidth="1"/>
    <col min="11298" max="11298" width="7.42578125" style="41" bestFit="1" customWidth="1"/>
    <col min="11299" max="11299" width="13.85546875" style="41" bestFit="1" customWidth="1"/>
    <col min="11300" max="11506" width="9.140625" style="41"/>
    <col min="11507" max="11507" width="32.7109375" style="41" customWidth="1"/>
    <col min="11508" max="11515" width="6.7109375" style="41" customWidth="1"/>
    <col min="11516" max="11538" width="4.5703125" style="41" customWidth="1"/>
    <col min="11539" max="11547" width="4.42578125" style="41" customWidth="1"/>
    <col min="11548" max="11549" width="2.7109375" style="41" bestFit="1" customWidth="1"/>
    <col min="11550" max="11550" width="2.7109375" style="41" customWidth="1"/>
    <col min="11551" max="11552" width="5" style="41" bestFit="1" customWidth="1"/>
    <col min="11553" max="11553" width="10.42578125" style="41" bestFit="1" customWidth="1"/>
    <col min="11554" max="11554" width="7.42578125" style="41" bestFit="1" customWidth="1"/>
    <col min="11555" max="11555" width="13.85546875" style="41" bestFit="1" customWidth="1"/>
    <col min="11556" max="11762" width="9.140625" style="41"/>
    <col min="11763" max="11763" width="32.7109375" style="41" customWidth="1"/>
    <col min="11764" max="11771" width="6.7109375" style="41" customWidth="1"/>
    <col min="11772" max="11794" width="4.5703125" style="41" customWidth="1"/>
    <col min="11795" max="11803" width="4.42578125" style="41" customWidth="1"/>
    <col min="11804" max="11805" width="2.7109375" style="41" bestFit="1" customWidth="1"/>
    <col min="11806" max="11806" width="2.7109375" style="41" customWidth="1"/>
    <col min="11807" max="11808" width="5" style="41" bestFit="1" customWidth="1"/>
    <col min="11809" max="11809" width="10.42578125" style="41" bestFit="1" customWidth="1"/>
    <col min="11810" max="11810" width="7.42578125" style="41" bestFit="1" customWidth="1"/>
    <col min="11811" max="11811" width="13.85546875" style="41" bestFit="1" customWidth="1"/>
    <col min="11812" max="12018" width="9.140625" style="41"/>
    <col min="12019" max="12019" width="32.7109375" style="41" customWidth="1"/>
    <col min="12020" max="12027" width="6.7109375" style="41" customWidth="1"/>
    <col min="12028" max="12050" width="4.5703125" style="41" customWidth="1"/>
    <col min="12051" max="12059" width="4.42578125" style="41" customWidth="1"/>
    <col min="12060" max="12061" width="2.7109375" style="41" bestFit="1" customWidth="1"/>
    <col min="12062" max="12062" width="2.7109375" style="41" customWidth="1"/>
    <col min="12063" max="12064" width="5" style="41" bestFit="1" customWidth="1"/>
    <col min="12065" max="12065" width="10.42578125" style="41" bestFit="1" customWidth="1"/>
    <col min="12066" max="12066" width="7.42578125" style="41" bestFit="1" customWidth="1"/>
    <col min="12067" max="12067" width="13.85546875" style="41" bestFit="1" customWidth="1"/>
    <col min="12068" max="12274" width="9.140625" style="41"/>
    <col min="12275" max="12275" width="32.7109375" style="41" customWidth="1"/>
    <col min="12276" max="12283" width="6.7109375" style="41" customWidth="1"/>
    <col min="12284" max="12306" width="4.5703125" style="41" customWidth="1"/>
    <col min="12307" max="12315" width="4.42578125" style="41" customWidth="1"/>
    <col min="12316" max="12317" width="2.7109375" style="41" bestFit="1" customWidth="1"/>
    <col min="12318" max="12318" width="2.7109375" style="41" customWidth="1"/>
    <col min="12319" max="12320" width="5" style="41" bestFit="1" customWidth="1"/>
    <col min="12321" max="12321" width="10.42578125" style="41" bestFit="1" customWidth="1"/>
    <col min="12322" max="12322" width="7.42578125" style="41" bestFit="1" customWidth="1"/>
    <col min="12323" max="12323" width="13.85546875" style="41" bestFit="1" customWidth="1"/>
    <col min="12324" max="12530" width="9.140625" style="41"/>
    <col min="12531" max="12531" width="32.7109375" style="41" customWidth="1"/>
    <col min="12532" max="12539" width="6.7109375" style="41" customWidth="1"/>
    <col min="12540" max="12562" width="4.5703125" style="41" customWidth="1"/>
    <col min="12563" max="12571" width="4.42578125" style="41" customWidth="1"/>
    <col min="12572" max="12573" width="2.7109375" style="41" bestFit="1" customWidth="1"/>
    <col min="12574" max="12574" width="2.7109375" style="41" customWidth="1"/>
    <col min="12575" max="12576" width="5" style="41" bestFit="1" customWidth="1"/>
    <col min="12577" max="12577" width="10.42578125" style="41" bestFit="1" customWidth="1"/>
    <col min="12578" max="12578" width="7.42578125" style="41" bestFit="1" customWidth="1"/>
    <col min="12579" max="12579" width="13.85546875" style="41" bestFit="1" customWidth="1"/>
    <col min="12580" max="12786" width="9.140625" style="41"/>
    <col min="12787" max="12787" width="32.7109375" style="41" customWidth="1"/>
    <col min="12788" max="12795" width="6.7109375" style="41" customWidth="1"/>
    <col min="12796" max="12818" width="4.5703125" style="41" customWidth="1"/>
    <col min="12819" max="12827" width="4.42578125" style="41" customWidth="1"/>
    <col min="12828" max="12829" width="2.7109375" style="41" bestFit="1" customWidth="1"/>
    <col min="12830" max="12830" width="2.7109375" style="41" customWidth="1"/>
    <col min="12831" max="12832" width="5" style="41" bestFit="1" customWidth="1"/>
    <col min="12833" max="12833" width="10.42578125" style="41" bestFit="1" customWidth="1"/>
    <col min="12834" max="12834" width="7.42578125" style="41" bestFit="1" customWidth="1"/>
    <col min="12835" max="12835" width="13.85546875" style="41" bestFit="1" customWidth="1"/>
    <col min="12836" max="13042" width="9.140625" style="41"/>
    <col min="13043" max="13043" width="32.7109375" style="41" customWidth="1"/>
    <col min="13044" max="13051" width="6.7109375" style="41" customWidth="1"/>
    <col min="13052" max="13074" width="4.5703125" style="41" customWidth="1"/>
    <col min="13075" max="13083" width="4.42578125" style="41" customWidth="1"/>
    <col min="13084" max="13085" width="2.7109375" style="41" bestFit="1" customWidth="1"/>
    <col min="13086" max="13086" width="2.7109375" style="41" customWidth="1"/>
    <col min="13087" max="13088" width="5" style="41" bestFit="1" customWidth="1"/>
    <col min="13089" max="13089" width="10.42578125" style="41" bestFit="1" customWidth="1"/>
    <col min="13090" max="13090" width="7.42578125" style="41" bestFit="1" customWidth="1"/>
    <col min="13091" max="13091" width="13.85546875" style="41" bestFit="1" customWidth="1"/>
    <col min="13092" max="13298" width="9.140625" style="41"/>
    <col min="13299" max="13299" width="32.7109375" style="41" customWidth="1"/>
    <col min="13300" max="13307" width="6.7109375" style="41" customWidth="1"/>
    <col min="13308" max="13330" width="4.5703125" style="41" customWidth="1"/>
    <col min="13331" max="13339" width="4.42578125" style="41" customWidth="1"/>
    <col min="13340" max="13341" width="2.7109375" style="41" bestFit="1" customWidth="1"/>
    <col min="13342" max="13342" width="2.7109375" style="41" customWidth="1"/>
    <col min="13343" max="13344" width="5" style="41" bestFit="1" customWidth="1"/>
    <col min="13345" max="13345" width="10.42578125" style="41" bestFit="1" customWidth="1"/>
    <col min="13346" max="13346" width="7.42578125" style="41" bestFit="1" customWidth="1"/>
    <col min="13347" max="13347" width="13.85546875" style="41" bestFit="1" customWidth="1"/>
    <col min="13348" max="13554" width="9.140625" style="41"/>
    <col min="13555" max="13555" width="32.7109375" style="41" customWidth="1"/>
    <col min="13556" max="13563" width="6.7109375" style="41" customWidth="1"/>
    <col min="13564" max="13586" width="4.5703125" style="41" customWidth="1"/>
    <col min="13587" max="13595" width="4.42578125" style="41" customWidth="1"/>
    <col min="13596" max="13597" width="2.7109375" style="41" bestFit="1" customWidth="1"/>
    <col min="13598" max="13598" width="2.7109375" style="41" customWidth="1"/>
    <col min="13599" max="13600" width="5" style="41" bestFit="1" customWidth="1"/>
    <col min="13601" max="13601" width="10.42578125" style="41" bestFit="1" customWidth="1"/>
    <col min="13602" max="13602" width="7.42578125" style="41" bestFit="1" customWidth="1"/>
    <col min="13603" max="13603" width="13.85546875" style="41" bestFit="1" customWidth="1"/>
    <col min="13604" max="13810" width="9.140625" style="41"/>
    <col min="13811" max="13811" width="32.7109375" style="41" customWidth="1"/>
    <col min="13812" max="13819" width="6.7109375" style="41" customWidth="1"/>
    <col min="13820" max="13842" width="4.5703125" style="41" customWidth="1"/>
    <col min="13843" max="13851" width="4.42578125" style="41" customWidth="1"/>
    <col min="13852" max="13853" width="2.7109375" style="41" bestFit="1" customWidth="1"/>
    <col min="13854" max="13854" width="2.7109375" style="41" customWidth="1"/>
    <col min="13855" max="13856" width="5" style="41" bestFit="1" customWidth="1"/>
    <col min="13857" max="13857" width="10.42578125" style="41" bestFit="1" customWidth="1"/>
    <col min="13858" max="13858" width="7.42578125" style="41" bestFit="1" customWidth="1"/>
    <col min="13859" max="13859" width="13.85546875" style="41" bestFit="1" customWidth="1"/>
    <col min="13860" max="14066" width="9.140625" style="41"/>
    <col min="14067" max="14067" width="32.7109375" style="41" customWidth="1"/>
    <col min="14068" max="14075" width="6.7109375" style="41" customWidth="1"/>
    <col min="14076" max="14098" width="4.5703125" style="41" customWidth="1"/>
    <col min="14099" max="14107" width="4.42578125" style="41" customWidth="1"/>
    <col min="14108" max="14109" width="2.7109375" style="41" bestFit="1" customWidth="1"/>
    <col min="14110" max="14110" width="2.7109375" style="41" customWidth="1"/>
    <col min="14111" max="14112" width="5" style="41" bestFit="1" customWidth="1"/>
    <col min="14113" max="14113" width="10.42578125" style="41" bestFit="1" customWidth="1"/>
    <col min="14114" max="14114" width="7.42578125" style="41" bestFit="1" customWidth="1"/>
    <col min="14115" max="14115" width="13.85546875" style="41" bestFit="1" customWidth="1"/>
    <col min="14116" max="14322" width="9.140625" style="41"/>
    <col min="14323" max="14323" width="32.7109375" style="41" customWidth="1"/>
    <col min="14324" max="14331" width="6.7109375" style="41" customWidth="1"/>
    <col min="14332" max="14354" width="4.5703125" style="41" customWidth="1"/>
    <col min="14355" max="14363" width="4.42578125" style="41" customWidth="1"/>
    <col min="14364" max="14365" width="2.7109375" style="41" bestFit="1" customWidth="1"/>
    <col min="14366" max="14366" width="2.7109375" style="41" customWidth="1"/>
    <col min="14367" max="14368" width="5" style="41" bestFit="1" customWidth="1"/>
    <col min="14369" max="14369" width="10.42578125" style="41" bestFit="1" customWidth="1"/>
    <col min="14370" max="14370" width="7.42578125" style="41" bestFit="1" customWidth="1"/>
    <col min="14371" max="14371" width="13.85546875" style="41" bestFit="1" customWidth="1"/>
    <col min="14372" max="14578" width="9.140625" style="41"/>
    <col min="14579" max="14579" width="32.7109375" style="41" customWidth="1"/>
    <col min="14580" max="14587" width="6.7109375" style="41" customWidth="1"/>
    <col min="14588" max="14610" width="4.5703125" style="41" customWidth="1"/>
    <col min="14611" max="14619" width="4.42578125" style="41" customWidth="1"/>
    <col min="14620" max="14621" width="2.7109375" style="41" bestFit="1" customWidth="1"/>
    <col min="14622" max="14622" width="2.7109375" style="41" customWidth="1"/>
    <col min="14623" max="14624" width="5" style="41" bestFit="1" customWidth="1"/>
    <col min="14625" max="14625" width="10.42578125" style="41" bestFit="1" customWidth="1"/>
    <col min="14626" max="14626" width="7.42578125" style="41" bestFit="1" customWidth="1"/>
    <col min="14627" max="14627" width="13.85546875" style="41" bestFit="1" customWidth="1"/>
    <col min="14628" max="14834" width="9.140625" style="41"/>
    <col min="14835" max="14835" width="32.7109375" style="41" customWidth="1"/>
    <col min="14836" max="14843" width="6.7109375" style="41" customWidth="1"/>
    <col min="14844" max="14866" width="4.5703125" style="41" customWidth="1"/>
    <col min="14867" max="14875" width="4.42578125" style="41" customWidth="1"/>
    <col min="14876" max="14877" width="2.7109375" style="41" bestFit="1" customWidth="1"/>
    <col min="14878" max="14878" width="2.7109375" style="41" customWidth="1"/>
    <col min="14879" max="14880" width="5" style="41" bestFit="1" customWidth="1"/>
    <col min="14881" max="14881" width="10.42578125" style="41" bestFit="1" customWidth="1"/>
    <col min="14882" max="14882" width="7.42578125" style="41" bestFit="1" customWidth="1"/>
    <col min="14883" max="14883" width="13.85546875" style="41" bestFit="1" customWidth="1"/>
    <col min="14884" max="15090" width="9.140625" style="41"/>
    <col min="15091" max="15091" width="32.7109375" style="41" customWidth="1"/>
    <col min="15092" max="15099" width="6.7109375" style="41" customWidth="1"/>
    <col min="15100" max="15122" width="4.5703125" style="41" customWidth="1"/>
    <col min="15123" max="15131" width="4.42578125" style="41" customWidth="1"/>
    <col min="15132" max="15133" width="2.7109375" style="41" bestFit="1" customWidth="1"/>
    <col min="15134" max="15134" width="2.7109375" style="41" customWidth="1"/>
    <col min="15135" max="15136" width="5" style="41" bestFit="1" customWidth="1"/>
    <col min="15137" max="15137" width="10.42578125" style="41" bestFit="1" customWidth="1"/>
    <col min="15138" max="15138" width="7.42578125" style="41" bestFit="1" customWidth="1"/>
    <col min="15139" max="15139" width="13.85546875" style="41" bestFit="1" customWidth="1"/>
    <col min="15140" max="15346" width="9.140625" style="41"/>
    <col min="15347" max="15347" width="32.7109375" style="41" customWidth="1"/>
    <col min="15348" max="15355" width="6.7109375" style="41" customWidth="1"/>
    <col min="15356" max="15378" width="4.5703125" style="41" customWidth="1"/>
    <col min="15379" max="15387" width="4.42578125" style="41" customWidth="1"/>
    <col min="15388" max="15389" width="2.7109375" style="41" bestFit="1" customWidth="1"/>
    <col min="15390" max="15390" width="2.7109375" style="41" customWidth="1"/>
    <col min="15391" max="15392" width="5" style="41" bestFit="1" customWidth="1"/>
    <col min="15393" max="15393" width="10.42578125" style="41" bestFit="1" customWidth="1"/>
    <col min="15394" max="15394" width="7.42578125" style="41" bestFit="1" customWidth="1"/>
    <col min="15395" max="15395" width="13.85546875" style="41" bestFit="1" customWidth="1"/>
    <col min="15396" max="15602" width="9.140625" style="41"/>
    <col min="15603" max="15603" width="32.7109375" style="41" customWidth="1"/>
    <col min="15604" max="15611" width="6.7109375" style="41" customWidth="1"/>
    <col min="15612" max="15634" width="4.5703125" style="41" customWidth="1"/>
    <col min="15635" max="15643" width="4.42578125" style="41" customWidth="1"/>
    <col min="15644" max="15645" width="2.7109375" style="41" bestFit="1" customWidth="1"/>
    <col min="15646" max="15646" width="2.7109375" style="41" customWidth="1"/>
    <col min="15647" max="15648" width="5" style="41" bestFit="1" customWidth="1"/>
    <col min="15649" max="15649" width="10.42578125" style="41" bestFit="1" customWidth="1"/>
    <col min="15650" max="15650" width="7.42578125" style="41" bestFit="1" customWidth="1"/>
    <col min="15651" max="15651" width="13.85546875" style="41" bestFit="1" customWidth="1"/>
    <col min="15652" max="15858" width="9.140625" style="41"/>
    <col min="15859" max="15859" width="32.7109375" style="41" customWidth="1"/>
    <col min="15860" max="15867" width="6.7109375" style="41" customWidth="1"/>
    <col min="15868" max="15890" width="4.5703125" style="41" customWidth="1"/>
    <col min="15891" max="15899" width="4.42578125" style="41" customWidth="1"/>
    <col min="15900" max="15901" width="2.7109375" style="41" bestFit="1" customWidth="1"/>
    <col min="15902" max="15902" width="2.7109375" style="41" customWidth="1"/>
    <col min="15903" max="15904" width="5" style="41" bestFit="1" customWidth="1"/>
    <col min="15905" max="15905" width="10.42578125" style="41" bestFit="1" customWidth="1"/>
    <col min="15906" max="15906" width="7.42578125" style="41" bestFit="1" customWidth="1"/>
    <col min="15907" max="15907" width="13.85546875" style="41" bestFit="1" customWidth="1"/>
    <col min="15908" max="16114" width="9.140625" style="41"/>
    <col min="16115" max="16115" width="32.7109375" style="41" customWidth="1"/>
    <col min="16116" max="16123" width="6.7109375" style="41" customWidth="1"/>
    <col min="16124" max="16146" width="4.5703125" style="41" customWidth="1"/>
    <col min="16147" max="16155" width="4.42578125" style="41" customWidth="1"/>
    <col min="16156" max="16157" width="2.7109375" style="41" bestFit="1" customWidth="1"/>
    <col min="16158" max="16158" width="2.7109375" style="41" customWidth="1"/>
    <col min="16159" max="16160" width="5" style="41" bestFit="1" customWidth="1"/>
    <col min="16161" max="16161" width="10.42578125" style="41" bestFit="1" customWidth="1"/>
    <col min="16162" max="16162" width="7.42578125" style="41" bestFit="1" customWidth="1"/>
    <col min="16163" max="16163" width="13.85546875" style="41" bestFit="1" customWidth="1"/>
    <col min="16164" max="16384" width="9.140625" style="41"/>
  </cols>
  <sheetData>
    <row r="1" spans="1:9" s="48" customFormat="1" ht="12.75" customHeight="1" x14ac:dyDescent="0.2">
      <c r="A1" s="518" t="s">
        <v>430</v>
      </c>
    </row>
    <row r="2" spans="1:9" s="48" customFormat="1" ht="12.75" customHeight="1" x14ac:dyDescent="0.2">
      <c r="A2" s="48" t="s">
        <v>251</v>
      </c>
    </row>
    <row r="3" spans="1:9" ht="12.75" customHeight="1" x14ac:dyDescent="0.25">
      <c r="A3" s="1082"/>
    </row>
    <row r="4" spans="1:9" ht="12.75" customHeight="1" x14ac:dyDescent="0.25"/>
    <row r="5" spans="1:9" ht="12.75" customHeight="1" thickBot="1" x14ac:dyDescent="0.3"/>
    <row r="6" spans="1:9" ht="12.75" customHeight="1" x14ac:dyDescent="0.25">
      <c r="A6" s="1420" t="s">
        <v>252</v>
      </c>
      <c r="B6" s="1422">
        <v>2013</v>
      </c>
      <c r="C6" s="1423"/>
      <c r="D6" s="1422">
        <v>2014</v>
      </c>
      <c r="E6" s="1423"/>
      <c r="F6" s="1422">
        <f>D6+1</f>
        <v>2015</v>
      </c>
      <c r="G6" s="1423"/>
      <c r="H6" s="1422" t="s">
        <v>120</v>
      </c>
      <c r="I6" s="1423"/>
    </row>
    <row r="7" spans="1:9" ht="59.25" customHeight="1" thickBot="1" x14ac:dyDescent="0.3">
      <c r="A7" s="1421"/>
      <c r="B7" s="110" t="s">
        <v>123</v>
      </c>
      <c r="C7" s="112" t="s">
        <v>124</v>
      </c>
      <c r="D7" s="110" t="s">
        <v>123</v>
      </c>
      <c r="E7" s="112" t="s">
        <v>124</v>
      </c>
      <c r="F7" s="110" t="s">
        <v>123</v>
      </c>
      <c r="G7" s="112" t="s">
        <v>124</v>
      </c>
      <c r="H7" s="110" t="s">
        <v>123</v>
      </c>
      <c r="I7" s="112" t="s">
        <v>124</v>
      </c>
    </row>
    <row r="8" spans="1:9" x14ac:dyDescent="0.25">
      <c r="A8" s="598" t="s">
        <v>344</v>
      </c>
      <c r="B8" s="137">
        <v>1116</v>
      </c>
      <c r="C8" s="138">
        <f t="shared" ref="C8:C24" si="0">B8*100/$B$24</f>
        <v>12.550607287449393</v>
      </c>
      <c r="D8" s="137">
        <v>942</v>
      </c>
      <c r="E8" s="138">
        <f t="shared" ref="E8:E24" si="1">D8*100/$D$24</f>
        <v>10.931878844145293</v>
      </c>
      <c r="F8" s="137">
        <v>1028</v>
      </c>
      <c r="G8" s="138">
        <f>F8/$F$24</f>
        <v>0.11370423625705121</v>
      </c>
      <c r="H8" s="619">
        <f>SUM(F8,B8,D8)</f>
        <v>3086</v>
      </c>
      <c r="I8" s="606">
        <f t="shared" ref="I8:I24" si="2">H8*100/$H$24</f>
        <v>11.623352165725047</v>
      </c>
    </row>
    <row r="9" spans="1:9" x14ac:dyDescent="0.25">
      <c r="A9" s="599" t="s">
        <v>345</v>
      </c>
      <c r="B9" s="139">
        <v>211</v>
      </c>
      <c r="C9" s="138">
        <f t="shared" si="0"/>
        <v>2.3729194781826362</v>
      </c>
      <c r="D9" s="139">
        <v>315</v>
      </c>
      <c r="E9" s="138">
        <f t="shared" si="1"/>
        <v>3.6555645816409421</v>
      </c>
      <c r="F9" s="137">
        <v>296</v>
      </c>
      <c r="G9" s="138">
        <f t="shared" ref="G9:G23" si="3">F9/$F$24</f>
        <v>3.2739741179073113E-2</v>
      </c>
      <c r="H9" s="619">
        <f t="shared" ref="H9:H23" si="4">SUM(F9,B9,D9)</f>
        <v>822</v>
      </c>
      <c r="I9" s="608">
        <f t="shared" si="2"/>
        <v>3.0960451977401129</v>
      </c>
    </row>
    <row r="10" spans="1:9" x14ac:dyDescent="0.25">
      <c r="A10" s="599" t="s">
        <v>267</v>
      </c>
      <c r="B10" s="139">
        <v>187</v>
      </c>
      <c r="C10" s="138">
        <f t="shared" si="0"/>
        <v>2.1030139451192085</v>
      </c>
      <c r="D10" s="139">
        <v>145</v>
      </c>
      <c r="E10" s="138">
        <f t="shared" si="1"/>
        <v>1.6827202042474179</v>
      </c>
      <c r="F10" s="137">
        <v>173</v>
      </c>
      <c r="G10" s="138">
        <f t="shared" si="3"/>
        <v>1.9135051432363676E-2</v>
      </c>
      <c r="H10" s="619">
        <f t="shared" si="4"/>
        <v>505</v>
      </c>
      <c r="I10" s="608">
        <f t="shared" si="2"/>
        <v>1.9020715630885123</v>
      </c>
    </row>
    <row r="11" spans="1:9" x14ac:dyDescent="0.25">
      <c r="A11" s="599" t="s">
        <v>346</v>
      </c>
      <c r="B11" s="139">
        <v>534</v>
      </c>
      <c r="C11" s="138">
        <f t="shared" si="0"/>
        <v>6.0053981106612682</v>
      </c>
      <c r="D11" s="139">
        <v>569</v>
      </c>
      <c r="E11" s="138">
        <f t="shared" si="1"/>
        <v>6.6032261808053851</v>
      </c>
      <c r="F11" s="137">
        <v>619</v>
      </c>
      <c r="G11" s="138">
        <f t="shared" si="3"/>
        <v>6.8465877668399511E-2</v>
      </c>
      <c r="H11" s="619">
        <f t="shared" si="4"/>
        <v>1722</v>
      </c>
      <c r="I11" s="608">
        <f t="shared" si="2"/>
        <v>6.4858757062146895</v>
      </c>
    </row>
    <row r="12" spans="1:9" x14ac:dyDescent="0.25">
      <c r="A12" s="599" t="s">
        <v>268</v>
      </c>
      <c r="B12" s="139">
        <v>371</v>
      </c>
      <c r="C12" s="138">
        <f t="shared" si="0"/>
        <v>4.1722896986054883</v>
      </c>
      <c r="D12" s="139">
        <v>382</v>
      </c>
      <c r="E12" s="138">
        <f t="shared" si="1"/>
        <v>4.4330973656725075</v>
      </c>
      <c r="F12" s="137">
        <v>356</v>
      </c>
      <c r="G12" s="138">
        <f t="shared" si="3"/>
        <v>3.9376175201858203E-2</v>
      </c>
      <c r="H12" s="619">
        <f t="shared" si="4"/>
        <v>1109</v>
      </c>
      <c r="I12" s="608">
        <f t="shared" si="2"/>
        <v>4.1770244821092275</v>
      </c>
    </row>
    <row r="13" spans="1:9" x14ac:dyDescent="0.25">
      <c r="A13" s="599" t="s">
        <v>347</v>
      </c>
      <c r="B13" s="139">
        <v>1039</v>
      </c>
      <c r="C13" s="138">
        <f t="shared" si="0"/>
        <v>11.684660368870896</v>
      </c>
      <c r="D13" s="139">
        <v>1080</v>
      </c>
      <c r="E13" s="138">
        <f t="shared" si="1"/>
        <v>12.533364279911803</v>
      </c>
      <c r="F13" s="137">
        <v>1161</v>
      </c>
      <c r="G13" s="138">
        <f t="shared" si="3"/>
        <v>0.12841499834089148</v>
      </c>
      <c r="H13" s="619">
        <f t="shared" si="4"/>
        <v>3280</v>
      </c>
      <c r="I13" s="608">
        <f t="shared" si="2"/>
        <v>12.354048964218455</v>
      </c>
    </row>
    <row r="14" spans="1:9" x14ac:dyDescent="0.25">
      <c r="A14" s="599" t="s">
        <v>348</v>
      </c>
      <c r="B14" s="139">
        <v>1944</v>
      </c>
      <c r="C14" s="138">
        <f t="shared" si="0"/>
        <v>21.862348178137651</v>
      </c>
      <c r="D14" s="140">
        <v>1841</v>
      </c>
      <c r="E14" s="138">
        <f t="shared" si="1"/>
        <v>21.364744110479286</v>
      </c>
      <c r="F14" s="137">
        <v>1914</v>
      </c>
      <c r="G14" s="138">
        <f t="shared" si="3"/>
        <v>0.21170224532684437</v>
      </c>
      <c r="H14" s="619">
        <f t="shared" si="4"/>
        <v>5699</v>
      </c>
      <c r="I14" s="608">
        <f t="shared" si="2"/>
        <v>21.465160075329567</v>
      </c>
    </row>
    <row r="15" spans="1:9" x14ac:dyDescent="0.25">
      <c r="A15" s="599" t="s">
        <v>349</v>
      </c>
      <c r="B15" s="139">
        <v>98</v>
      </c>
      <c r="C15" s="138">
        <f t="shared" si="0"/>
        <v>1.1021142600089968</v>
      </c>
      <c r="D15" s="139">
        <v>85</v>
      </c>
      <c r="E15" s="138">
        <f t="shared" si="1"/>
        <v>0.98642218869676224</v>
      </c>
      <c r="F15" s="137">
        <v>121</v>
      </c>
      <c r="G15" s="138">
        <f t="shared" si="3"/>
        <v>1.3383475279283265E-2</v>
      </c>
      <c r="H15" s="619">
        <f t="shared" si="4"/>
        <v>304</v>
      </c>
      <c r="I15" s="608">
        <f t="shared" si="2"/>
        <v>1.1450094161958568</v>
      </c>
    </row>
    <row r="16" spans="1:9" x14ac:dyDescent="0.25">
      <c r="A16" s="599" t="s">
        <v>350</v>
      </c>
      <c r="B16" s="139">
        <v>135</v>
      </c>
      <c r="C16" s="138">
        <f t="shared" si="0"/>
        <v>1.5182186234817814</v>
      </c>
      <c r="D16" s="139">
        <v>133</v>
      </c>
      <c r="E16" s="138">
        <f t="shared" si="1"/>
        <v>1.5434606011372867</v>
      </c>
      <c r="F16" s="137">
        <v>168</v>
      </c>
      <c r="G16" s="138">
        <f t="shared" si="3"/>
        <v>1.8582015263798251E-2</v>
      </c>
      <c r="H16" s="619">
        <f t="shared" si="4"/>
        <v>436</v>
      </c>
      <c r="I16" s="608">
        <f t="shared" si="2"/>
        <v>1.6421845574387948</v>
      </c>
    </row>
    <row r="17" spans="1:9" x14ac:dyDescent="0.25">
      <c r="A17" s="599" t="s">
        <v>351</v>
      </c>
      <c r="B17" s="139">
        <v>194</v>
      </c>
      <c r="C17" s="138">
        <f t="shared" si="0"/>
        <v>2.181736392262708</v>
      </c>
      <c r="D17" s="139">
        <v>109</v>
      </c>
      <c r="E17" s="138">
        <f t="shared" si="1"/>
        <v>1.2649413949170245</v>
      </c>
      <c r="F17" s="137">
        <v>160</v>
      </c>
      <c r="G17" s="138">
        <f t="shared" si="3"/>
        <v>1.7697157394093575E-2</v>
      </c>
      <c r="H17" s="619">
        <f t="shared" si="4"/>
        <v>463</v>
      </c>
      <c r="I17" s="608">
        <f t="shared" si="2"/>
        <v>1.743879472693032</v>
      </c>
    </row>
    <row r="18" spans="1:9" x14ac:dyDescent="0.25">
      <c r="A18" s="599" t="s">
        <v>352</v>
      </c>
      <c r="B18" s="139">
        <v>437</v>
      </c>
      <c r="C18" s="138">
        <f t="shared" si="0"/>
        <v>4.9145299145299148</v>
      </c>
      <c r="D18" s="139">
        <v>480</v>
      </c>
      <c r="E18" s="138">
        <f t="shared" si="1"/>
        <v>5.5703841244052459</v>
      </c>
      <c r="F18" s="137">
        <v>507</v>
      </c>
      <c r="G18" s="138">
        <f t="shared" si="3"/>
        <v>5.607786749253401E-2</v>
      </c>
      <c r="H18" s="619">
        <f t="shared" si="4"/>
        <v>1424</v>
      </c>
      <c r="I18" s="608">
        <f t="shared" si="2"/>
        <v>5.3634651600753296</v>
      </c>
    </row>
    <row r="19" spans="1:9" x14ac:dyDescent="0.25">
      <c r="A19" s="599" t="s">
        <v>353</v>
      </c>
      <c r="B19" s="139">
        <v>701</v>
      </c>
      <c r="C19" s="138">
        <f t="shared" si="0"/>
        <v>7.8834907782276202</v>
      </c>
      <c r="D19" s="139">
        <v>753</v>
      </c>
      <c r="E19" s="138">
        <f t="shared" si="1"/>
        <v>8.7385400951607295</v>
      </c>
      <c r="F19" s="137">
        <v>649</v>
      </c>
      <c r="G19" s="138">
        <f t="shared" si="3"/>
        <v>7.1784094679792063E-2</v>
      </c>
      <c r="H19" s="619">
        <f t="shared" si="4"/>
        <v>2103</v>
      </c>
      <c r="I19" s="608">
        <f t="shared" si="2"/>
        <v>7.9209039548022595</v>
      </c>
    </row>
    <row r="20" spans="1:9" x14ac:dyDescent="0.25">
      <c r="A20" s="599" t="s">
        <v>269</v>
      </c>
      <c r="B20" s="139">
        <v>105</v>
      </c>
      <c r="C20" s="138">
        <f t="shared" si="0"/>
        <v>1.1808367071524966</v>
      </c>
      <c r="D20" s="139">
        <v>84</v>
      </c>
      <c r="E20" s="138">
        <f t="shared" si="1"/>
        <v>0.97481722177091801</v>
      </c>
      <c r="F20" s="137">
        <v>85</v>
      </c>
      <c r="G20" s="138">
        <f t="shared" si="3"/>
        <v>9.4016148656122112E-3</v>
      </c>
      <c r="H20" s="619">
        <f t="shared" si="4"/>
        <v>274</v>
      </c>
      <c r="I20" s="608">
        <f t="shared" si="2"/>
        <v>1.0320150659133709</v>
      </c>
    </row>
    <row r="21" spans="1:9" x14ac:dyDescent="0.25">
      <c r="A21" s="599" t="s">
        <v>270</v>
      </c>
      <c r="B21" s="139">
        <v>170</v>
      </c>
      <c r="C21" s="138">
        <f t="shared" si="0"/>
        <v>1.9118308591992803</v>
      </c>
      <c r="D21" s="139">
        <v>152</v>
      </c>
      <c r="E21" s="138">
        <f t="shared" si="1"/>
        <v>1.7639549727283277</v>
      </c>
      <c r="F21" s="137">
        <v>115</v>
      </c>
      <c r="G21" s="138">
        <f t="shared" si="3"/>
        <v>1.2719831877004756E-2</v>
      </c>
      <c r="H21" s="619">
        <f t="shared" si="4"/>
        <v>437</v>
      </c>
      <c r="I21" s="608">
        <f t="shared" si="2"/>
        <v>1.6459510357815443</v>
      </c>
    </row>
    <row r="22" spans="1:9" x14ac:dyDescent="0.25">
      <c r="A22" s="599" t="s">
        <v>354</v>
      </c>
      <c r="B22" s="139">
        <v>578</v>
      </c>
      <c r="C22" s="138">
        <f t="shared" si="0"/>
        <v>6.5002249212775531</v>
      </c>
      <c r="D22" s="139">
        <v>509</v>
      </c>
      <c r="E22" s="138">
        <f t="shared" si="1"/>
        <v>5.9069281652547287</v>
      </c>
      <c r="F22" s="137">
        <v>547</v>
      </c>
      <c r="G22" s="138">
        <f t="shared" si="3"/>
        <v>6.0502156841057406E-2</v>
      </c>
      <c r="H22" s="619">
        <f t="shared" si="4"/>
        <v>1634</v>
      </c>
      <c r="I22" s="608">
        <f t="shared" si="2"/>
        <v>6.154425612052731</v>
      </c>
    </row>
    <row r="23" spans="1:9" ht="12.75" thickBot="1" x14ac:dyDescent="0.3">
      <c r="A23" s="600" t="s">
        <v>355</v>
      </c>
      <c r="B23" s="141">
        <v>1072</v>
      </c>
      <c r="C23" s="138">
        <f t="shared" si="0"/>
        <v>12.055780476833108</v>
      </c>
      <c r="D23" s="142">
        <v>1038</v>
      </c>
      <c r="E23" s="138">
        <f t="shared" si="1"/>
        <v>12.045955669026343</v>
      </c>
      <c r="F23" s="137">
        <v>1142</v>
      </c>
      <c r="G23" s="138">
        <f t="shared" si="3"/>
        <v>0.12631346090034287</v>
      </c>
      <c r="H23" s="619">
        <f t="shared" si="4"/>
        <v>3252</v>
      </c>
      <c r="I23" s="610">
        <f t="shared" si="2"/>
        <v>12.248587570621469</v>
      </c>
    </row>
    <row r="24" spans="1:9" ht="12.75" thickBot="1" x14ac:dyDescent="0.3">
      <c r="A24" s="118" t="s">
        <v>118</v>
      </c>
      <c r="B24" s="143">
        <f>SUM(B8:B23)</f>
        <v>8892</v>
      </c>
      <c r="C24" s="144">
        <f t="shared" si="0"/>
        <v>100</v>
      </c>
      <c r="D24" s="143">
        <f>SUM(D8:D23)</f>
        <v>8617</v>
      </c>
      <c r="E24" s="144">
        <f t="shared" si="1"/>
        <v>100</v>
      </c>
      <c r="F24" s="143">
        <f>SUM(F8:F23)</f>
        <v>9041</v>
      </c>
      <c r="G24" s="954">
        <f>SUM(G8:G23)</f>
        <v>1</v>
      </c>
      <c r="H24" s="143">
        <f>SUM(H8:H23)</f>
        <v>26550</v>
      </c>
      <c r="I24" s="144">
        <f t="shared" si="2"/>
        <v>100</v>
      </c>
    </row>
    <row r="43" spans="6:7" s="531" customFormat="1" ht="12.75" customHeight="1" x14ac:dyDescent="0.25">
      <c r="F43" s="950"/>
      <c r="G43" s="950"/>
    </row>
    <row r="44" spans="6:7" ht="12.75" customHeight="1" x14ac:dyDescent="0.25"/>
    <row r="45" spans="6:7" ht="12.75" customHeight="1" x14ac:dyDescent="0.25"/>
    <row r="46" spans="6:7" ht="12.75" customHeight="1" x14ac:dyDescent="0.25"/>
    <row r="47" spans="6:7" ht="12.75" customHeight="1" x14ac:dyDescent="0.25"/>
    <row r="48" spans="6:7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</sheetData>
  <mergeCells count="5">
    <mergeCell ref="A6:A7"/>
    <mergeCell ref="B6:C6"/>
    <mergeCell ref="D6:E6"/>
    <mergeCell ref="H6:I6"/>
    <mergeCell ref="F6:G6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1">
    <tabColor rgb="FF00B050"/>
  </sheetPr>
  <dimension ref="A1:I39"/>
  <sheetViews>
    <sheetView zoomScaleNormal="100" workbookViewId="0">
      <selection activeCell="A2" sqref="A2"/>
    </sheetView>
  </sheetViews>
  <sheetFormatPr defaultRowHeight="12" x14ac:dyDescent="0.2"/>
  <cols>
    <col min="1" max="1" width="16.85546875" style="48" customWidth="1"/>
    <col min="2" max="2" width="6.28515625" style="48" customWidth="1"/>
    <col min="3" max="3" width="8.140625" style="48" customWidth="1"/>
    <col min="4" max="4" width="6.28515625" style="48" customWidth="1"/>
    <col min="5" max="5" width="8.140625" style="48" customWidth="1"/>
    <col min="6" max="6" width="6.28515625" style="48" customWidth="1"/>
    <col min="7" max="7" width="8.140625" style="48" customWidth="1"/>
    <col min="8" max="8" width="6.28515625" style="48" customWidth="1"/>
    <col min="9" max="9" width="8.140625" style="48" customWidth="1"/>
    <col min="10" max="219" width="9.140625" style="48"/>
    <col min="220" max="220" width="18" style="48" customWidth="1"/>
    <col min="221" max="228" width="6.28515625" style="48" customWidth="1"/>
    <col min="229" max="475" width="9.140625" style="48"/>
    <col min="476" max="476" width="18" style="48" customWidth="1"/>
    <col min="477" max="484" width="6.28515625" style="48" customWidth="1"/>
    <col min="485" max="731" width="9.140625" style="48"/>
    <col min="732" max="732" width="18" style="48" customWidth="1"/>
    <col min="733" max="740" width="6.28515625" style="48" customWidth="1"/>
    <col min="741" max="987" width="9.140625" style="48"/>
    <col min="988" max="988" width="18" style="48" customWidth="1"/>
    <col min="989" max="996" width="6.28515625" style="48" customWidth="1"/>
    <col min="997" max="1243" width="9.140625" style="48"/>
    <col min="1244" max="1244" width="18" style="48" customWidth="1"/>
    <col min="1245" max="1252" width="6.28515625" style="48" customWidth="1"/>
    <col min="1253" max="1499" width="9.140625" style="48"/>
    <col min="1500" max="1500" width="18" style="48" customWidth="1"/>
    <col min="1501" max="1508" width="6.28515625" style="48" customWidth="1"/>
    <col min="1509" max="1755" width="9.140625" style="48"/>
    <col min="1756" max="1756" width="18" style="48" customWidth="1"/>
    <col min="1757" max="1764" width="6.28515625" style="48" customWidth="1"/>
    <col min="1765" max="2011" width="9.140625" style="48"/>
    <col min="2012" max="2012" width="18" style="48" customWidth="1"/>
    <col min="2013" max="2020" width="6.28515625" style="48" customWidth="1"/>
    <col min="2021" max="2267" width="9.140625" style="48"/>
    <col min="2268" max="2268" width="18" style="48" customWidth="1"/>
    <col min="2269" max="2276" width="6.28515625" style="48" customWidth="1"/>
    <col min="2277" max="2523" width="9.140625" style="48"/>
    <col min="2524" max="2524" width="18" style="48" customWidth="1"/>
    <col min="2525" max="2532" width="6.28515625" style="48" customWidth="1"/>
    <col min="2533" max="2779" width="9.140625" style="48"/>
    <col min="2780" max="2780" width="18" style="48" customWidth="1"/>
    <col min="2781" max="2788" width="6.28515625" style="48" customWidth="1"/>
    <col min="2789" max="3035" width="9.140625" style="48"/>
    <col min="3036" max="3036" width="18" style="48" customWidth="1"/>
    <col min="3037" max="3044" width="6.28515625" style="48" customWidth="1"/>
    <col min="3045" max="3291" width="9.140625" style="48"/>
    <col min="3292" max="3292" width="18" style="48" customWidth="1"/>
    <col min="3293" max="3300" width="6.28515625" style="48" customWidth="1"/>
    <col min="3301" max="3547" width="9.140625" style="48"/>
    <col min="3548" max="3548" width="18" style="48" customWidth="1"/>
    <col min="3549" max="3556" width="6.28515625" style="48" customWidth="1"/>
    <col min="3557" max="3803" width="9.140625" style="48"/>
    <col min="3804" max="3804" width="18" style="48" customWidth="1"/>
    <col min="3805" max="3812" width="6.28515625" style="48" customWidth="1"/>
    <col min="3813" max="4059" width="9.140625" style="48"/>
    <col min="4060" max="4060" width="18" style="48" customWidth="1"/>
    <col min="4061" max="4068" width="6.28515625" style="48" customWidth="1"/>
    <col min="4069" max="4315" width="9.140625" style="48"/>
    <col min="4316" max="4316" width="18" style="48" customWidth="1"/>
    <col min="4317" max="4324" width="6.28515625" style="48" customWidth="1"/>
    <col min="4325" max="4571" width="9.140625" style="48"/>
    <col min="4572" max="4572" width="18" style="48" customWidth="1"/>
    <col min="4573" max="4580" width="6.28515625" style="48" customWidth="1"/>
    <col min="4581" max="4827" width="9.140625" style="48"/>
    <col min="4828" max="4828" width="18" style="48" customWidth="1"/>
    <col min="4829" max="4836" width="6.28515625" style="48" customWidth="1"/>
    <col min="4837" max="5083" width="9.140625" style="48"/>
    <col min="5084" max="5084" width="18" style="48" customWidth="1"/>
    <col min="5085" max="5092" width="6.28515625" style="48" customWidth="1"/>
    <col min="5093" max="5339" width="9.140625" style="48"/>
    <col min="5340" max="5340" width="18" style="48" customWidth="1"/>
    <col min="5341" max="5348" width="6.28515625" style="48" customWidth="1"/>
    <col min="5349" max="5595" width="9.140625" style="48"/>
    <col min="5596" max="5596" width="18" style="48" customWidth="1"/>
    <col min="5597" max="5604" width="6.28515625" style="48" customWidth="1"/>
    <col min="5605" max="5851" width="9.140625" style="48"/>
    <col min="5852" max="5852" width="18" style="48" customWidth="1"/>
    <col min="5853" max="5860" width="6.28515625" style="48" customWidth="1"/>
    <col min="5861" max="6107" width="9.140625" style="48"/>
    <col min="6108" max="6108" width="18" style="48" customWidth="1"/>
    <col min="6109" max="6116" width="6.28515625" style="48" customWidth="1"/>
    <col min="6117" max="6363" width="9.140625" style="48"/>
    <col min="6364" max="6364" width="18" style="48" customWidth="1"/>
    <col min="6365" max="6372" width="6.28515625" style="48" customWidth="1"/>
    <col min="6373" max="6619" width="9.140625" style="48"/>
    <col min="6620" max="6620" width="18" style="48" customWidth="1"/>
    <col min="6621" max="6628" width="6.28515625" style="48" customWidth="1"/>
    <col min="6629" max="6875" width="9.140625" style="48"/>
    <col min="6876" max="6876" width="18" style="48" customWidth="1"/>
    <col min="6877" max="6884" width="6.28515625" style="48" customWidth="1"/>
    <col min="6885" max="7131" width="9.140625" style="48"/>
    <col min="7132" max="7132" width="18" style="48" customWidth="1"/>
    <col min="7133" max="7140" width="6.28515625" style="48" customWidth="1"/>
    <col min="7141" max="7387" width="9.140625" style="48"/>
    <col min="7388" max="7388" width="18" style="48" customWidth="1"/>
    <col min="7389" max="7396" width="6.28515625" style="48" customWidth="1"/>
    <col min="7397" max="7643" width="9.140625" style="48"/>
    <col min="7644" max="7644" width="18" style="48" customWidth="1"/>
    <col min="7645" max="7652" width="6.28515625" style="48" customWidth="1"/>
    <col min="7653" max="7899" width="9.140625" style="48"/>
    <col min="7900" max="7900" width="18" style="48" customWidth="1"/>
    <col min="7901" max="7908" width="6.28515625" style="48" customWidth="1"/>
    <col min="7909" max="8155" width="9.140625" style="48"/>
    <col min="8156" max="8156" width="18" style="48" customWidth="1"/>
    <col min="8157" max="8164" width="6.28515625" style="48" customWidth="1"/>
    <col min="8165" max="8411" width="9.140625" style="48"/>
    <col min="8412" max="8412" width="18" style="48" customWidth="1"/>
    <col min="8413" max="8420" width="6.28515625" style="48" customWidth="1"/>
    <col min="8421" max="8667" width="9.140625" style="48"/>
    <col min="8668" max="8668" width="18" style="48" customWidth="1"/>
    <col min="8669" max="8676" width="6.28515625" style="48" customWidth="1"/>
    <col min="8677" max="8923" width="9.140625" style="48"/>
    <col min="8924" max="8924" width="18" style="48" customWidth="1"/>
    <col min="8925" max="8932" width="6.28515625" style="48" customWidth="1"/>
    <col min="8933" max="9179" width="9.140625" style="48"/>
    <col min="9180" max="9180" width="18" style="48" customWidth="1"/>
    <col min="9181" max="9188" width="6.28515625" style="48" customWidth="1"/>
    <col min="9189" max="9435" width="9.140625" style="48"/>
    <col min="9436" max="9436" width="18" style="48" customWidth="1"/>
    <col min="9437" max="9444" width="6.28515625" style="48" customWidth="1"/>
    <col min="9445" max="9691" width="9.140625" style="48"/>
    <col min="9692" max="9692" width="18" style="48" customWidth="1"/>
    <col min="9693" max="9700" width="6.28515625" style="48" customWidth="1"/>
    <col min="9701" max="9947" width="9.140625" style="48"/>
    <col min="9948" max="9948" width="18" style="48" customWidth="1"/>
    <col min="9949" max="9956" width="6.28515625" style="48" customWidth="1"/>
    <col min="9957" max="10203" width="9.140625" style="48"/>
    <col min="10204" max="10204" width="18" style="48" customWidth="1"/>
    <col min="10205" max="10212" width="6.28515625" style="48" customWidth="1"/>
    <col min="10213" max="10459" width="9.140625" style="48"/>
    <col min="10460" max="10460" width="18" style="48" customWidth="1"/>
    <col min="10461" max="10468" width="6.28515625" style="48" customWidth="1"/>
    <col min="10469" max="10715" width="9.140625" style="48"/>
    <col min="10716" max="10716" width="18" style="48" customWidth="1"/>
    <col min="10717" max="10724" width="6.28515625" style="48" customWidth="1"/>
    <col min="10725" max="10971" width="9.140625" style="48"/>
    <col min="10972" max="10972" width="18" style="48" customWidth="1"/>
    <col min="10973" max="10980" width="6.28515625" style="48" customWidth="1"/>
    <col min="10981" max="11227" width="9.140625" style="48"/>
    <col min="11228" max="11228" width="18" style="48" customWidth="1"/>
    <col min="11229" max="11236" width="6.28515625" style="48" customWidth="1"/>
    <col min="11237" max="11483" width="9.140625" style="48"/>
    <col min="11484" max="11484" width="18" style="48" customWidth="1"/>
    <col min="11485" max="11492" width="6.28515625" style="48" customWidth="1"/>
    <col min="11493" max="11739" width="9.140625" style="48"/>
    <col min="11740" max="11740" width="18" style="48" customWidth="1"/>
    <col min="11741" max="11748" width="6.28515625" style="48" customWidth="1"/>
    <col min="11749" max="11995" width="9.140625" style="48"/>
    <col min="11996" max="11996" width="18" style="48" customWidth="1"/>
    <col min="11997" max="12004" width="6.28515625" style="48" customWidth="1"/>
    <col min="12005" max="12251" width="9.140625" style="48"/>
    <col min="12252" max="12252" width="18" style="48" customWidth="1"/>
    <col min="12253" max="12260" width="6.28515625" style="48" customWidth="1"/>
    <col min="12261" max="12507" width="9.140625" style="48"/>
    <col min="12508" max="12508" width="18" style="48" customWidth="1"/>
    <col min="12509" max="12516" width="6.28515625" style="48" customWidth="1"/>
    <col min="12517" max="12763" width="9.140625" style="48"/>
    <col min="12764" max="12764" width="18" style="48" customWidth="1"/>
    <col min="12765" max="12772" width="6.28515625" style="48" customWidth="1"/>
    <col min="12773" max="13019" width="9.140625" style="48"/>
    <col min="13020" max="13020" width="18" style="48" customWidth="1"/>
    <col min="13021" max="13028" width="6.28515625" style="48" customWidth="1"/>
    <col min="13029" max="13275" width="9.140625" style="48"/>
    <col min="13276" max="13276" width="18" style="48" customWidth="1"/>
    <col min="13277" max="13284" width="6.28515625" style="48" customWidth="1"/>
    <col min="13285" max="13531" width="9.140625" style="48"/>
    <col min="13532" max="13532" width="18" style="48" customWidth="1"/>
    <col min="13533" max="13540" width="6.28515625" style="48" customWidth="1"/>
    <col min="13541" max="13787" width="9.140625" style="48"/>
    <col min="13788" max="13788" width="18" style="48" customWidth="1"/>
    <col min="13789" max="13796" width="6.28515625" style="48" customWidth="1"/>
    <col min="13797" max="14043" width="9.140625" style="48"/>
    <col min="14044" max="14044" width="18" style="48" customWidth="1"/>
    <col min="14045" max="14052" width="6.28515625" style="48" customWidth="1"/>
    <col min="14053" max="14299" width="9.140625" style="48"/>
    <col min="14300" max="14300" width="18" style="48" customWidth="1"/>
    <col min="14301" max="14308" width="6.28515625" style="48" customWidth="1"/>
    <col min="14309" max="14555" width="9.140625" style="48"/>
    <col min="14556" max="14556" width="18" style="48" customWidth="1"/>
    <col min="14557" max="14564" width="6.28515625" style="48" customWidth="1"/>
    <col min="14565" max="14811" width="9.140625" style="48"/>
    <col min="14812" max="14812" width="18" style="48" customWidth="1"/>
    <col min="14813" max="14820" width="6.28515625" style="48" customWidth="1"/>
    <col min="14821" max="15067" width="9.140625" style="48"/>
    <col min="15068" max="15068" width="18" style="48" customWidth="1"/>
    <col min="15069" max="15076" width="6.28515625" style="48" customWidth="1"/>
    <col min="15077" max="15323" width="9.140625" style="48"/>
    <col min="15324" max="15324" width="18" style="48" customWidth="1"/>
    <col min="15325" max="15332" width="6.28515625" style="48" customWidth="1"/>
    <col min="15333" max="15579" width="9.140625" style="48"/>
    <col min="15580" max="15580" width="18" style="48" customWidth="1"/>
    <col min="15581" max="15588" width="6.28515625" style="48" customWidth="1"/>
    <col min="15589" max="15835" width="9.140625" style="48"/>
    <col min="15836" max="15836" width="18" style="48" customWidth="1"/>
    <col min="15837" max="15844" width="6.28515625" style="48" customWidth="1"/>
    <col min="15845" max="16091" width="9.140625" style="48"/>
    <col min="16092" max="16092" width="18" style="48" customWidth="1"/>
    <col min="16093" max="16100" width="6.28515625" style="48" customWidth="1"/>
    <col min="16101" max="16384" width="9.140625" style="48"/>
  </cols>
  <sheetData>
    <row r="1" spans="1:9" ht="12.75" customHeight="1" x14ac:dyDescent="0.2">
      <c r="A1" s="518" t="s">
        <v>431</v>
      </c>
    </row>
    <row r="2" spans="1:9" ht="12.75" customHeight="1" x14ac:dyDescent="0.2">
      <c r="A2" s="48" t="s">
        <v>253</v>
      </c>
    </row>
    <row r="3" spans="1:9" ht="12.75" customHeight="1" x14ac:dyDescent="0.2"/>
    <row r="4" spans="1:9" ht="12.75" customHeight="1" x14ac:dyDescent="0.2"/>
    <row r="5" spans="1:9" ht="12.75" thickBot="1" x14ac:dyDescent="0.25"/>
    <row r="6" spans="1:9" x14ac:dyDescent="0.2">
      <c r="A6" s="1420" t="s">
        <v>0</v>
      </c>
      <c r="B6" s="1422">
        <v>2013</v>
      </c>
      <c r="C6" s="1423"/>
      <c r="D6" s="1422">
        <v>2014</v>
      </c>
      <c r="E6" s="1423"/>
      <c r="F6" s="1422">
        <f>D6+1</f>
        <v>2015</v>
      </c>
      <c r="G6" s="1423"/>
      <c r="H6" s="1422" t="s">
        <v>120</v>
      </c>
      <c r="I6" s="1423"/>
    </row>
    <row r="7" spans="1:9" ht="55.5" thickBot="1" x14ac:dyDescent="0.25">
      <c r="A7" s="1421"/>
      <c r="B7" s="110" t="s">
        <v>123</v>
      </c>
      <c r="C7" s="112" t="s">
        <v>124</v>
      </c>
      <c r="D7" s="110" t="s">
        <v>123</v>
      </c>
      <c r="E7" s="112" t="s">
        <v>124</v>
      </c>
      <c r="F7" s="110" t="s">
        <v>123</v>
      </c>
      <c r="G7" s="112" t="s">
        <v>124</v>
      </c>
      <c r="H7" s="110" t="s">
        <v>123</v>
      </c>
      <c r="I7" s="112" t="s">
        <v>124</v>
      </c>
    </row>
    <row r="8" spans="1:9" ht="12" customHeight="1" x14ac:dyDescent="0.2">
      <c r="A8" s="2" t="s">
        <v>143</v>
      </c>
      <c r="B8" s="145">
        <v>132</v>
      </c>
      <c r="C8" s="1205">
        <f>B8/$B$39</f>
        <v>1.32E-2</v>
      </c>
      <c r="D8" s="145">
        <v>92</v>
      </c>
      <c r="E8" s="1205">
        <f>D8/$D$39</f>
        <v>9.5604281409123974E-3</v>
      </c>
      <c r="F8" s="145">
        <v>113</v>
      </c>
      <c r="G8" s="1205">
        <f t="shared" ref="G8:G38" si="0">F8/$F$39</f>
        <v>1.197668256491786E-2</v>
      </c>
      <c r="H8" s="146">
        <f>SUM(F8,B8,D8)</f>
        <v>337</v>
      </c>
      <c r="I8" s="1206">
        <f t="shared" ref="I8:I38" si="1">H8/$H$39</f>
        <v>1.1597494665840733E-2</v>
      </c>
    </row>
    <row r="9" spans="1:9" ht="12" customHeight="1" x14ac:dyDescent="0.2">
      <c r="A9" s="6" t="s">
        <v>236</v>
      </c>
      <c r="B9" s="147">
        <v>169</v>
      </c>
      <c r="C9" s="1205">
        <f t="shared" ref="C9:C21" si="2">B9/$B$39</f>
        <v>1.6899999999999998E-2</v>
      </c>
      <c r="D9" s="147">
        <v>197</v>
      </c>
      <c r="E9" s="1205">
        <f t="shared" ref="E9:E39" si="3">D9/$D$39</f>
        <v>2.0471786345214588E-2</v>
      </c>
      <c r="F9" s="145">
        <v>143</v>
      </c>
      <c r="G9" s="1205">
        <f t="shared" si="0"/>
        <v>1.5156332803391627E-2</v>
      </c>
      <c r="H9" s="146">
        <f t="shared" ref="H9:H38" si="4">SUM(F9,B9,D9)</f>
        <v>509</v>
      </c>
      <c r="I9" s="1206">
        <f t="shared" si="1"/>
        <v>1.7516690756418197E-2</v>
      </c>
    </row>
    <row r="10" spans="1:9" ht="12" customHeight="1" x14ac:dyDescent="0.2">
      <c r="A10" s="6" t="s">
        <v>218</v>
      </c>
      <c r="B10" s="147">
        <v>657</v>
      </c>
      <c r="C10" s="1205">
        <f t="shared" si="2"/>
        <v>6.5699999999999995E-2</v>
      </c>
      <c r="D10" s="147">
        <v>521</v>
      </c>
      <c r="E10" s="1205">
        <f t="shared" si="3"/>
        <v>5.414112023277564E-2</v>
      </c>
      <c r="F10" s="145">
        <v>462</v>
      </c>
      <c r="G10" s="1205">
        <f t="shared" si="0"/>
        <v>4.8966613672496023E-2</v>
      </c>
      <c r="H10" s="146">
        <f t="shared" si="4"/>
        <v>1640</v>
      </c>
      <c r="I10" s="1206">
        <f t="shared" si="1"/>
        <v>5.6438846445040949E-2</v>
      </c>
    </row>
    <row r="11" spans="1:9" ht="12" customHeight="1" x14ac:dyDescent="0.2">
      <c r="A11" s="6" t="s">
        <v>21</v>
      </c>
      <c r="B11" s="147">
        <v>78</v>
      </c>
      <c r="C11" s="1205">
        <f t="shared" si="2"/>
        <v>7.7999999999999996E-3</v>
      </c>
      <c r="D11" s="147">
        <v>168</v>
      </c>
      <c r="E11" s="1205">
        <f t="shared" si="3"/>
        <v>1.7458173126883508E-2</v>
      </c>
      <c r="F11" s="145">
        <v>132</v>
      </c>
      <c r="G11" s="1205">
        <f t="shared" si="0"/>
        <v>1.3990461049284579E-2</v>
      </c>
      <c r="H11" s="146">
        <f t="shared" si="4"/>
        <v>378</v>
      </c>
      <c r="I11" s="1206">
        <f t="shared" si="1"/>
        <v>1.3008465826966756E-2</v>
      </c>
    </row>
    <row r="12" spans="1:9" ht="12" customHeight="1" x14ac:dyDescent="0.2">
      <c r="A12" s="6" t="s">
        <v>237</v>
      </c>
      <c r="B12" s="147">
        <v>8</v>
      </c>
      <c r="C12" s="1205">
        <f t="shared" si="2"/>
        <v>8.0000000000000004E-4</v>
      </c>
      <c r="D12" s="147">
        <v>21</v>
      </c>
      <c r="E12" s="1205">
        <f t="shared" si="3"/>
        <v>2.1822716408604385E-3</v>
      </c>
      <c r="F12" s="145">
        <v>8</v>
      </c>
      <c r="G12" s="1205">
        <f t="shared" si="0"/>
        <v>8.4790673025967147E-4</v>
      </c>
      <c r="H12" s="146">
        <f t="shared" si="4"/>
        <v>37</v>
      </c>
      <c r="I12" s="1206">
        <f t="shared" si="1"/>
        <v>1.2733154380893386E-3</v>
      </c>
    </row>
    <row r="13" spans="1:9" ht="12" customHeight="1" x14ac:dyDescent="0.2">
      <c r="A13" s="6" t="s">
        <v>132</v>
      </c>
      <c r="B13" s="147">
        <v>242</v>
      </c>
      <c r="C13" s="1205">
        <f t="shared" si="2"/>
        <v>2.4199999999999999E-2</v>
      </c>
      <c r="D13" s="147">
        <v>250</v>
      </c>
      <c r="E13" s="1205">
        <f t="shared" si="3"/>
        <v>2.5979424295957603E-2</v>
      </c>
      <c r="F13" s="145">
        <v>242</v>
      </c>
      <c r="G13" s="1205">
        <f t="shared" si="0"/>
        <v>2.5649178590355062E-2</v>
      </c>
      <c r="H13" s="146">
        <f t="shared" si="4"/>
        <v>734</v>
      </c>
      <c r="I13" s="1206">
        <f t="shared" si="1"/>
        <v>2.5259825177231743E-2</v>
      </c>
    </row>
    <row r="14" spans="1:9" ht="12" customHeight="1" x14ac:dyDescent="0.2">
      <c r="A14" s="6" t="s">
        <v>133</v>
      </c>
      <c r="B14" s="147">
        <v>119</v>
      </c>
      <c r="C14" s="1205">
        <f t="shared" si="2"/>
        <v>1.1900000000000001E-2</v>
      </c>
      <c r="D14" s="147">
        <v>78</v>
      </c>
      <c r="E14" s="1205">
        <f t="shared" si="3"/>
        <v>8.105580380338772E-3</v>
      </c>
      <c r="F14" s="145">
        <v>90</v>
      </c>
      <c r="G14" s="1205">
        <f t="shared" si="0"/>
        <v>9.538950715421303E-3</v>
      </c>
      <c r="H14" s="146">
        <f t="shared" si="4"/>
        <v>287</v>
      </c>
      <c r="I14" s="1206">
        <f t="shared" si="1"/>
        <v>9.8767981278821675E-3</v>
      </c>
    </row>
    <row r="15" spans="1:9" ht="12" customHeight="1" x14ac:dyDescent="0.2">
      <c r="A15" s="6" t="s">
        <v>238</v>
      </c>
      <c r="B15" s="147">
        <v>15</v>
      </c>
      <c r="C15" s="1205">
        <f t="shared" si="2"/>
        <v>1.5E-3</v>
      </c>
      <c r="D15" s="147">
        <v>29</v>
      </c>
      <c r="E15" s="1205">
        <f t="shared" si="3"/>
        <v>3.0136132183310816E-3</v>
      </c>
      <c r="F15" s="145">
        <v>29</v>
      </c>
      <c r="G15" s="1205">
        <f t="shared" si="0"/>
        <v>3.0736618971913088E-3</v>
      </c>
      <c r="H15" s="146">
        <f t="shared" si="4"/>
        <v>73</v>
      </c>
      <c r="I15" s="1206">
        <f t="shared" si="1"/>
        <v>2.512216945419506E-3</v>
      </c>
    </row>
    <row r="16" spans="1:9" ht="12" customHeight="1" x14ac:dyDescent="0.2">
      <c r="A16" s="6" t="s">
        <v>175</v>
      </c>
      <c r="B16" s="147">
        <v>110</v>
      </c>
      <c r="C16" s="1205">
        <f t="shared" si="2"/>
        <v>1.0999999999999999E-2</v>
      </c>
      <c r="D16" s="147">
        <v>144</v>
      </c>
      <c r="E16" s="1205">
        <f t="shared" si="3"/>
        <v>1.4964148394471579E-2</v>
      </c>
      <c r="F16" s="145">
        <v>154</v>
      </c>
      <c r="G16" s="1205">
        <f t="shared" si="0"/>
        <v>1.6322204557498676E-2</v>
      </c>
      <c r="H16" s="146">
        <f t="shared" si="4"/>
        <v>408</v>
      </c>
      <c r="I16" s="1206">
        <f t="shared" si="1"/>
        <v>1.4040883749741896E-2</v>
      </c>
    </row>
    <row r="17" spans="1:9" ht="12" customHeight="1" x14ac:dyDescent="0.2">
      <c r="A17" s="6" t="s">
        <v>134</v>
      </c>
      <c r="B17" s="147">
        <v>645</v>
      </c>
      <c r="C17" s="1205">
        <f t="shared" si="2"/>
        <v>6.4500000000000002E-2</v>
      </c>
      <c r="D17" s="147">
        <v>714</v>
      </c>
      <c r="E17" s="1205">
        <f t="shared" si="3"/>
        <v>7.4197235789254912E-2</v>
      </c>
      <c r="F17" s="145">
        <v>652</v>
      </c>
      <c r="G17" s="1205">
        <f t="shared" si="0"/>
        <v>6.9104398516163221E-2</v>
      </c>
      <c r="H17" s="146">
        <f t="shared" si="4"/>
        <v>2011</v>
      </c>
      <c r="I17" s="1206">
        <f t="shared" si="1"/>
        <v>6.9206414756693507E-2</v>
      </c>
    </row>
    <row r="18" spans="1:9" ht="12" customHeight="1" x14ac:dyDescent="0.2">
      <c r="A18" s="6" t="s">
        <v>135</v>
      </c>
      <c r="B18" s="147">
        <v>183</v>
      </c>
      <c r="C18" s="1205">
        <f t="shared" si="2"/>
        <v>1.83E-2</v>
      </c>
      <c r="D18" s="147">
        <v>165</v>
      </c>
      <c r="E18" s="1205">
        <f t="shared" si="3"/>
        <v>1.7146420035332018E-2</v>
      </c>
      <c r="F18" s="145">
        <v>135</v>
      </c>
      <c r="G18" s="1205">
        <f t="shared" si="0"/>
        <v>1.4308426073131956E-2</v>
      </c>
      <c r="H18" s="146">
        <f t="shared" si="4"/>
        <v>483</v>
      </c>
      <c r="I18" s="1206">
        <f t="shared" si="1"/>
        <v>1.6621928556679745E-2</v>
      </c>
    </row>
    <row r="19" spans="1:9" ht="12" customHeight="1" x14ac:dyDescent="0.2">
      <c r="A19" s="6" t="s">
        <v>219</v>
      </c>
      <c r="B19" s="147">
        <v>1078</v>
      </c>
      <c r="C19" s="1205">
        <f t="shared" si="2"/>
        <v>0.10780000000000001</v>
      </c>
      <c r="D19" s="147">
        <v>959</v>
      </c>
      <c r="E19" s="1205">
        <f t="shared" si="3"/>
        <v>9.9657071599293365E-2</v>
      </c>
      <c r="F19" s="145">
        <v>755</v>
      </c>
      <c r="G19" s="1205">
        <f t="shared" si="0"/>
        <v>8.0021197668256494E-2</v>
      </c>
      <c r="H19" s="146">
        <f t="shared" si="4"/>
        <v>2792</v>
      </c>
      <c r="I19" s="1206">
        <f t="shared" si="1"/>
        <v>9.6083694679606299E-2</v>
      </c>
    </row>
    <row r="20" spans="1:9" ht="12" customHeight="1" x14ac:dyDescent="0.2">
      <c r="A20" s="6" t="s">
        <v>239</v>
      </c>
      <c r="B20" s="147">
        <v>94</v>
      </c>
      <c r="C20" s="1205">
        <f t="shared" si="2"/>
        <v>9.4000000000000004E-3</v>
      </c>
      <c r="D20" s="147">
        <v>109</v>
      </c>
      <c r="E20" s="1205">
        <f t="shared" si="3"/>
        <v>1.1327028993037514E-2</v>
      </c>
      <c r="F20" s="145">
        <v>119</v>
      </c>
      <c r="G20" s="1205">
        <f t="shared" si="0"/>
        <v>1.2612612612612612E-2</v>
      </c>
      <c r="H20" s="146">
        <f t="shared" si="4"/>
        <v>322</v>
      </c>
      <c r="I20" s="1206">
        <f t="shared" si="1"/>
        <v>1.1081285704453162E-2</v>
      </c>
    </row>
    <row r="21" spans="1:9" ht="12" customHeight="1" x14ac:dyDescent="0.2">
      <c r="A21" s="6" t="s">
        <v>240</v>
      </c>
      <c r="B21" s="147">
        <v>9</v>
      </c>
      <c r="C21" s="1205">
        <f t="shared" si="2"/>
        <v>8.9999999999999998E-4</v>
      </c>
      <c r="D21" s="147">
        <v>3</v>
      </c>
      <c r="E21" s="1205">
        <f t="shared" si="3"/>
        <v>3.1175309155149122E-4</v>
      </c>
      <c r="F21" s="145">
        <v>1</v>
      </c>
      <c r="G21" s="1205">
        <f t="shared" si="0"/>
        <v>1.0598834128245893E-4</v>
      </c>
      <c r="H21" s="146">
        <f t="shared" si="4"/>
        <v>13</v>
      </c>
      <c r="I21" s="1206">
        <f t="shared" si="1"/>
        <v>4.4738109986922704E-4</v>
      </c>
    </row>
    <row r="22" spans="1:9" ht="12" customHeight="1" x14ac:dyDescent="0.2">
      <c r="A22" s="6" t="s">
        <v>360</v>
      </c>
      <c r="B22" s="957" t="str">
        <f>IFERROR(VLOOKUP(#REF!,'[1]Tab. 41'!$C$10:$D$50,2,FALSE),"-")</f>
        <v>-</v>
      </c>
      <c r="C22" s="1205">
        <v>0</v>
      </c>
      <c r="D22" s="957" t="str">
        <f>IFERROR(VLOOKUP(#REF!,'[1]Tab. 41'!$C$10:$D$50,2,FALSE),"-")</f>
        <v>-</v>
      </c>
      <c r="E22" s="1205">
        <v>0</v>
      </c>
      <c r="F22" s="145">
        <v>1</v>
      </c>
      <c r="G22" s="1205">
        <f t="shared" si="0"/>
        <v>1.0598834128245893E-4</v>
      </c>
      <c r="H22" s="146">
        <f t="shared" ref="H22" si="5">SUM(F22,B22,D22)</f>
        <v>1</v>
      </c>
      <c r="I22" s="1206">
        <f t="shared" si="1"/>
        <v>3.4413930759171312E-5</v>
      </c>
    </row>
    <row r="23" spans="1:9" ht="12" customHeight="1" x14ac:dyDescent="0.2">
      <c r="A23" s="6" t="s">
        <v>61</v>
      </c>
      <c r="B23" s="147">
        <v>291</v>
      </c>
      <c r="C23" s="1205">
        <f t="shared" ref="C23:C38" si="6">B23/$B$39</f>
        <v>2.9100000000000001E-2</v>
      </c>
      <c r="D23" s="147">
        <v>246</v>
      </c>
      <c r="E23" s="1205">
        <f t="shared" si="3"/>
        <v>2.556375350722228E-2</v>
      </c>
      <c r="F23" s="145">
        <v>282</v>
      </c>
      <c r="G23" s="1205">
        <f t="shared" si="0"/>
        <v>2.9888712241653417E-2</v>
      </c>
      <c r="H23" s="146">
        <f t="shared" si="4"/>
        <v>819</v>
      </c>
      <c r="I23" s="1206">
        <f t="shared" si="1"/>
        <v>2.8185009291761307E-2</v>
      </c>
    </row>
    <row r="24" spans="1:9" ht="12" customHeight="1" x14ac:dyDescent="0.2">
      <c r="A24" s="6" t="s">
        <v>180</v>
      </c>
      <c r="B24" s="147">
        <v>4</v>
      </c>
      <c r="C24" s="1205">
        <f t="shared" si="6"/>
        <v>4.0000000000000002E-4</v>
      </c>
      <c r="D24" s="147">
        <v>1</v>
      </c>
      <c r="E24" s="1205">
        <f t="shared" si="3"/>
        <v>1.039176971838304E-4</v>
      </c>
      <c r="F24" s="145">
        <v>6</v>
      </c>
      <c r="G24" s="1205">
        <f t="shared" si="0"/>
        <v>6.3593004769475357E-4</v>
      </c>
      <c r="H24" s="146">
        <f t="shared" si="4"/>
        <v>11</v>
      </c>
      <c r="I24" s="1206">
        <f t="shared" si="1"/>
        <v>3.7855323835088445E-4</v>
      </c>
    </row>
    <row r="25" spans="1:9" ht="12.75" customHeight="1" x14ac:dyDescent="0.2">
      <c r="A25" s="6" t="s">
        <v>241</v>
      </c>
      <c r="B25" s="147">
        <v>88</v>
      </c>
      <c r="C25" s="1205">
        <f t="shared" si="6"/>
        <v>8.8000000000000005E-3</v>
      </c>
      <c r="D25" s="147">
        <v>109</v>
      </c>
      <c r="E25" s="1205">
        <f t="shared" si="3"/>
        <v>1.1327028993037514E-2</v>
      </c>
      <c r="F25" s="145">
        <v>73</v>
      </c>
      <c r="G25" s="1205">
        <f t="shared" si="0"/>
        <v>7.7371489136195022E-3</v>
      </c>
      <c r="H25" s="146">
        <f t="shared" si="4"/>
        <v>270</v>
      </c>
      <c r="I25" s="1206">
        <f t="shared" si="1"/>
        <v>9.2917613049762551E-3</v>
      </c>
    </row>
    <row r="26" spans="1:9" ht="12" customHeight="1" x14ac:dyDescent="0.2">
      <c r="A26" s="6" t="s">
        <v>242</v>
      </c>
      <c r="B26" s="147">
        <v>6</v>
      </c>
      <c r="C26" s="1205">
        <f t="shared" si="6"/>
        <v>5.9999999999999995E-4</v>
      </c>
      <c r="D26" s="147">
        <v>9</v>
      </c>
      <c r="E26" s="1205">
        <f t="shared" si="3"/>
        <v>9.3525927465447367E-4</v>
      </c>
      <c r="F26" s="145">
        <v>3</v>
      </c>
      <c r="G26" s="1205">
        <f t="shared" si="0"/>
        <v>3.1796502384737679E-4</v>
      </c>
      <c r="H26" s="146">
        <f t="shared" si="4"/>
        <v>18</v>
      </c>
      <c r="I26" s="1206">
        <f t="shared" si="1"/>
        <v>6.1945075366508359E-4</v>
      </c>
    </row>
    <row r="27" spans="1:9" ht="12" customHeight="1" x14ac:dyDescent="0.2">
      <c r="A27" s="6" t="s">
        <v>149</v>
      </c>
      <c r="B27" s="147">
        <v>303</v>
      </c>
      <c r="C27" s="1205">
        <f t="shared" si="6"/>
        <v>3.0300000000000001E-2</v>
      </c>
      <c r="D27" s="147">
        <v>291</v>
      </c>
      <c r="E27" s="1205">
        <f t="shared" si="3"/>
        <v>3.0240049880494647E-2</v>
      </c>
      <c r="F27" s="145">
        <v>268</v>
      </c>
      <c r="G27" s="1205">
        <f t="shared" si="0"/>
        <v>2.8404875463698992E-2</v>
      </c>
      <c r="H27" s="146">
        <f t="shared" si="4"/>
        <v>862</v>
      </c>
      <c r="I27" s="1206">
        <f t="shared" si="1"/>
        <v>2.9664808314405672E-2</v>
      </c>
    </row>
    <row r="28" spans="1:9" ht="12" customHeight="1" x14ac:dyDescent="0.2">
      <c r="A28" s="6" t="s">
        <v>145</v>
      </c>
      <c r="B28" s="147">
        <v>2137</v>
      </c>
      <c r="C28" s="1205">
        <f t="shared" si="6"/>
        <v>0.2137</v>
      </c>
      <c r="D28" s="147">
        <v>2238</v>
      </c>
      <c r="E28" s="1205">
        <f t="shared" si="3"/>
        <v>0.23256780629741244</v>
      </c>
      <c r="F28" s="145">
        <v>2359</v>
      </c>
      <c r="G28" s="1205">
        <f t="shared" si="0"/>
        <v>0.2500264970853206</v>
      </c>
      <c r="H28" s="146">
        <f t="shared" si="4"/>
        <v>6734</v>
      </c>
      <c r="I28" s="1206">
        <f t="shared" si="1"/>
        <v>0.23174340973225963</v>
      </c>
    </row>
    <row r="29" spans="1:9" ht="12" customHeight="1" x14ac:dyDescent="0.2">
      <c r="A29" s="6" t="s">
        <v>243</v>
      </c>
      <c r="B29" s="147">
        <v>159</v>
      </c>
      <c r="C29" s="1205">
        <f t="shared" si="6"/>
        <v>1.5900000000000001E-2</v>
      </c>
      <c r="D29" s="147">
        <v>136</v>
      </c>
      <c r="E29" s="1205">
        <f t="shared" si="3"/>
        <v>1.4132806817000935E-2</v>
      </c>
      <c r="F29" s="145">
        <v>93</v>
      </c>
      <c r="G29" s="1205">
        <f t="shared" si="0"/>
        <v>9.8569157392686801E-3</v>
      </c>
      <c r="H29" s="146">
        <f t="shared" si="4"/>
        <v>388</v>
      </c>
      <c r="I29" s="1206">
        <f t="shared" si="1"/>
        <v>1.3352605134558469E-2</v>
      </c>
    </row>
    <row r="30" spans="1:9" ht="12" customHeight="1" x14ac:dyDescent="0.2">
      <c r="A30" s="6" t="s">
        <v>244</v>
      </c>
      <c r="B30" s="147">
        <v>341</v>
      </c>
      <c r="C30" s="1205">
        <f t="shared" si="6"/>
        <v>3.4099999999999998E-2</v>
      </c>
      <c r="D30" s="147">
        <v>248</v>
      </c>
      <c r="E30" s="1205">
        <f t="shared" si="3"/>
        <v>2.577158890158994E-2</v>
      </c>
      <c r="F30" s="145">
        <v>271</v>
      </c>
      <c r="G30" s="1205">
        <f t="shared" si="0"/>
        <v>2.8722840487546371E-2</v>
      </c>
      <c r="H30" s="146">
        <f t="shared" si="4"/>
        <v>860</v>
      </c>
      <c r="I30" s="1206">
        <f t="shared" si="1"/>
        <v>2.9595980452887329E-2</v>
      </c>
    </row>
    <row r="31" spans="1:9" ht="12" customHeight="1" x14ac:dyDescent="0.2">
      <c r="A31" s="6" t="s">
        <v>177</v>
      </c>
      <c r="B31" s="147">
        <v>392</v>
      </c>
      <c r="C31" s="1205">
        <f t="shared" si="6"/>
        <v>3.9199999999999999E-2</v>
      </c>
      <c r="D31" s="147">
        <v>462</v>
      </c>
      <c r="E31" s="1205">
        <f t="shared" si="3"/>
        <v>4.8009976098929645E-2</v>
      </c>
      <c r="F31" s="145">
        <v>579</v>
      </c>
      <c r="G31" s="1205">
        <f t="shared" si="0"/>
        <v>6.1367249602543722E-2</v>
      </c>
      <c r="H31" s="146">
        <f t="shared" si="4"/>
        <v>1433</v>
      </c>
      <c r="I31" s="1206">
        <f t="shared" si="1"/>
        <v>4.9315162777892489E-2</v>
      </c>
    </row>
    <row r="32" spans="1:9" ht="12" customHeight="1" x14ac:dyDescent="0.2">
      <c r="A32" s="6" t="s">
        <v>146</v>
      </c>
      <c r="B32" s="147">
        <v>341</v>
      </c>
      <c r="C32" s="1205">
        <f t="shared" si="6"/>
        <v>3.4099999999999998E-2</v>
      </c>
      <c r="D32" s="147">
        <v>276</v>
      </c>
      <c r="E32" s="1205">
        <f t="shared" si="3"/>
        <v>2.8681284422737194E-2</v>
      </c>
      <c r="F32" s="145">
        <v>249</v>
      </c>
      <c r="G32" s="1205">
        <f t="shared" si="0"/>
        <v>2.6391096979332274E-2</v>
      </c>
      <c r="H32" s="146">
        <f t="shared" si="4"/>
        <v>866</v>
      </c>
      <c r="I32" s="1206">
        <f t="shared" si="1"/>
        <v>2.9802464037442356E-2</v>
      </c>
    </row>
    <row r="33" spans="1:9" ht="12" customHeight="1" x14ac:dyDescent="0.2">
      <c r="A33" s="6" t="s">
        <v>245</v>
      </c>
      <c r="B33" s="147">
        <v>30</v>
      </c>
      <c r="C33" s="1205">
        <f t="shared" si="6"/>
        <v>3.0000000000000001E-3</v>
      </c>
      <c r="D33" s="147">
        <v>30</v>
      </c>
      <c r="E33" s="1205">
        <f t="shared" si="3"/>
        <v>3.117530915514912E-3</v>
      </c>
      <c r="F33" s="145">
        <v>36</v>
      </c>
      <c r="G33" s="1205">
        <f t="shared" si="0"/>
        <v>3.8155802861685214E-3</v>
      </c>
      <c r="H33" s="146">
        <f t="shared" si="4"/>
        <v>96</v>
      </c>
      <c r="I33" s="1206">
        <f t="shared" si="1"/>
        <v>3.303737352880446E-3</v>
      </c>
    </row>
    <row r="34" spans="1:9" ht="12" customHeight="1" x14ac:dyDescent="0.2">
      <c r="A34" s="6" t="s">
        <v>246</v>
      </c>
      <c r="B34" s="147">
        <v>54</v>
      </c>
      <c r="C34" s="1205">
        <f t="shared" si="6"/>
        <v>5.4000000000000003E-3</v>
      </c>
      <c r="D34" s="147">
        <v>42</v>
      </c>
      <c r="E34" s="1205">
        <f t="shared" si="3"/>
        <v>4.3645432817208769E-3</v>
      </c>
      <c r="F34" s="145">
        <v>41</v>
      </c>
      <c r="G34" s="1205">
        <f t="shared" si="0"/>
        <v>4.3455219925808159E-3</v>
      </c>
      <c r="H34" s="146">
        <f t="shared" si="4"/>
        <v>137</v>
      </c>
      <c r="I34" s="1206">
        <f t="shared" si="1"/>
        <v>4.7147085140064699E-3</v>
      </c>
    </row>
    <row r="35" spans="1:9" ht="12" customHeight="1" x14ac:dyDescent="0.2">
      <c r="A35" s="6" t="s">
        <v>147</v>
      </c>
      <c r="B35" s="147">
        <v>307</v>
      </c>
      <c r="C35" s="1205">
        <f t="shared" si="6"/>
        <v>3.0700000000000002E-2</v>
      </c>
      <c r="D35" s="147">
        <v>255</v>
      </c>
      <c r="E35" s="1205">
        <f t="shared" si="3"/>
        <v>2.6499012781876753E-2</v>
      </c>
      <c r="F35" s="145">
        <v>251</v>
      </c>
      <c r="G35" s="1205">
        <f t="shared" si="0"/>
        <v>2.6603073661897191E-2</v>
      </c>
      <c r="H35" s="146">
        <f t="shared" si="4"/>
        <v>813</v>
      </c>
      <c r="I35" s="1206">
        <f t="shared" si="1"/>
        <v>2.7978525707206277E-2</v>
      </c>
    </row>
    <row r="36" spans="1:9" x14ac:dyDescent="0.2">
      <c r="A36" s="6" t="s">
        <v>141</v>
      </c>
      <c r="B36" s="147">
        <v>424</v>
      </c>
      <c r="C36" s="1205">
        <f t="shared" si="6"/>
        <v>4.24E-2</v>
      </c>
      <c r="D36" s="147">
        <v>209</v>
      </c>
      <c r="E36" s="1205">
        <f t="shared" si="3"/>
        <v>2.1718798711420555E-2</v>
      </c>
      <c r="F36" s="145">
        <v>213</v>
      </c>
      <c r="G36" s="1205">
        <f t="shared" si="0"/>
        <v>2.2575516693163752E-2</v>
      </c>
      <c r="H36" s="146">
        <f t="shared" si="4"/>
        <v>846</v>
      </c>
      <c r="I36" s="1206">
        <f t="shared" si="1"/>
        <v>2.911418542225893E-2</v>
      </c>
    </row>
    <row r="37" spans="1:9" x14ac:dyDescent="0.2">
      <c r="A37" s="6" t="s">
        <v>178</v>
      </c>
      <c r="B37" s="147">
        <v>590</v>
      </c>
      <c r="C37" s="1205">
        <f t="shared" si="6"/>
        <v>5.8999999999999997E-2</v>
      </c>
      <c r="D37" s="147">
        <v>585</v>
      </c>
      <c r="E37" s="1205">
        <f t="shared" si="3"/>
        <v>6.0791852852540788E-2</v>
      </c>
      <c r="F37" s="145">
        <v>599</v>
      </c>
      <c r="G37" s="1205">
        <f t="shared" si="0"/>
        <v>6.3487016428192905E-2</v>
      </c>
      <c r="H37" s="146">
        <f t="shared" si="4"/>
        <v>1774</v>
      </c>
      <c r="I37" s="1206">
        <f t="shared" si="1"/>
        <v>6.1050313166769905E-2</v>
      </c>
    </row>
    <row r="38" spans="1:9" ht="12.75" thickBot="1" x14ac:dyDescent="0.25">
      <c r="A38" s="9" t="s">
        <v>142</v>
      </c>
      <c r="B38" s="148">
        <v>994</v>
      </c>
      <c r="C38" s="1205">
        <f t="shared" si="6"/>
        <v>9.9400000000000002E-2</v>
      </c>
      <c r="D38" s="148">
        <v>1036</v>
      </c>
      <c r="E38" s="1205">
        <f t="shared" si="3"/>
        <v>0.10765873428244831</v>
      </c>
      <c r="F38" s="145">
        <v>1076</v>
      </c>
      <c r="G38" s="1205">
        <f t="shared" si="0"/>
        <v>0.1140434552199258</v>
      </c>
      <c r="H38" s="146">
        <f t="shared" si="4"/>
        <v>3106</v>
      </c>
      <c r="I38" s="1206">
        <f t="shared" si="1"/>
        <v>0.1068896689379861</v>
      </c>
    </row>
    <row r="39" spans="1:9" ht="12.75" thickBot="1" x14ac:dyDescent="0.25">
      <c r="A39" s="118" t="s">
        <v>130</v>
      </c>
      <c r="B39" s="149">
        <f>SUM(B8:B38)</f>
        <v>10000</v>
      </c>
      <c r="C39" s="954">
        <f>SUM(C8:C38)</f>
        <v>1</v>
      </c>
      <c r="D39" s="149">
        <f>SUM(D8:D38)</f>
        <v>9623</v>
      </c>
      <c r="E39" s="954">
        <f t="shared" si="3"/>
        <v>1</v>
      </c>
      <c r="F39" s="149">
        <f>SUM(F8:F38)</f>
        <v>9435</v>
      </c>
      <c r="G39" s="954">
        <f>SUM(G8:G38)</f>
        <v>1</v>
      </c>
      <c r="H39" s="149">
        <f>SUM(H8:H38)</f>
        <v>29058</v>
      </c>
      <c r="I39" s="954">
        <f>SUM(I8:I38)</f>
        <v>1</v>
      </c>
    </row>
  </sheetData>
  <mergeCells count="5">
    <mergeCell ref="A6:A7"/>
    <mergeCell ref="B6:C6"/>
    <mergeCell ref="D6:E6"/>
    <mergeCell ref="H6:I6"/>
    <mergeCell ref="F6:G6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2">
    <tabColor rgb="FF00B050"/>
  </sheetPr>
  <dimension ref="A1:I34"/>
  <sheetViews>
    <sheetView zoomScaleNormal="100" workbookViewId="0">
      <selection activeCell="C5" sqref="C5"/>
    </sheetView>
  </sheetViews>
  <sheetFormatPr defaultRowHeight="12" x14ac:dyDescent="0.2"/>
  <cols>
    <col min="1" max="1" width="32.7109375" style="48" customWidth="1"/>
    <col min="2" max="9" width="6.28515625" style="48" customWidth="1"/>
    <col min="10" max="243" width="9.140625" style="48"/>
    <col min="244" max="244" width="18" style="48" customWidth="1"/>
    <col min="245" max="252" width="6.28515625" style="48" customWidth="1"/>
    <col min="253" max="253" width="9.140625" style="48"/>
    <col min="254" max="254" width="18.140625" style="48" bestFit="1" customWidth="1"/>
    <col min="255" max="499" width="9.140625" style="48"/>
    <col min="500" max="500" width="18" style="48" customWidth="1"/>
    <col min="501" max="508" width="6.28515625" style="48" customWidth="1"/>
    <col min="509" max="509" width="9.140625" style="48"/>
    <col min="510" max="510" width="18.140625" style="48" bestFit="1" customWidth="1"/>
    <col min="511" max="755" width="9.140625" style="48"/>
    <col min="756" max="756" width="18" style="48" customWidth="1"/>
    <col min="757" max="764" width="6.28515625" style="48" customWidth="1"/>
    <col min="765" max="765" width="9.140625" style="48"/>
    <col min="766" max="766" width="18.140625" style="48" bestFit="1" customWidth="1"/>
    <col min="767" max="1011" width="9.140625" style="48"/>
    <col min="1012" max="1012" width="18" style="48" customWidth="1"/>
    <col min="1013" max="1020" width="6.28515625" style="48" customWidth="1"/>
    <col min="1021" max="1021" width="9.140625" style="48"/>
    <col min="1022" max="1022" width="18.140625" style="48" bestFit="1" customWidth="1"/>
    <col min="1023" max="1267" width="9.140625" style="48"/>
    <col min="1268" max="1268" width="18" style="48" customWidth="1"/>
    <col min="1269" max="1276" width="6.28515625" style="48" customWidth="1"/>
    <col min="1277" max="1277" width="9.140625" style="48"/>
    <col min="1278" max="1278" width="18.140625" style="48" bestFit="1" customWidth="1"/>
    <col min="1279" max="1523" width="9.140625" style="48"/>
    <col min="1524" max="1524" width="18" style="48" customWidth="1"/>
    <col min="1525" max="1532" width="6.28515625" style="48" customWidth="1"/>
    <col min="1533" max="1533" width="9.140625" style="48"/>
    <col min="1534" max="1534" width="18.140625" style="48" bestFit="1" customWidth="1"/>
    <col min="1535" max="1779" width="9.140625" style="48"/>
    <col min="1780" max="1780" width="18" style="48" customWidth="1"/>
    <col min="1781" max="1788" width="6.28515625" style="48" customWidth="1"/>
    <col min="1789" max="1789" width="9.140625" style="48"/>
    <col min="1790" max="1790" width="18.140625" style="48" bestFit="1" customWidth="1"/>
    <col min="1791" max="2035" width="9.140625" style="48"/>
    <col min="2036" max="2036" width="18" style="48" customWidth="1"/>
    <col min="2037" max="2044" width="6.28515625" style="48" customWidth="1"/>
    <col min="2045" max="2045" width="9.140625" style="48"/>
    <col min="2046" max="2046" width="18.140625" style="48" bestFit="1" customWidth="1"/>
    <col min="2047" max="2291" width="9.140625" style="48"/>
    <col min="2292" max="2292" width="18" style="48" customWidth="1"/>
    <col min="2293" max="2300" width="6.28515625" style="48" customWidth="1"/>
    <col min="2301" max="2301" width="9.140625" style="48"/>
    <col min="2302" max="2302" width="18.140625" style="48" bestFit="1" customWidth="1"/>
    <col min="2303" max="2547" width="9.140625" style="48"/>
    <col min="2548" max="2548" width="18" style="48" customWidth="1"/>
    <col min="2549" max="2556" width="6.28515625" style="48" customWidth="1"/>
    <col min="2557" max="2557" width="9.140625" style="48"/>
    <col min="2558" max="2558" width="18.140625" style="48" bestFit="1" customWidth="1"/>
    <col min="2559" max="2803" width="9.140625" style="48"/>
    <col min="2804" max="2804" width="18" style="48" customWidth="1"/>
    <col min="2805" max="2812" width="6.28515625" style="48" customWidth="1"/>
    <col min="2813" max="2813" width="9.140625" style="48"/>
    <col min="2814" max="2814" width="18.140625" style="48" bestFit="1" customWidth="1"/>
    <col min="2815" max="3059" width="9.140625" style="48"/>
    <col min="3060" max="3060" width="18" style="48" customWidth="1"/>
    <col min="3061" max="3068" width="6.28515625" style="48" customWidth="1"/>
    <col min="3069" max="3069" width="9.140625" style="48"/>
    <col min="3070" max="3070" width="18.140625" style="48" bestFit="1" customWidth="1"/>
    <col min="3071" max="3315" width="9.140625" style="48"/>
    <col min="3316" max="3316" width="18" style="48" customWidth="1"/>
    <col min="3317" max="3324" width="6.28515625" style="48" customWidth="1"/>
    <col min="3325" max="3325" width="9.140625" style="48"/>
    <col min="3326" max="3326" width="18.140625" style="48" bestFit="1" customWidth="1"/>
    <col min="3327" max="3571" width="9.140625" style="48"/>
    <col min="3572" max="3572" width="18" style="48" customWidth="1"/>
    <col min="3573" max="3580" width="6.28515625" style="48" customWidth="1"/>
    <col min="3581" max="3581" width="9.140625" style="48"/>
    <col min="3582" max="3582" width="18.140625" style="48" bestFit="1" customWidth="1"/>
    <col min="3583" max="3827" width="9.140625" style="48"/>
    <col min="3828" max="3828" width="18" style="48" customWidth="1"/>
    <col min="3829" max="3836" width="6.28515625" style="48" customWidth="1"/>
    <col min="3837" max="3837" width="9.140625" style="48"/>
    <col min="3838" max="3838" width="18.140625" style="48" bestFit="1" customWidth="1"/>
    <col min="3839" max="4083" width="9.140625" style="48"/>
    <col min="4084" max="4084" width="18" style="48" customWidth="1"/>
    <col min="4085" max="4092" width="6.28515625" style="48" customWidth="1"/>
    <col min="4093" max="4093" width="9.140625" style="48"/>
    <col min="4094" max="4094" width="18.140625" style="48" bestFit="1" customWidth="1"/>
    <col min="4095" max="4339" width="9.140625" style="48"/>
    <col min="4340" max="4340" width="18" style="48" customWidth="1"/>
    <col min="4341" max="4348" width="6.28515625" style="48" customWidth="1"/>
    <col min="4349" max="4349" width="9.140625" style="48"/>
    <col min="4350" max="4350" width="18.140625" style="48" bestFit="1" customWidth="1"/>
    <col min="4351" max="4595" width="9.140625" style="48"/>
    <col min="4596" max="4596" width="18" style="48" customWidth="1"/>
    <col min="4597" max="4604" width="6.28515625" style="48" customWidth="1"/>
    <col min="4605" max="4605" width="9.140625" style="48"/>
    <col min="4606" max="4606" width="18.140625" style="48" bestFit="1" customWidth="1"/>
    <col min="4607" max="4851" width="9.140625" style="48"/>
    <col min="4852" max="4852" width="18" style="48" customWidth="1"/>
    <col min="4853" max="4860" width="6.28515625" style="48" customWidth="1"/>
    <col min="4861" max="4861" width="9.140625" style="48"/>
    <col min="4862" max="4862" width="18.140625" style="48" bestFit="1" customWidth="1"/>
    <col min="4863" max="5107" width="9.140625" style="48"/>
    <col min="5108" max="5108" width="18" style="48" customWidth="1"/>
    <col min="5109" max="5116" width="6.28515625" style="48" customWidth="1"/>
    <col min="5117" max="5117" width="9.140625" style="48"/>
    <col min="5118" max="5118" width="18.140625" style="48" bestFit="1" customWidth="1"/>
    <col min="5119" max="5363" width="9.140625" style="48"/>
    <col min="5364" max="5364" width="18" style="48" customWidth="1"/>
    <col min="5365" max="5372" width="6.28515625" style="48" customWidth="1"/>
    <col min="5373" max="5373" width="9.140625" style="48"/>
    <col min="5374" max="5374" width="18.140625" style="48" bestFit="1" customWidth="1"/>
    <col min="5375" max="5619" width="9.140625" style="48"/>
    <col min="5620" max="5620" width="18" style="48" customWidth="1"/>
    <col min="5621" max="5628" width="6.28515625" style="48" customWidth="1"/>
    <col min="5629" max="5629" width="9.140625" style="48"/>
    <col min="5630" max="5630" width="18.140625" style="48" bestFit="1" customWidth="1"/>
    <col min="5631" max="5875" width="9.140625" style="48"/>
    <col min="5876" max="5876" width="18" style="48" customWidth="1"/>
    <col min="5877" max="5884" width="6.28515625" style="48" customWidth="1"/>
    <col min="5885" max="5885" width="9.140625" style="48"/>
    <col min="5886" max="5886" width="18.140625" style="48" bestFit="1" customWidth="1"/>
    <col min="5887" max="6131" width="9.140625" style="48"/>
    <col min="6132" max="6132" width="18" style="48" customWidth="1"/>
    <col min="6133" max="6140" width="6.28515625" style="48" customWidth="1"/>
    <col min="6141" max="6141" width="9.140625" style="48"/>
    <col min="6142" max="6142" width="18.140625" style="48" bestFit="1" customWidth="1"/>
    <col min="6143" max="6387" width="9.140625" style="48"/>
    <col min="6388" max="6388" width="18" style="48" customWidth="1"/>
    <col min="6389" max="6396" width="6.28515625" style="48" customWidth="1"/>
    <col min="6397" max="6397" width="9.140625" style="48"/>
    <col min="6398" max="6398" width="18.140625" style="48" bestFit="1" customWidth="1"/>
    <col min="6399" max="6643" width="9.140625" style="48"/>
    <col min="6644" max="6644" width="18" style="48" customWidth="1"/>
    <col min="6645" max="6652" width="6.28515625" style="48" customWidth="1"/>
    <col min="6653" max="6653" width="9.140625" style="48"/>
    <col min="6654" max="6654" width="18.140625" style="48" bestFit="1" customWidth="1"/>
    <col min="6655" max="6899" width="9.140625" style="48"/>
    <col min="6900" max="6900" width="18" style="48" customWidth="1"/>
    <col min="6901" max="6908" width="6.28515625" style="48" customWidth="1"/>
    <col min="6909" max="6909" width="9.140625" style="48"/>
    <col min="6910" max="6910" width="18.140625" style="48" bestFit="1" customWidth="1"/>
    <col min="6911" max="7155" width="9.140625" style="48"/>
    <col min="7156" max="7156" width="18" style="48" customWidth="1"/>
    <col min="7157" max="7164" width="6.28515625" style="48" customWidth="1"/>
    <col min="7165" max="7165" width="9.140625" style="48"/>
    <col min="7166" max="7166" width="18.140625" style="48" bestFit="1" customWidth="1"/>
    <col min="7167" max="7411" width="9.140625" style="48"/>
    <col min="7412" max="7412" width="18" style="48" customWidth="1"/>
    <col min="7413" max="7420" width="6.28515625" style="48" customWidth="1"/>
    <col min="7421" max="7421" width="9.140625" style="48"/>
    <col min="7422" max="7422" width="18.140625" style="48" bestFit="1" customWidth="1"/>
    <col min="7423" max="7667" width="9.140625" style="48"/>
    <col min="7668" max="7668" width="18" style="48" customWidth="1"/>
    <col min="7669" max="7676" width="6.28515625" style="48" customWidth="1"/>
    <col min="7677" max="7677" width="9.140625" style="48"/>
    <col min="7678" max="7678" width="18.140625" style="48" bestFit="1" customWidth="1"/>
    <col min="7679" max="7923" width="9.140625" style="48"/>
    <col min="7924" max="7924" width="18" style="48" customWidth="1"/>
    <col min="7925" max="7932" width="6.28515625" style="48" customWidth="1"/>
    <col min="7933" max="7933" width="9.140625" style="48"/>
    <col min="7934" max="7934" width="18.140625" style="48" bestFit="1" customWidth="1"/>
    <col min="7935" max="8179" width="9.140625" style="48"/>
    <col min="8180" max="8180" width="18" style="48" customWidth="1"/>
    <col min="8181" max="8188" width="6.28515625" style="48" customWidth="1"/>
    <col min="8189" max="8189" width="9.140625" style="48"/>
    <col min="8190" max="8190" width="18.140625" style="48" bestFit="1" customWidth="1"/>
    <col min="8191" max="8435" width="9.140625" style="48"/>
    <col min="8436" max="8436" width="18" style="48" customWidth="1"/>
    <col min="8437" max="8444" width="6.28515625" style="48" customWidth="1"/>
    <col min="8445" max="8445" width="9.140625" style="48"/>
    <col min="8446" max="8446" width="18.140625" style="48" bestFit="1" customWidth="1"/>
    <col min="8447" max="8691" width="9.140625" style="48"/>
    <col min="8692" max="8692" width="18" style="48" customWidth="1"/>
    <col min="8693" max="8700" width="6.28515625" style="48" customWidth="1"/>
    <col min="8701" max="8701" width="9.140625" style="48"/>
    <col min="8702" max="8702" width="18.140625" style="48" bestFit="1" customWidth="1"/>
    <col min="8703" max="8947" width="9.140625" style="48"/>
    <col min="8948" max="8948" width="18" style="48" customWidth="1"/>
    <col min="8949" max="8956" width="6.28515625" style="48" customWidth="1"/>
    <col min="8957" max="8957" width="9.140625" style="48"/>
    <col min="8958" max="8958" width="18.140625" style="48" bestFit="1" customWidth="1"/>
    <col min="8959" max="9203" width="9.140625" style="48"/>
    <col min="9204" max="9204" width="18" style="48" customWidth="1"/>
    <col min="9205" max="9212" width="6.28515625" style="48" customWidth="1"/>
    <col min="9213" max="9213" width="9.140625" style="48"/>
    <col min="9214" max="9214" width="18.140625" style="48" bestFit="1" customWidth="1"/>
    <col min="9215" max="9459" width="9.140625" style="48"/>
    <col min="9460" max="9460" width="18" style="48" customWidth="1"/>
    <col min="9461" max="9468" width="6.28515625" style="48" customWidth="1"/>
    <col min="9469" max="9469" width="9.140625" style="48"/>
    <col min="9470" max="9470" width="18.140625" style="48" bestFit="1" customWidth="1"/>
    <col min="9471" max="9715" width="9.140625" style="48"/>
    <col min="9716" max="9716" width="18" style="48" customWidth="1"/>
    <col min="9717" max="9724" width="6.28515625" style="48" customWidth="1"/>
    <col min="9725" max="9725" width="9.140625" style="48"/>
    <col min="9726" max="9726" width="18.140625" style="48" bestFit="1" customWidth="1"/>
    <col min="9727" max="9971" width="9.140625" style="48"/>
    <col min="9972" max="9972" width="18" style="48" customWidth="1"/>
    <col min="9973" max="9980" width="6.28515625" style="48" customWidth="1"/>
    <col min="9981" max="9981" width="9.140625" style="48"/>
    <col min="9982" max="9982" width="18.140625" style="48" bestFit="1" customWidth="1"/>
    <col min="9983" max="10227" width="9.140625" style="48"/>
    <col min="10228" max="10228" width="18" style="48" customWidth="1"/>
    <col min="10229" max="10236" width="6.28515625" style="48" customWidth="1"/>
    <col min="10237" max="10237" width="9.140625" style="48"/>
    <col min="10238" max="10238" width="18.140625" style="48" bestFit="1" customWidth="1"/>
    <col min="10239" max="10483" width="9.140625" style="48"/>
    <col min="10484" max="10484" width="18" style="48" customWidth="1"/>
    <col min="10485" max="10492" width="6.28515625" style="48" customWidth="1"/>
    <col min="10493" max="10493" width="9.140625" style="48"/>
    <col min="10494" max="10494" width="18.140625" style="48" bestFit="1" customWidth="1"/>
    <col min="10495" max="10739" width="9.140625" style="48"/>
    <col min="10740" max="10740" width="18" style="48" customWidth="1"/>
    <col min="10741" max="10748" width="6.28515625" style="48" customWidth="1"/>
    <col min="10749" max="10749" width="9.140625" style="48"/>
    <col min="10750" max="10750" width="18.140625" style="48" bestFit="1" customWidth="1"/>
    <col min="10751" max="10995" width="9.140625" style="48"/>
    <col min="10996" max="10996" width="18" style="48" customWidth="1"/>
    <col min="10997" max="11004" width="6.28515625" style="48" customWidth="1"/>
    <col min="11005" max="11005" width="9.140625" style="48"/>
    <col min="11006" max="11006" width="18.140625" style="48" bestFit="1" customWidth="1"/>
    <col min="11007" max="11251" width="9.140625" style="48"/>
    <col min="11252" max="11252" width="18" style="48" customWidth="1"/>
    <col min="11253" max="11260" width="6.28515625" style="48" customWidth="1"/>
    <col min="11261" max="11261" width="9.140625" style="48"/>
    <col min="11262" max="11262" width="18.140625" style="48" bestFit="1" customWidth="1"/>
    <col min="11263" max="11507" width="9.140625" style="48"/>
    <col min="11508" max="11508" width="18" style="48" customWidth="1"/>
    <col min="11509" max="11516" width="6.28515625" style="48" customWidth="1"/>
    <col min="11517" max="11517" width="9.140625" style="48"/>
    <col min="11518" max="11518" width="18.140625" style="48" bestFit="1" customWidth="1"/>
    <col min="11519" max="11763" width="9.140625" style="48"/>
    <col min="11764" max="11764" width="18" style="48" customWidth="1"/>
    <col min="11765" max="11772" width="6.28515625" style="48" customWidth="1"/>
    <col min="11773" max="11773" width="9.140625" style="48"/>
    <col min="11774" max="11774" width="18.140625" style="48" bestFit="1" customWidth="1"/>
    <col min="11775" max="12019" width="9.140625" style="48"/>
    <col min="12020" max="12020" width="18" style="48" customWidth="1"/>
    <col min="12021" max="12028" width="6.28515625" style="48" customWidth="1"/>
    <col min="12029" max="12029" width="9.140625" style="48"/>
    <col min="12030" max="12030" width="18.140625" style="48" bestFit="1" customWidth="1"/>
    <col min="12031" max="12275" width="9.140625" style="48"/>
    <col min="12276" max="12276" width="18" style="48" customWidth="1"/>
    <col min="12277" max="12284" width="6.28515625" style="48" customWidth="1"/>
    <col min="12285" max="12285" width="9.140625" style="48"/>
    <col min="12286" max="12286" width="18.140625" style="48" bestFit="1" customWidth="1"/>
    <col min="12287" max="12531" width="9.140625" style="48"/>
    <col min="12532" max="12532" width="18" style="48" customWidth="1"/>
    <col min="12533" max="12540" width="6.28515625" style="48" customWidth="1"/>
    <col min="12541" max="12541" width="9.140625" style="48"/>
    <col min="12542" max="12542" width="18.140625" style="48" bestFit="1" customWidth="1"/>
    <col min="12543" max="12787" width="9.140625" style="48"/>
    <col min="12788" max="12788" width="18" style="48" customWidth="1"/>
    <col min="12789" max="12796" width="6.28515625" style="48" customWidth="1"/>
    <col min="12797" max="12797" width="9.140625" style="48"/>
    <col min="12798" max="12798" width="18.140625" style="48" bestFit="1" customWidth="1"/>
    <col min="12799" max="13043" width="9.140625" style="48"/>
    <col min="13044" max="13044" width="18" style="48" customWidth="1"/>
    <col min="13045" max="13052" width="6.28515625" style="48" customWidth="1"/>
    <col min="13053" max="13053" width="9.140625" style="48"/>
    <col min="13054" max="13054" width="18.140625" style="48" bestFit="1" customWidth="1"/>
    <col min="13055" max="13299" width="9.140625" style="48"/>
    <col min="13300" max="13300" width="18" style="48" customWidth="1"/>
    <col min="13301" max="13308" width="6.28515625" style="48" customWidth="1"/>
    <col min="13309" max="13309" width="9.140625" style="48"/>
    <col min="13310" max="13310" width="18.140625" style="48" bestFit="1" customWidth="1"/>
    <col min="13311" max="13555" width="9.140625" style="48"/>
    <col min="13556" max="13556" width="18" style="48" customWidth="1"/>
    <col min="13557" max="13564" width="6.28515625" style="48" customWidth="1"/>
    <col min="13565" max="13565" width="9.140625" style="48"/>
    <col min="13566" max="13566" width="18.140625" style="48" bestFit="1" customWidth="1"/>
    <col min="13567" max="13811" width="9.140625" style="48"/>
    <col min="13812" max="13812" width="18" style="48" customWidth="1"/>
    <col min="13813" max="13820" width="6.28515625" style="48" customWidth="1"/>
    <col min="13821" max="13821" width="9.140625" style="48"/>
    <col min="13822" max="13822" width="18.140625" style="48" bestFit="1" customWidth="1"/>
    <col min="13823" max="14067" width="9.140625" style="48"/>
    <col min="14068" max="14068" width="18" style="48" customWidth="1"/>
    <col min="14069" max="14076" width="6.28515625" style="48" customWidth="1"/>
    <col min="14077" max="14077" width="9.140625" style="48"/>
    <col min="14078" max="14078" width="18.140625" style="48" bestFit="1" customWidth="1"/>
    <col min="14079" max="14323" width="9.140625" style="48"/>
    <col min="14324" max="14324" width="18" style="48" customWidth="1"/>
    <col min="14325" max="14332" width="6.28515625" style="48" customWidth="1"/>
    <col min="14333" max="14333" width="9.140625" style="48"/>
    <col min="14334" max="14334" width="18.140625" style="48" bestFit="1" customWidth="1"/>
    <col min="14335" max="14579" width="9.140625" style="48"/>
    <col min="14580" max="14580" width="18" style="48" customWidth="1"/>
    <col min="14581" max="14588" width="6.28515625" style="48" customWidth="1"/>
    <col min="14589" max="14589" width="9.140625" style="48"/>
    <col min="14590" max="14590" width="18.140625" style="48" bestFit="1" customWidth="1"/>
    <col min="14591" max="14835" width="9.140625" style="48"/>
    <col min="14836" max="14836" width="18" style="48" customWidth="1"/>
    <col min="14837" max="14844" width="6.28515625" style="48" customWidth="1"/>
    <col min="14845" max="14845" width="9.140625" style="48"/>
    <col min="14846" max="14846" width="18.140625" style="48" bestFit="1" customWidth="1"/>
    <col min="14847" max="15091" width="9.140625" style="48"/>
    <col min="15092" max="15092" width="18" style="48" customWidth="1"/>
    <col min="15093" max="15100" width="6.28515625" style="48" customWidth="1"/>
    <col min="15101" max="15101" width="9.140625" style="48"/>
    <col min="15102" max="15102" width="18.140625" style="48" bestFit="1" customWidth="1"/>
    <col min="15103" max="15347" width="9.140625" style="48"/>
    <col min="15348" max="15348" width="18" style="48" customWidth="1"/>
    <col min="15349" max="15356" width="6.28515625" style="48" customWidth="1"/>
    <col min="15357" max="15357" width="9.140625" style="48"/>
    <col min="15358" max="15358" width="18.140625" style="48" bestFit="1" customWidth="1"/>
    <col min="15359" max="15603" width="9.140625" style="48"/>
    <col min="15604" max="15604" width="18" style="48" customWidth="1"/>
    <col min="15605" max="15612" width="6.28515625" style="48" customWidth="1"/>
    <col min="15613" max="15613" width="9.140625" style="48"/>
    <col min="15614" max="15614" width="18.140625" style="48" bestFit="1" customWidth="1"/>
    <col min="15615" max="15859" width="9.140625" style="48"/>
    <col min="15860" max="15860" width="18" style="48" customWidth="1"/>
    <col min="15861" max="15868" width="6.28515625" style="48" customWidth="1"/>
    <col min="15869" max="15869" width="9.140625" style="48"/>
    <col min="15870" max="15870" width="18.140625" style="48" bestFit="1" customWidth="1"/>
    <col min="15871" max="16115" width="9.140625" style="48"/>
    <col min="16116" max="16116" width="18" style="48" customWidth="1"/>
    <col min="16117" max="16124" width="6.28515625" style="48" customWidth="1"/>
    <col min="16125" max="16125" width="9.140625" style="48"/>
    <col min="16126" max="16126" width="18.140625" style="48" bestFit="1" customWidth="1"/>
    <col min="16127" max="16384" width="9.140625" style="48"/>
  </cols>
  <sheetData>
    <row r="1" spans="1:9" x14ac:dyDescent="0.2">
      <c r="A1" s="518" t="s">
        <v>432</v>
      </c>
    </row>
    <row r="2" spans="1:9" x14ac:dyDescent="0.2">
      <c r="A2" s="48" t="s">
        <v>254</v>
      </c>
    </row>
    <row r="6" spans="1:9" ht="12.75" thickBot="1" x14ac:dyDescent="0.25"/>
    <row r="7" spans="1:9" x14ac:dyDescent="0.2">
      <c r="A7" s="1424" t="s">
        <v>0</v>
      </c>
      <c r="B7" s="1422">
        <v>2013</v>
      </c>
      <c r="C7" s="1423"/>
      <c r="D7" s="1422">
        <v>2014</v>
      </c>
      <c r="E7" s="1423"/>
      <c r="F7" s="1422">
        <f>D7+1</f>
        <v>2015</v>
      </c>
      <c r="G7" s="1423"/>
      <c r="H7" s="1426" t="s">
        <v>255</v>
      </c>
      <c r="I7" s="1423"/>
    </row>
    <row r="8" spans="1:9" ht="69" customHeight="1" thickBot="1" x14ac:dyDescent="0.25">
      <c r="A8" s="1425"/>
      <c r="B8" s="110" t="s">
        <v>256</v>
      </c>
      <c r="C8" s="112" t="s">
        <v>257</v>
      </c>
      <c r="D8" s="110" t="s">
        <v>256</v>
      </c>
      <c r="E8" s="112" t="s">
        <v>257</v>
      </c>
      <c r="F8" s="110" t="s">
        <v>256</v>
      </c>
      <c r="G8" s="112" t="s">
        <v>257</v>
      </c>
      <c r="H8" s="113" t="s">
        <v>256</v>
      </c>
      <c r="I8" s="112" t="s">
        <v>257</v>
      </c>
    </row>
    <row r="9" spans="1:9" x14ac:dyDescent="0.2">
      <c r="A9" s="620" t="s">
        <v>143</v>
      </c>
      <c r="B9" s="150">
        <v>3</v>
      </c>
      <c r="C9" s="151">
        <v>2</v>
      </c>
      <c r="D9" s="150">
        <v>1</v>
      </c>
      <c r="E9" s="151">
        <v>2</v>
      </c>
      <c r="F9" s="150">
        <v>1</v>
      </c>
      <c r="G9" s="151">
        <v>2</v>
      </c>
      <c r="H9" s="623">
        <f>SUM(F9,B9,D9)</f>
        <v>5</v>
      </c>
      <c r="I9" s="624">
        <f>SUM(G9,C9,E9)</f>
        <v>6</v>
      </c>
    </row>
    <row r="10" spans="1:9" x14ac:dyDescent="0.2">
      <c r="A10" s="621" t="s">
        <v>236</v>
      </c>
      <c r="B10" s="29">
        <v>3</v>
      </c>
      <c r="C10" s="153">
        <v>1</v>
      </c>
      <c r="D10" s="29">
        <v>1</v>
      </c>
      <c r="E10" s="153">
        <v>5</v>
      </c>
      <c r="F10" s="150">
        <v>3</v>
      </c>
      <c r="G10" s="151">
        <v>2</v>
      </c>
      <c r="H10" s="623">
        <f t="shared" ref="H10:H33" si="0">SUM(F10,B10,D10)</f>
        <v>7</v>
      </c>
      <c r="I10" s="624">
        <f t="shared" ref="I10:I33" si="1">SUM(G10,C10,E10)</f>
        <v>8</v>
      </c>
    </row>
    <row r="11" spans="1:9" x14ac:dyDescent="0.2">
      <c r="A11" s="621" t="s">
        <v>218</v>
      </c>
      <c r="B11" s="29">
        <v>24</v>
      </c>
      <c r="C11" s="153">
        <v>7</v>
      </c>
      <c r="D11" s="29">
        <v>14</v>
      </c>
      <c r="E11" s="153">
        <v>2</v>
      </c>
      <c r="F11" s="150">
        <v>23</v>
      </c>
      <c r="G11" s="151" t="s">
        <v>121</v>
      </c>
      <c r="H11" s="623">
        <f t="shared" si="0"/>
        <v>61</v>
      </c>
      <c r="I11" s="624">
        <f t="shared" si="1"/>
        <v>9</v>
      </c>
    </row>
    <row r="12" spans="1:9" x14ac:dyDescent="0.2">
      <c r="A12" s="621" t="s">
        <v>132</v>
      </c>
      <c r="B12" s="29">
        <v>1</v>
      </c>
      <c r="C12" s="153">
        <v>5</v>
      </c>
      <c r="D12" s="29" t="s">
        <v>121</v>
      </c>
      <c r="E12" s="153" t="s">
        <v>121</v>
      </c>
      <c r="F12" s="150">
        <v>4</v>
      </c>
      <c r="G12" s="151" t="s">
        <v>121</v>
      </c>
      <c r="H12" s="623">
        <f t="shared" si="0"/>
        <v>5</v>
      </c>
      <c r="I12" s="624">
        <f t="shared" si="1"/>
        <v>5</v>
      </c>
    </row>
    <row r="13" spans="1:9" x14ac:dyDescent="0.2">
      <c r="A13" s="621" t="s">
        <v>133</v>
      </c>
      <c r="B13" s="29">
        <v>4</v>
      </c>
      <c r="C13" s="153">
        <v>5</v>
      </c>
      <c r="D13" s="29" t="s">
        <v>121</v>
      </c>
      <c r="E13" s="153" t="s">
        <v>121</v>
      </c>
      <c r="F13" s="150" t="s">
        <v>121</v>
      </c>
      <c r="G13" s="151" t="s">
        <v>121</v>
      </c>
      <c r="H13" s="623">
        <f t="shared" si="0"/>
        <v>4</v>
      </c>
      <c r="I13" s="624">
        <f t="shared" si="1"/>
        <v>5</v>
      </c>
    </row>
    <row r="14" spans="1:9" x14ac:dyDescent="0.2">
      <c r="A14" s="621" t="s">
        <v>238</v>
      </c>
      <c r="B14" s="29" t="s">
        <v>121</v>
      </c>
      <c r="C14" s="153" t="s">
        <v>121</v>
      </c>
      <c r="D14" s="29" t="s">
        <v>121</v>
      </c>
      <c r="E14" s="153" t="s">
        <v>121</v>
      </c>
      <c r="F14" s="150">
        <v>0</v>
      </c>
      <c r="G14" s="151">
        <v>1</v>
      </c>
      <c r="H14" s="623">
        <f t="shared" si="0"/>
        <v>0</v>
      </c>
      <c r="I14" s="624">
        <f t="shared" si="1"/>
        <v>1</v>
      </c>
    </row>
    <row r="15" spans="1:9" x14ac:dyDescent="0.2">
      <c r="A15" s="621" t="s">
        <v>175</v>
      </c>
      <c r="B15" s="29" t="s">
        <v>121</v>
      </c>
      <c r="C15" s="153">
        <v>1</v>
      </c>
      <c r="D15" s="29" t="s">
        <v>121</v>
      </c>
      <c r="E15" s="153" t="s">
        <v>121</v>
      </c>
      <c r="F15" s="150">
        <v>0</v>
      </c>
      <c r="G15" s="151">
        <v>1</v>
      </c>
      <c r="H15" s="623">
        <f t="shared" si="0"/>
        <v>0</v>
      </c>
      <c r="I15" s="624">
        <f t="shared" si="1"/>
        <v>2</v>
      </c>
    </row>
    <row r="16" spans="1:9" x14ac:dyDescent="0.2">
      <c r="A16" s="621" t="s">
        <v>134</v>
      </c>
      <c r="B16" s="29">
        <v>10</v>
      </c>
      <c r="C16" s="153">
        <v>12</v>
      </c>
      <c r="D16" s="29">
        <v>5</v>
      </c>
      <c r="E16" s="153">
        <v>9</v>
      </c>
      <c r="F16" s="150">
        <v>6</v>
      </c>
      <c r="G16" s="151">
        <v>7</v>
      </c>
      <c r="H16" s="623">
        <f t="shared" si="0"/>
        <v>21</v>
      </c>
      <c r="I16" s="624">
        <f t="shared" si="1"/>
        <v>28</v>
      </c>
    </row>
    <row r="17" spans="1:9" x14ac:dyDescent="0.2">
      <c r="A17" s="621" t="s">
        <v>135</v>
      </c>
      <c r="B17" s="29">
        <v>1</v>
      </c>
      <c r="C17" s="153">
        <v>2</v>
      </c>
      <c r="D17" s="29">
        <v>3</v>
      </c>
      <c r="E17" s="153">
        <v>1</v>
      </c>
      <c r="F17" s="150">
        <v>3</v>
      </c>
      <c r="G17" s="151">
        <v>1</v>
      </c>
      <c r="H17" s="623">
        <f t="shared" si="0"/>
        <v>7</v>
      </c>
      <c r="I17" s="624">
        <f t="shared" si="1"/>
        <v>4</v>
      </c>
    </row>
    <row r="18" spans="1:9" x14ac:dyDescent="0.2">
      <c r="A18" s="621" t="s">
        <v>219</v>
      </c>
      <c r="B18" s="29">
        <v>7</v>
      </c>
      <c r="C18" s="153">
        <v>6</v>
      </c>
      <c r="D18" s="29">
        <v>10</v>
      </c>
      <c r="E18" s="153" t="s">
        <v>121</v>
      </c>
      <c r="F18" s="150">
        <v>14</v>
      </c>
      <c r="G18" s="151">
        <v>5</v>
      </c>
      <c r="H18" s="623">
        <f t="shared" si="0"/>
        <v>31</v>
      </c>
      <c r="I18" s="624">
        <f t="shared" si="1"/>
        <v>11</v>
      </c>
    </row>
    <row r="19" spans="1:9" x14ac:dyDescent="0.2">
      <c r="A19" s="621" t="s">
        <v>239</v>
      </c>
      <c r="B19" s="29">
        <v>1</v>
      </c>
      <c r="C19" s="153">
        <v>3</v>
      </c>
      <c r="D19" s="29" t="s">
        <v>121</v>
      </c>
      <c r="E19" s="153" t="s">
        <v>121</v>
      </c>
      <c r="F19" s="150" t="s">
        <v>121</v>
      </c>
      <c r="G19" s="151" t="s">
        <v>121</v>
      </c>
      <c r="H19" s="623">
        <f t="shared" si="0"/>
        <v>1</v>
      </c>
      <c r="I19" s="624">
        <f t="shared" si="1"/>
        <v>3</v>
      </c>
    </row>
    <row r="20" spans="1:9" x14ac:dyDescent="0.2">
      <c r="A20" s="621" t="s">
        <v>61</v>
      </c>
      <c r="B20" s="29">
        <v>1</v>
      </c>
      <c r="C20" s="153">
        <v>2</v>
      </c>
      <c r="D20" s="29">
        <v>1</v>
      </c>
      <c r="E20" s="153">
        <v>1</v>
      </c>
      <c r="F20" s="150">
        <v>1</v>
      </c>
      <c r="G20" s="151">
        <v>2</v>
      </c>
      <c r="H20" s="623">
        <f t="shared" si="0"/>
        <v>3</v>
      </c>
      <c r="I20" s="624">
        <f t="shared" si="1"/>
        <v>5</v>
      </c>
    </row>
    <row r="21" spans="1:9" x14ac:dyDescent="0.2">
      <c r="A21" s="621" t="s">
        <v>241</v>
      </c>
      <c r="B21" s="29" t="s">
        <v>121</v>
      </c>
      <c r="C21" s="153">
        <v>1</v>
      </c>
      <c r="D21" s="29">
        <v>2</v>
      </c>
      <c r="E21" s="153" t="s">
        <v>121</v>
      </c>
      <c r="F21" s="150">
        <v>0</v>
      </c>
      <c r="G21" s="151">
        <v>1</v>
      </c>
      <c r="H21" s="623">
        <f t="shared" si="0"/>
        <v>2</v>
      </c>
      <c r="I21" s="624">
        <f t="shared" si="1"/>
        <v>2</v>
      </c>
    </row>
    <row r="22" spans="1:9" x14ac:dyDescent="0.2">
      <c r="A22" s="621" t="s">
        <v>149</v>
      </c>
      <c r="B22" s="29">
        <v>2</v>
      </c>
      <c r="C22" s="153">
        <v>3</v>
      </c>
      <c r="D22" s="29">
        <v>3</v>
      </c>
      <c r="E22" s="153">
        <v>3</v>
      </c>
      <c r="F22" s="150">
        <v>1</v>
      </c>
      <c r="G22" s="151">
        <v>2</v>
      </c>
      <c r="H22" s="623">
        <f t="shared" si="0"/>
        <v>6</v>
      </c>
      <c r="I22" s="624">
        <f t="shared" si="1"/>
        <v>8</v>
      </c>
    </row>
    <row r="23" spans="1:9" x14ac:dyDescent="0.2">
      <c r="A23" s="621" t="s">
        <v>145</v>
      </c>
      <c r="B23" s="29">
        <v>36</v>
      </c>
      <c r="C23" s="153">
        <v>43</v>
      </c>
      <c r="D23" s="29">
        <v>20</v>
      </c>
      <c r="E23" s="153">
        <v>48</v>
      </c>
      <c r="F23" s="150">
        <v>20</v>
      </c>
      <c r="G23" s="151">
        <v>57</v>
      </c>
      <c r="H23" s="623">
        <f t="shared" si="0"/>
        <v>76</v>
      </c>
      <c r="I23" s="624">
        <f t="shared" si="1"/>
        <v>148</v>
      </c>
    </row>
    <row r="24" spans="1:9" x14ac:dyDescent="0.2">
      <c r="A24" s="621" t="s">
        <v>243</v>
      </c>
      <c r="B24" s="29">
        <v>1</v>
      </c>
      <c r="C24" s="153">
        <v>2</v>
      </c>
      <c r="D24" s="29">
        <v>1</v>
      </c>
      <c r="E24" s="153">
        <v>1</v>
      </c>
      <c r="F24" s="150">
        <v>1</v>
      </c>
      <c r="G24" s="151">
        <v>2</v>
      </c>
      <c r="H24" s="623">
        <f t="shared" si="0"/>
        <v>3</v>
      </c>
      <c r="I24" s="624">
        <f t="shared" si="1"/>
        <v>5</v>
      </c>
    </row>
    <row r="25" spans="1:9" x14ac:dyDescent="0.2">
      <c r="A25" s="621" t="s">
        <v>244</v>
      </c>
      <c r="B25" s="29">
        <v>1</v>
      </c>
      <c r="C25" s="153">
        <v>2</v>
      </c>
      <c r="D25" s="29">
        <v>2</v>
      </c>
      <c r="E25" s="153">
        <v>1</v>
      </c>
      <c r="F25" s="150">
        <v>0</v>
      </c>
      <c r="G25" s="151">
        <v>1</v>
      </c>
      <c r="H25" s="623">
        <f t="shared" si="0"/>
        <v>3</v>
      </c>
      <c r="I25" s="624">
        <f t="shared" si="1"/>
        <v>4</v>
      </c>
    </row>
    <row r="26" spans="1:9" x14ac:dyDescent="0.2">
      <c r="A26" s="621" t="s">
        <v>177</v>
      </c>
      <c r="B26" s="29">
        <v>8</v>
      </c>
      <c r="C26" s="153">
        <v>2</v>
      </c>
      <c r="D26" s="29">
        <v>5</v>
      </c>
      <c r="E26" s="153" t="s">
        <v>121</v>
      </c>
      <c r="F26" s="150">
        <v>15</v>
      </c>
      <c r="G26" s="151">
        <v>2</v>
      </c>
      <c r="H26" s="623">
        <f t="shared" si="0"/>
        <v>28</v>
      </c>
      <c r="I26" s="624">
        <f t="shared" si="1"/>
        <v>4</v>
      </c>
    </row>
    <row r="27" spans="1:9" x14ac:dyDescent="0.2">
      <c r="A27" s="621" t="s">
        <v>146</v>
      </c>
      <c r="B27" s="29">
        <v>3</v>
      </c>
      <c r="C27" s="153">
        <v>1</v>
      </c>
      <c r="D27" s="29" t="s">
        <v>121</v>
      </c>
      <c r="E27" s="153">
        <v>1</v>
      </c>
      <c r="F27" s="150">
        <v>2</v>
      </c>
      <c r="G27" s="151">
        <v>1</v>
      </c>
      <c r="H27" s="623">
        <f t="shared" si="0"/>
        <v>5</v>
      </c>
      <c r="I27" s="624">
        <f t="shared" si="1"/>
        <v>3</v>
      </c>
    </row>
    <row r="28" spans="1:9" x14ac:dyDescent="0.2">
      <c r="A28" s="621" t="s">
        <v>245</v>
      </c>
      <c r="B28" s="29" t="s">
        <v>121</v>
      </c>
      <c r="C28" s="153" t="s">
        <v>121</v>
      </c>
      <c r="D28" s="29" t="s">
        <v>121</v>
      </c>
      <c r="E28" s="153" t="s">
        <v>121</v>
      </c>
      <c r="F28" s="150" t="s">
        <v>121</v>
      </c>
      <c r="G28" s="151">
        <v>1</v>
      </c>
      <c r="H28" s="623">
        <f t="shared" ref="H28" si="2">SUM(F28,B28,D28)</f>
        <v>0</v>
      </c>
      <c r="I28" s="624">
        <f t="shared" ref="I28" si="3">SUM(G28,C28,E28)</f>
        <v>1</v>
      </c>
    </row>
    <row r="29" spans="1:9" x14ac:dyDescent="0.2">
      <c r="A29" s="621" t="s">
        <v>246</v>
      </c>
      <c r="B29" s="29">
        <v>2</v>
      </c>
      <c r="C29" s="153" t="s">
        <v>121</v>
      </c>
      <c r="D29" s="29" t="s">
        <v>121</v>
      </c>
      <c r="E29" s="153">
        <v>1</v>
      </c>
      <c r="F29" s="150" t="s">
        <v>121</v>
      </c>
      <c r="G29" s="151" t="s">
        <v>121</v>
      </c>
      <c r="H29" s="623">
        <f t="shared" si="0"/>
        <v>2</v>
      </c>
      <c r="I29" s="624">
        <f t="shared" si="1"/>
        <v>1</v>
      </c>
    </row>
    <row r="30" spans="1:9" x14ac:dyDescent="0.2">
      <c r="A30" s="621" t="s">
        <v>147</v>
      </c>
      <c r="B30" s="29">
        <v>19</v>
      </c>
      <c r="C30" s="153">
        <v>8</v>
      </c>
      <c r="D30" s="29">
        <v>2</v>
      </c>
      <c r="E30" s="153">
        <v>6</v>
      </c>
      <c r="F30" s="150">
        <v>7</v>
      </c>
      <c r="G30" s="151">
        <v>2</v>
      </c>
      <c r="H30" s="623">
        <f t="shared" si="0"/>
        <v>28</v>
      </c>
      <c r="I30" s="624">
        <f t="shared" si="1"/>
        <v>16</v>
      </c>
    </row>
    <row r="31" spans="1:9" x14ac:dyDescent="0.2">
      <c r="A31" s="622" t="s">
        <v>141</v>
      </c>
      <c r="B31" s="154">
        <v>1</v>
      </c>
      <c r="C31" s="155">
        <v>2</v>
      </c>
      <c r="D31" s="154">
        <v>2</v>
      </c>
      <c r="E31" s="155" t="s">
        <v>121</v>
      </c>
      <c r="F31" s="150" t="s">
        <v>121</v>
      </c>
      <c r="G31" s="151" t="s">
        <v>121</v>
      </c>
      <c r="H31" s="623">
        <f t="shared" si="0"/>
        <v>3</v>
      </c>
      <c r="I31" s="624">
        <f t="shared" si="1"/>
        <v>2</v>
      </c>
    </row>
    <row r="32" spans="1:9" x14ac:dyDescent="0.2">
      <c r="A32" s="621" t="s">
        <v>178</v>
      </c>
      <c r="B32" s="29">
        <v>7</v>
      </c>
      <c r="C32" s="153">
        <v>18</v>
      </c>
      <c r="D32" s="29">
        <v>7</v>
      </c>
      <c r="E32" s="153">
        <v>2</v>
      </c>
      <c r="F32" s="150">
        <v>6</v>
      </c>
      <c r="G32" s="151">
        <v>9</v>
      </c>
      <c r="H32" s="623">
        <f t="shared" si="0"/>
        <v>20</v>
      </c>
      <c r="I32" s="624">
        <f t="shared" si="1"/>
        <v>29</v>
      </c>
    </row>
    <row r="33" spans="1:9" ht="12.75" thickBot="1" x14ac:dyDescent="0.25">
      <c r="A33" s="621" t="s">
        <v>142</v>
      </c>
      <c r="B33" s="29">
        <v>10</v>
      </c>
      <c r="C33" s="153">
        <v>3</v>
      </c>
      <c r="D33" s="29">
        <v>3</v>
      </c>
      <c r="E33" s="153">
        <v>6</v>
      </c>
      <c r="F33" s="150">
        <v>10</v>
      </c>
      <c r="G33" s="151">
        <v>2</v>
      </c>
      <c r="H33" s="623">
        <f t="shared" si="0"/>
        <v>23</v>
      </c>
      <c r="I33" s="624">
        <f t="shared" si="1"/>
        <v>11</v>
      </c>
    </row>
    <row r="34" spans="1:9" ht="12.75" thickBot="1" x14ac:dyDescent="0.25">
      <c r="A34" s="118" t="s">
        <v>235</v>
      </c>
      <c r="B34" s="156">
        <f t="shared" ref="B34:I34" si="4">SUM(B9:B33)</f>
        <v>145</v>
      </c>
      <c r="C34" s="157">
        <f t="shared" si="4"/>
        <v>131</v>
      </c>
      <c r="D34" s="156">
        <f t="shared" si="4"/>
        <v>82</v>
      </c>
      <c r="E34" s="157">
        <f t="shared" si="4"/>
        <v>89</v>
      </c>
      <c r="F34" s="156">
        <f t="shared" si="4"/>
        <v>117</v>
      </c>
      <c r="G34" s="157">
        <f t="shared" si="4"/>
        <v>101</v>
      </c>
      <c r="H34" s="158">
        <f t="shared" si="4"/>
        <v>344</v>
      </c>
      <c r="I34" s="157">
        <f t="shared" si="4"/>
        <v>321</v>
      </c>
    </row>
  </sheetData>
  <mergeCells count="5">
    <mergeCell ref="A7:A8"/>
    <mergeCell ref="B7:C7"/>
    <mergeCell ref="D7:E7"/>
    <mergeCell ref="H7:I7"/>
    <mergeCell ref="F7:G7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3">
    <tabColor rgb="FFC00000"/>
  </sheetPr>
  <dimension ref="A1:Q137"/>
  <sheetViews>
    <sheetView zoomScaleNormal="100" workbookViewId="0">
      <selection activeCell="A2" sqref="A2"/>
    </sheetView>
  </sheetViews>
  <sheetFormatPr defaultRowHeight="12" x14ac:dyDescent="0.2"/>
  <cols>
    <col min="1" max="1" width="32.7109375" style="48" customWidth="1"/>
    <col min="2" max="17" width="5.7109375" style="48" customWidth="1"/>
    <col min="18" max="189" width="9.140625" style="48"/>
    <col min="190" max="190" width="29.42578125" style="48" customWidth="1"/>
    <col min="191" max="206" width="5.7109375" style="48" customWidth="1"/>
    <col min="207" max="445" width="9.140625" style="48"/>
    <col min="446" max="446" width="29.42578125" style="48" customWidth="1"/>
    <col min="447" max="462" width="5.7109375" style="48" customWidth="1"/>
    <col min="463" max="701" width="9.140625" style="48"/>
    <col min="702" max="702" width="29.42578125" style="48" customWidth="1"/>
    <col min="703" max="718" width="5.7109375" style="48" customWidth="1"/>
    <col min="719" max="957" width="9.140625" style="48"/>
    <col min="958" max="958" width="29.42578125" style="48" customWidth="1"/>
    <col min="959" max="974" width="5.7109375" style="48" customWidth="1"/>
    <col min="975" max="1213" width="9.140625" style="48"/>
    <col min="1214" max="1214" width="29.42578125" style="48" customWidth="1"/>
    <col min="1215" max="1230" width="5.7109375" style="48" customWidth="1"/>
    <col min="1231" max="1469" width="9.140625" style="48"/>
    <col min="1470" max="1470" width="29.42578125" style="48" customWidth="1"/>
    <col min="1471" max="1486" width="5.7109375" style="48" customWidth="1"/>
    <col min="1487" max="1725" width="9.140625" style="48"/>
    <col min="1726" max="1726" width="29.42578125" style="48" customWidth="1"/>
    <col min="1727" max="1742" width="5.7109375" style="48" customWidth="1"/>
    <col min="1743" max="1981" width="9.140625" style="48"/>
    <col min="1982" max="1982" width="29.42578125" style="48" customWidth="1"/>
    <col min="1983" max="1998" width="5.7109375" style="48" customWidth="1"/>
    <col min="1999" max="2237" width="9.140625" style="48"/>
    <col min="2238" max="2238" width="29.42578125" style="48" customWidth="1"/>
    <col min="2239" max="2254" width="5.7109375" style="48" customWidth="1"/>
    <col min="2255" max="2493" width="9.140625" style="48"/>
    <col min="2494" max="2494" width="29.42578125" style="48" customWidth="1"/>
    <col min="2495" max="2510" width="5.7109375" style="48" customWidth="1"/>
    <col min="2511" max="2749" width="9.140625" style="48"/>
    <col min="2750" max="2750" width="29.42578125" style="48" customWidth="1"/>
    <col min="2751" max="2766" width="5.7109375" style="48" customWidth="1"/>
    <col min="2767" max="3005" width="9.140625" style="48"/>
    <col min="3006" max="3006" width="29.42578125" style="48" customWidth="1"/>
    <col min="3007" max="3022" width="5.7109375" style="48" customWidth="1"/>
    <col min="3023" max="3261" width="9.140625" style="48"/>
    <col min="3262" max="3262" width="29.42578125" style="48" customWidth="1"/>
    <col min="3263" max="3278" width="5.7109375" style="48" customWidth="1"/>
    <col min="3279" max="3517" width="9.140625" style="48"/>
    <col min="3518" max="3518" width="29.42578125" style="48" customWidth="1"/>
    <col min="3519" max="3534" width="5.7109375" style="48" customWidth="1"/>
    <col min="3535" max="3773" width="9.140625" style="48"/>
    <col min="3774" max="3774" width="29.42578125" style="48" customWidth="1"/>
    <col min="3775" max="3790" width="5.7109375" style="48" customWidth="1"/>
    <col min="3791" max="4029" width="9.140625" style="48"/>
    <col min="4030" max="4030" width="29.42578125" style="48" customWidth="1"/>
    <col min="4031" max="4046" width="5.7109375" style="48" customWidth="1"/>
    <col min="4047" max="4285" width="9.140625" style="48"/>
    <col min="4286" max="4286" width="29.42578125" style="48" customWidth="1"/>
    <col min="4287" max="4302" width="5.7109375" style="48" customWidth="1"/>
    <col min="4303" max="4541" width="9.140625" style="48"/>
    <col min="4542" max="4542" width="29.42578125" style="48" customWidth="1"/>
    <col min="4543" max="4558" width="5.7109375" style="48" customWidth="1"/>
    <col min="4559" max="4797" width="9.140625" style="48"/>
    <col min="4798" max="4798" width="29.42578125" style="48" customWidth="1"/>
    <col min="4799" max="4814" width="5.7109375" style="48" customWidth="1"/>
    <col min="4815" max="5053" width="9.140625" style="48"/>
    <col min="5054" max="5054" width="29.42578125" style="48" customWidth="1"/>
    <col min="5055" max="5070" width="5.7109375" style="48" customWidth="1"/>
    <col min="5071" max="5309" width="9.140625" style="48"/>
    <col min="5310" max="5310" width="29.42578125" style="48" customWidth="1"/>
    <col min="5311" max="5326" width="5.7109375" style="48" customWidth="1"/>
    <col min="5327" max="5565" width="9.140625" style="48"/>
    <col min="5566" max="5566" width="29.42578125" style="48" customWidth="1"/>
    <col min="5567" max="5582" width="5.7109375" style="48" customWidth="1"/>
    <col min="5583" max="5821" width="9.140625" style="48"/>
    <col min="5822" max="5822" width="29.42578125" style="48" customWidth="1"/>
    <col min="5823" max="5838" width="5.7109375" style="48" customWidth="1"/>
    <col min="5839" max="6077" width="9.140625" style="48"/>
    <col min="6078" max="6078" width="29.42578125" style="48" customWidth="1"/>
    <col min="6079" max="6094" width="5.7109375" style="48" customWidth="1"/>
    <col min="6095" max="6333" width="9.140625" style="48"/>
    <col min="6334" max="6334" width="29.42578125" style="48" customWidth="1"/>
    <col min="6335" max="6350" width="5.7109375" style="48" customWidth="1"/>
    <col min="6351" max="6589" width="9.140625" style="48"/>
    <col min="6590" max="6590" width="29.42578125" style="48" customWidth="1"/>
    <col min="6591" max="6606" width="5.7109375" style="48" customWidth="1"/>
    <col min="6607" max="6845" width="9.140625" style="48"/>
    <col min="6846" max="6846" width="29.42578125" style="48" customWidth="1"/>
    <col min="6847" max="6862" width="5.7109375" style="48" customWidth="1"/>
    <col min="6863" max="7101" width="9.140625" style="48"/>
    <col min="7102" max="7102" width="29.42578125" style="48" customWidth="1"/>
    <col min="7103" max="7118" width="5.7109375" style="48" customWidth="1"/>
    <col min="7119" max="7357" width="9.140625" style="48"/>
    <col min="7358" max="7358" width="29.42578125" style="48" customWidth="1"/>
    <col min="7359" max="7374" width="5.7109375" style="48" customWidth="1"/>
    <col min="7375" max="7613" width="9.140625" style="48"/>
    <col min="7614" max="7614" width="29.42578125" style="48" customWidth="1"/>
    <col min="7615" max="7630" width="5.7109375" style="48" customWidth="1"/>
    <col min="7631" max="7869" width="9.140625" style="48"/>
    <col min="7870" max="7870" width="29.42578125" style="48" customWidth="1"/>
    <col min="7871" max="7886" width="5.7109375" style="48" customWidth="1"/>
    <col min="7887" max="8125" width="9.140625" style="48"/>
    <col min="8126" max="8126" width="29.42578125" style="48" customWidth="1"/>
    <col min="8127" max="8142" width="5.7109375" style="48" customWidth="1"/>
    <col min="8143" max="8381" width="9.140625" style="48"/>
    <col min="8382" max="8382" width="29.42578125" style="48" customWidth="1"/>
    <col min="8383" max="8398" width="5.7109375" style="48" customWidth="1"/>
    <col min="8399" max="8637" width="9.140625" style="48"/>
    <col min="8638" max="8638" width="29.42578125" style="48" customWidth="1"/>
    <col min="8639" max="8654" width="5.7109375" style="48" customWidth="1"/>
    <col min="8655" max="8893" width="9.140625" style="48"/>
    <col min="8894" max="8894" width="29.42578125" style="48" customWidth="1"/>
    <col min="8895" max="8910" width="5.7109375" style="48" customWidth="1"/>
    <col min="8911" max="9149" width="9.140625" style="48"/>
    <col min="9150" max="9150" width="29.42578125" style="48" customWidth="1"/>
    <col min="9151" max="9166" width="5.7109375" style="48" customWidth="1"/>
    <col min="9167" max="9405" width="9.140625" style="48"/>
    <col min="9406" max="9406" width="29.42578125" style="48" customWidth="1"/>
    <col min="9407" max="9422" width="5.7109375" style="48" customWidth="1"/>
    <col min="9423" max="9661" width="9.140625" style="48"/>
    <col min="9662" max="9662" width="29.42578125" style="48" customWidth="1"/>
    <col min="9663" max="9678" width="5.7109375" style="48" customWidth="1"/>
    <col min="9679" max="9917" width="9.140625" style="48"/>
    <col min="9918" max="9918" width="29.42578125" style="48" customWidth="1"/>
    <col min="9919" max="9934" width="5.7109375" style="48" customWidth="1"/>
    <col min="9935" max="10173" width="9.140625" style="48"/>
    <col min="10174" max="10174" width="29.42578125" style="48" customWidth="1"/>
    <col min="10175" max="10190" width="5.7109375" style="48" customWidth="1"/>
    <col min="10191" max="10429" width="9.140625" style="48"/>
    <col min="10430" max="10430" width="29.42578125" style="48" customWidth="1"/>
    <col min="10431" max="10446" width="5.7109375" style="48" customWidth="1"/>
    <col min="10447" max="10685" width="9.140625" style="48"/>
    <col min="10686" max="10686" width="29.42578125" style="48" customWidth="1"/>
    <col min="10687" max="10702" width="5.7109375" style="48" customWidth="1"/>
    <col min="10703" max="10941" width="9.140625" style="48"/>
    <col min="10942" max="10942" width="29.42578125" style="48" customWidth="1"/>
    <col min="10943" max="10958" width="5.7109375" style="48" customWidth="1"/>
    <col min="10959" max="11197" width="9.140625" style="48"/>
    <col min="11198" max="11198" width="29.42578125" style="48" customWidth="1"/>
    <col min="11199" max="11214" width="5.7109375" style="48" customWidth="1"/>
    <col min="11215" max="11453" width="9.140625" style="48"/>
    <col min="11454" max="11454" width="29.42578125" style="48" customWidth="1"/>
    <col min="11455" max="11470" width="5.7109375" style="48" customWidth="1"/>
    <col min="11471" max="11709" width="9.140625" style="48"/>
    <col min="11710" max="11710" width="29.42578125" style="48" customWidth="1"/>
    <col min="11711" max="11726" width="5.7109375" style="48" customWidth="1"/>
    <col min="11727" max="11965" width="9.140625" style="48"/>
    <col min="11966" max="11966" width="29.42578125" style="48" customWidth="1"/>
    <col min="11967" max="11982" width="5.7109375" style="48" customWidth="1"/>
    <col min="11983" max="12221" width="9.140625" style="48"/>
    <col min="12222" max="12222" width="29.42578125" style="48" customWidth="1"/>
    <col min="12223" max="12238" width="5.7109375" style="48" customWidth="1"/>
    <col min="12239" max="12477" width="9.140625" style="48"/>
    <col min="12478" max="12478" width="29.42578125" style="48" customWidth="1"/>
    <col min="12479" max="12494" width="5.7109375" style="48" customWidth="1"/>
    <col min="12495" max="12733" width="9.140625" style="48"/>
    <col min="12734" max="12734" width="29.42578125" style="48" customWidth="1"/>
    <col min="12735" max="12750" width="5.7109375" style="48" customWidth="1"/>
    <col min="12751" max="12989" width="9.140625" style="48"/>
    <col min="12990" max="12990" width="29.42578125" style="48" customWidth="1"/>
    <col min="12991" max="13006" width="5.7109375" style="48" customWidth="1"/>
    <col min="13007" max="13245" width="9.140625" style="48"/>
    <col min="13246" max="13246" width="29.42578125" style="48" customWidth="1"/>
    <col min="13247" max="13262" width="5.7109375" style="48" customWidth="1"/>
    <col min="13263" max="13501" width="9.140625" style="48"/>
    <col min="13502" max="13502" width="29.42578125" style="48" customWidth="1"/>
    <col min="13503" max="13518" width="5.7109375" style="48" customWidth="1"/>
    <col min="13519" max="13757" width="9.140625" style="48"/>
    <col min="13758" max="13758" width="29.42578125" style="48" customWidth="1"/>
    <col min="13759" max="13774" width="5.7109375" style="48" customWidth="1"/>
    <col min="13775" max="14013" width="9.140625" style="48"/>
    <col min="14014" max="14014" width="29.42578125" style="48" customWidth="1"/>
    <col min="14015" max="14030" width="5.7109375" style="48" customWidth="1"/>
    <col min="14031" max="14269" width="9.140625" style="48"/>
    <col min="14270" max="14270" width="29.42578125" style="48" customWidth="1"/>
    <col min="14271" max="14286" width="5.7109375" style="48" customWidth="1"/>
    <col min="14287" max="14525" width="9.140625" style="48"/>
    <col min="14526" max="14526" width="29.42578125" style="48" customWidth="1"/>
    <col min="14527" max="14542" width="5.7109375" style="48" customWidth="1"/>
    <col min="14543" max="14781" width="9.140625" style="48"/>
    <col min="14782" max="14782" width="29.42578125" style="48" customWidth="1"/>
    <col min="14783" max="14798" width="5.7109375" style="48" customWidth="1"/>
    <col min="14799" max="15037" width="9.140625" style="48"/>
    <col min="15038" max="15038" width="29.42578125" style="48" customWidth="1"/>
    <col min="15039" max="15054" width="5.7109375" style="48" customWidth="1"/>
    <col min="15055" max="15293" width="9.140625" style="48"/>
    <col min="15294" max="15294" width="29.42578125" style="48" customWidth="1"/>
    <col min="15295" max="15310" width="5.7109375" style="48" customWidth="1"/>
    <col min="15311" max="15549" width="9.140625" style="48"/>
    <col min="15550" max="15550" width="29.42578125" style="48" customWidth="1"/>
    <col min="15551" max="15566" width="5.7109375" style="48" customWidth="1"/>
    <col min="15567" max="15805" width="9.140625" style="48"/>
    <col min="15806" max="15806" width="29.42578125" style="48" customWidth="1"/>
    <col min="15807" max="15822" width="5.7109375" style="48" customWidth="1"/>
    <col min="15823" max="16061" width="9.140625" style="48"/>
    <col min="16062" max="16062" width="29.42578125" style="48" customWidth="1"/>
    <col min="16063" max="16078" width="5.7109375" style="48" customWidth="1"/>
    <col min="16079" max="16384" width="9.140625" style="48"/>
  </cols>
  <sheetData>
    <row r="1" spans="1:17" ht="12.75" customHeight="1" x14ac:dyDescent="0.2">
      <c r="A1" s="518" t="s">
        <v>433</v>
      </c>
    </row>
    <row r="2" spans="1:17" ht="12.75" customHeight="1" x14ac:dyDescent="0.2">
      <c r="A2" s="48" t="s">
        <v>258</v>
      </c>
    </row>
    <row r="3" spans="1:17" ht="12.75" customHeight="1" thickBot="1" x14ac:dyDescent="0.25">
      <c r="A3" s="1082"/>
    </row>
    <row r="4" spans="1:17" ht="12.75" customHeight="1" x14ac:dyDescent="0.2">
      <c r="A4" s="1427" t="s">
        <v>0</v>
      </c>
      <c r="B4" s="1429">
        <v>2013</v>
      </c>
      <c r="C4" s="1430"/>
      <c r="D4" s="1430"/>
      <c r="E4" s="1431"/>
      <c r="F4" s="1429">
        <v>2014</v>
      </c>
      <c r="G4" s="1430"/>
      <c r="H4" s="1430"/>
      <c r="I4" s="1431"/>
      <c r="J4" s="1429">
        <f>F4+1</f>
        <v>2015</v>
      </c>
      <c r="K4" s="1430"/>
      <c r="L4" s="1430"/>
      <c r="M4" s="1431"/>
      <c r="N4" s="1430" t="s">
        <v>235</v>
      </c>
      <c r="O4" s="1430"/>
      <c r="P4" s="1430"/>
      <c r="Q4" s="1431"/>
    </row>
    <row r="5" spans="1:17" ht="66" customHeight="1" thickBot="1" x14ac:dyDescent="0.25">
      <c r="A5" s="1428"/>
      <c r="B5" s="1246" t="s">
        <v>115</v>
      </c>
      <c r="C5" s="1247" t="s">
        <v>151</v>
      </c>
      <c r="D5" s="1247" t="s">
        <v>122</v>
      </c>
      <c r="E5" s="1248" t="s">
        <v>124</v>
      </c>
      <c r="F5" s="1246" t="s">
        <v>115</v>
      </c>
      <c r="G5" s="1247" t="s">
        <v>151</v>
      </c>
      <c r="H5" s="1247" t="s">
        <v>122</v>
      </c>
      <c r="I5" s="1248" t="s">
        <v>124</v>
      </c>
      <c r="J5" s="1246" t="s">
        <v>115</v>
      </c>
      <c r="K5" s="1247" t="s">
        <v>151</v>
      </c>
      <c r="L5" s="1247" t="s">
        <v>122</v>
      </c>
      <c r="M5" s="1248" t="s">
        <v>124</v>
      </c>
      <c r="N5" s="1249" t="s">
        <v>115</v>
      </c>
      <c r="O5" s="1247" t="s">
        <v>151</v>
      </c>
      <c r="P5" s="1247" t="s">
        <v>122</v>
      </c>
      <c r="Q5" s="1248" t="s">
        <v>124</v>
      </c>
    </row>
    <row r="6" spans="1:17" ht="12.95" customHeight="1" x14ac:dyDescent="0.2">
      <c r="A6" s="87" t="s">
        <v>143</v>
      </c>
      <c r="B6" s="150">
        <v>3</v>
      </c>
      <c r="C6" s="159">
        <v>9</v>
      </c>
      <c r="D6" s="160">
        <f t="shared" ref="D6:D16" si="0">SUM(B6:C6)</f>
        <v>12</v>
      </c>
      <c r="E6" s="161">
        <f t="shared" ref="E6:E34" si="1">D6*100/$D$35</f>
        <v>1.7094017094017093</v>
      </c>
      <c r="F6" s="129">
        <v>8</v>
      </c>
      <c r="G6" s="129">
        <v>13</v>
      </c>
      <c r="H6" s="160">
        <f t="shared" ref="H6:H16" si="2">SUM(F6:G6)</f>
        <v>21</v>
      </c>
      <c r="I6" s="161">
        <f t="shared" ref="I6:I34" si="3">H6*100/$H$35</f>
        <v>3.0882352941176472</v>
      </c>
      <c r="J6" s="150">
        <v>1</v>
      </c>
      <c r="K6" s="159">
        <v>7</v>
      </c>
      <c r="L6" s="160">
        <f>SUM(J6:K6)</f>
        <v>8</v>
      </c>
      <c r="M6" s="161">
        <f>L6*100/$L$35</f>
        <v>1.3093289689034371</v>
      </c>
      <c r="N6" s="162">
        <f>SUM(J6,B6,F6)</f>
        <v>12</v>
      </c>
      <c r="O6" s="162">
        <f>SUM(K6,C6,G6)</f>
        <v>29</v>
      </c>
      <c r="P6" s="160">
        <f>SUM(N6:O6)</f>
        <v>41</v>
      </c>
      <c r="Q6" s="161">
        <f t="shared" ref="Q6:Q34" si="4">P6*100/$P$35</f>
        <v>2.0572002007024586</v>
      </c>
    </row>
    <row r="7" spans="1:17" ht="12.95" customHeight="1" x14ac:dyDescent="0.2">
      <c r="A7" s="14" t="s">
        <v>236</v>
      </c>
      <c r="B7" s="29">
        <v>3</v>
      </c>
      <c r="C7" s="30">
        <v>14</v>
      </c>
      <c r="D7" s="160">
        <f t="shared" si="0"/>
        <v>17</v>
      </c>
      <c r="E7" s="161">
        <f t="shared" si="1"/>
        <v>2.4216524216524218</v>
      </c>
      <c r="F7" s="129">
        <v>2</v>
      </c>
      <c r="G7" s="129">
        <v>8</v>
      </c>
      <c r="H7" s="160">
        <f t="shared" si="2"/>
        <v>10</v>
      </c>
      <c r="I7" s="161">
        <f t="shared" si="3"/>
        <v>1.4705882352941178</v>
      </c>
      <c r="J7" s="150">
        <v>5</v>
      </c>
      <c r="K7" s="159">
        <v>16</v>
      </c>
      <c r="L7" s="160">
        <f t="shared" ref="L7:L34" si="5">SUM(J7:K7)</f>
        <v>21</v>
      </c>
      <c r="M7" s="161">
        <f t="shared" ref="M7:M35" si="6">L7*100/$L$35</f>
        <v>3.4369885433715219</v>
      </c>
      <c r="N7" s="162">
        <f t="shared" ref="N7:N34" si="7">SUM(J7,B7,F7)</f>
        <v>10</v>
      </c>
      <c r="O7" s="162">
        <f t="shared" ref="O7:O34" si="8">SUM(K7,C7,G7)</f>
        <v>38</v>
      </c>
      <c r="P7" s="160">
        <f t="shared" ref="P7:P34" si="9">SUM(N7:O7)</f>
        <v>48</v>
      </c>
      <c r="Q7" s="163">
        <f t="shared" si="4"/>
        <v>2.4084295032614151</v>
      </c>
    </row>
    <row r="8" spans="1:17" ht="12.95" customHeight="1" x14ac:dyDescent="0.2">
      <c r="A8" s="14" t="s">
        <v>218</v>
      </c>
      <c r="B8" s="29">
        <v>30</v>
      </c>
      <c r="C8" s="30">
        <v>46</v>
      </c>
      <c r="D8" s="160">
        <f t="shared" si="0"/>
        <v>76</v>
      </c>
      <c r="E8" s="161">
        <f t="shared" si="1"/>
        <v>10.826210826210826</v>
      </c>
      <c r="F8" s="129">
        <v>24</v>
      </c>
      <c r="G8" s="129">
        <v>42</v>
      </c>
      <c r="H8" s="160">
        <f t="shared" si="2"/>
        <v>66</v>
      </c>
      <c r="I8" s="161">
        <f t="shared" si="3"/>
        <v>9.7058823529411757</v>
      </c>
      <c r="J8" s="150">
        <v>35</v>
      </c>
      <c r="K8" s="159">
        <v>43</v>
      </c>
      <c r="L8" s="160">
        <f t="shared" si="5"/>
        <v>78</v>
      </c>
      <c r="M8" s="161">
        <f t="shared" si="6"/>
        <v>12.76595744680851</v>
      </c>
      <c r="N8" s="162">
        <f t="shared" si="7"/>
        <v>89</v>
      </c>
      <c r="O8" s="162">
        <f t="shared" si="8"/>
        <v>131</v>
      </c>
      <c r="P8" s="160">
        <f t="shared" si="9"/>
        <v>220</v>
      </c>
      <c r="Q8" s="163">
        <f t="shared" si="4"/>
        <v>11.038635223281485</v>
      </c>
    </row>
    <row r="9" spans="1:17" ht="12.95" customHeight="1" x14ac:dyDescent="0.2">
      <c r="A9" s="14" t="s">
        <v>21</v>
      </c>
      <c r="B9" s="29">
        <v>6</v>
      </c>
      <c r="C9" s="30">
        <v>4</v>
      </c>
      <c r="D9" s="160">
        <f t="shared" si="0"/>
        <v>10</v>
      </c>
      <c r="E9" s="161">
        <f t="shared" si="1"/>
        <v>1.4245014245014245</v>
      </c>
      <c r="F9" s="166">
        <v>6</v>
      </c>
      <c r="G9" s="129">
        <v>11</v>
      </c>
      <c r="H9" s="160">
        <f t="shared" si="2"/>
        <v>17</v>
      </c>
      <c r="I9" s="161">
        <f t="shared" si="3"/>
        <v>2.5</v>
      </c>
      <c r="J9" s="150">
        <v>0</v>
      </c>
      <c r="K9" s="159">
        <v>5</v>
      </c>
      <c r="L9" s="160">
        <f t="shared" si="5"/>
        <v>5</v>
      </c>
      <c r="M9" s="161">
        <f t="shared" si="6"/>
        <v>0.81833060556464809</v>
      </c>
      <c r="N9" s="162">
        <f t="shared" si="7"/>
        <v>12</v>
      </c>
      <c r="O9" s="162">
        <f t="shared" si="8"/>
        <v>20</v>
      </c>
      <c r="P9" s="160">
        <f t="shared" si="9"/>
        <v>32</v>
      </c>
      <c r="Q9" s="163">
        <f t="shared" si="4"/>
        <v>1.6056196688409432</v>
      </c>
    </row>
    <row r="10" spans="1:17" ht="12.95" customHeight="1" x14ac:dyDescent="0.2">
      <c r="A10" s="14" t="s">
        <v>237</v>
      </c>
      <c r="B10" s="29" t="s">
        <v>121</v>
      </c>
      <c r="C10" s="30">
        <v>3</v>
      </c>
      <c r="D10" s="160">
        <f t="shared" si="0"/>
        <v>3</v>
      </c>
      <c r="E10" s="161">
        <f t="shared" si="1"/>
        <v>0.42735042735042733</v>
      </c>
      <c r="F10" s="29" t="s">
        <v>121</v>
      </c>
      <c r="G10" s="30">
        <v>1</v>
      </c>
      <c r="H10" s="160">
        <f t="shared" si="2"/>
        <v>1</v>
      </c>
      <c r="I10" s="161">
        <f t="shared" si="3"/>
        <v>0.14705882352941177</v>
      </c>
      <c r="J10" s="150" t="s">
        <v>121</v>
      </c>
      <c r="K10" s="159" t="s">
        <v>121</v>
      </c>
      <c r="L10" s="160">
        <f t="shared" si="5"/>
        <v>0</v>
      </c>
      <c r="M10" s="161">
        <f t="shared" si="6"/>
        <v>0</v>
      </c>
      <c r="N10" s="162">
        <f t="shared" si="7"/>
        <v>0</v>
      </c>
      <c r="O10" s="162">
        <f t="shared" si="8"/>
        <v>4</v>
      </c>
      <c r="P10" s="160">
        <f t="shared" si="9"/>
        <v>4</v>
      </c>
      <c r="Q10" s="163">
        <f t="shared" si="4"/>
        <v>0.2007024586051179</v>
      </c>
    </row>
    <row r="11" spans="1:17" ht="12.95" customHeight="1" x14ac:dyDescent="0.2">
      <c r="A11" s="14" t="s">
        <v>132</v>
      </c>
      <c r="B11" s="29">
        <v>5</v>
      </c>
      <c r="C11" s="30">
        <v>8</v>
      </c>
      <c r="D11" s="160">
        <f t="shared" si="0"/>
        <v>13</v>
      </c>
      <c r="E11" s="161">
        <f t="shared" si="1"/>
        <v>1.8518518518518519</v>
      </c>
      <c r="F11" s="129">
        <v>10</v>
      </c>
      <c r="G11" s="129">
        <v>12</v>
      </c>
      <c r="H11" s="160">
        <f t="shared" si="2"/>
        <v>22</v>
      </c>
      <c r="I11" s="161">
        <f t="shared" si="3"/>
        <v>3.2352941176470589</v>
      </c>
      <c r="J11" s="150">
        <v>12</v>
      </c>
      <c r="K11" s="159">
        <v>2</v>
      </c>
      <c r="L11" s="160">
        <f t="shared" si="5"/>
        <v>14</v>
      </c>
      <c r="M11" s="161">
        <f t="shared" si="6"/>
        <v>2.2913256955810146</v>
      </c>
      <c r="N11" s="162">
        <f t="shared" si="7"/>
        <v>27</v>
      </c>
      <c r="O11" s="162">
        <f t="shared" si="8"/>
        <v>22</v>
      </c>
      <c r="P11" s="160">
        <f t="shared" si="9"/>
        <v>49</v>
      </c>
      <c r="Q11" s="163">
        <f t="shared" si="4"/>
        <v>2.4586051179126946</v>
      </c>
    </row>
    <row r="12" spans="1:17" ht="12.95" customHeight="1" x14ac:dyDescent="0.2">
      <c r="A12" s="14" t="s">
        <v>133</v>
      </c>
      <c r="B12" s="29">
        <v>1</v>
      </c>
      <c r="C12" s="30">
        <v>10</v>
      </c>
      <c r="D12" s="160">
        <f t="shared" si="0"/>
        <v>11</v>
      </c>
      <c r="E12" s="161">
        <f t="shared" si="1"/>
        <v>1.566951566951567</v>
      </c>
      <c r="F12" s="129" t="s">
        <v>121</v>
      </c>
      <c r="G12" s="129">
        <v>9</v>
      </c>
      <c r="H12" s="160">
        <f t="shared" si="2"/>
        <v>9</v>
      </c>
      <c r="I12" s="161">
        <f t="shared" si="3"/>
        <v>1.3235294117647058</v>
      </c>
      <c r="J12" s="150">
        <v>2</v>
      </c>
      <c r="K12" s="159">
        <v>7</v>
      </c>
      <c r="L12" s="160">
        <f t="shared" si="5"/>
        <v>9</v>
      </c>
      <c r="M12" s="161">
        <f t="shared" si="6"/>
        <v>1.4729950900163666</v>
      </c>
      <c r="N12" s="162">
        <f t="shared" si="7"/>
        <v>3</v>
      </c>
      <c r="O12" s="162">
        <f t="shared" si="8"/>
        <v>26</v>
      </c>
      <c r="P12" s="160">
        <f t="shared" si="9"/>
        <v>29</v>
      </c>
      <c r="Q12" s="163">
        <f t="shared" si="4"/>
        <v>1.4550928248871049</v>
      </c>
    </row>
    <row r="13" spans="1:17" ht="12.95" customHeight="1" x14ac:dyDescent="0.2">
      <c r="A13" s="6" t="s">
        <v>238</v>
      </c>
      <c r="B13" s="29" t="s">
        <v>121</v>
      </c>
      <c r="C13" s="30">
        <v>1</v>
      </c>
      <c r="D13" s="160">
        <f t="shared" si="0"/>
        <v>1</v>
      </c>
      <c r="E13" s="161">
        <f t="shared" si="1"/>
        <v>0.14245014245014245</v>
      </c>
      <c r="F13" s="29">
        <v>1</v>
      </c>
      <c r="G13" s="30">
        <v>1</v>
      </c>
      <c r="H13" s="160">
        <f t="shared" si="2"/>
        <v>2</v>
      </c>
      <c r="I13" s="161">
        <f t="shared" si="3"/>
        <v>0.29411764705882354</v>
      </c>
      <c r="J13" s="150">
        <v>1</v>
      </c>
      <c r="K13" s="159">
        <v>3</v>
      </c>
      <c r="L13" s="160">
        <f t="shared" si="5"/>
        <v>4</v>
      </c>
      <c r="M13" s="161">
        <f t="shared" si="6"/>
        <v>0.65466448445171854</v>
      </c>
      <c r="N13" s="162">
        <f t="shared" si="7"/>
        <v>2</v>
      </c>
      <c r="O13" s="162">
        <f t="shared" si="8"/>
        <v>5</v>
      </c>
      <c r="P13" s="160">
        <f t="shared" si="9"/>
        <v>7</v>
      </c>
      <c r="Q13" s="163">
        <f t="shared" si="4"/>
        <v>0.35122930255895635</v>
      </c>
    </row>
    <row r="14" spans="1:17" ht="12.95" customHeight="1" x14ac:dyDescent="0.2">
      <c r="A14" s="14" t="s">
        <v>175</v>
      </c>
      <c r="B14" s="29">
        <v>1</v>
      </c>
      <c r="C14" s="30">
        <v>2</v>
      </c>
      <c r="D14" s="160">
        <f t="shared" si="0"/>
        <v>3</v>
      </c>
      <c r="E14" s="161">
        <f t="shared" si="1"/>
        <v>0.42735042735042733</v>
      </c>
      <c r="F14" s="129" t="s">
        <v>121</v>
      </c>
      <c r="G14" s="129">
        <v>2</v>
      </c>
      <c r="H14" s="160">
        <f t="shared" si="2"/>
        <v>2</v>
      </c>
      <c r="I14" s="161">
        <f t="shared" si="3"/>
        <v>0.29411764705882354</v>
      </c>
      <c r="J14" s="150">
        <v>1</v>
      </c>
      <c r="K14" s="159">
        <v>2</v>
      </c>
      <c r="L14" s="160">
        <f t="shared" si="5"/>
        <v>3</v>
      </c>
      <c r="M14" s="161">
        <f t="shared" si="6"/>
        <v>0.49099836333878888</v>
      </c>
      <c r="N14" s="162">
        <f t="shared" si="7"/>
        <v>2</v>
      </c>
      <c r="O14" s="162">
        <f t="shared" si="8"/>
        <v>6</v>
      </c>
      <c r="P14" s="160">
        <f t="shared" si="9"/>
        <v>8</v>
      </c>
      <c r="Q14" s="163">
        <f t="shared" si="4"/>
        <v>0.4014049172102358</v>
      </c>
    </row>
    <row r="15" spans="1:17" ht="12.95" customHeight="1" x14ac:dyDescent="0.2">
      <c r="A15" s="14" t="s">
        <v>134</v>
      </c>
      <c r="B15" s="29">
        <v>8</v>
      </c>
      <c r="C15" s="30">
        <v>29</v>
      </c>
      <c r="D15" s="160">
        <f t="shared" si="0"/>
        <v>37</v>
      </c>
      <c r="E15" s="161">
        <f t="shared" si="1"/>
        <v>5.2706552706552703</v>
      </c>
      <c r="F15" s="129">
        <v>7</v>
      </c>
      <c r="G15" s="129">
        <v>26</v>
      </c>
      <c r="H15" s="160">
        <f t="shared" si="2"/>
        <v>33</v>
      </c>
      <c r="I15" s="161">
        <f t="shared" si="3"/>
        <v>4.8529411764705879</v>
      </c>
      <c r="J15" s="150">
        <v>4</v>
      </c>
      <c r="K15" s="159">
        <v>27</v>
      </c>
      <c r="L15" s="160">
        <f t="shared" si="5"/>
        <v>31</v>
      </c>
      <c r="M15" s="161">
        <f t="shared" si="6"/>
        <v>5.0736497545008179</v>
      </c>
      <c r="N15" s="162">
        <f t="shared" si="7"/>
        <v>19</v>
      </c>
      <c r="O15" s="162">
        <f t="shared" si="8"/>
        <v>82</v>
      </c>
      <c r="P15" s="160">
        <f t="shared" si="9"/>
        <v>101</v>
      </c>
      <c r="Q15" s="163">
        <f t="shared" si="4"/>
        <v>5.0677370797792269</v>
      </c>
    </row>
    <row r="16" spans="1:17" ht="12.95" customHeight="1" x14ac:dyDescent="0.2">
      <c r="A16" s="14" t="s">
        <v>135</v>
      </c>
      <c r="B16" s="29">
        <v>8</v>
      </c>
      <c r="C16" s="30">
        <v>15</v>
      </c>
      <c r="D16" s="160">
        <f t="shared" si="0"/>
        <v>23</v>
      </c>
      <c r="E16" s="161">
        <f t="shared" si="1"/>
        <v>3.2763532763532766</v>
      </c>
      <c r="F16" s="129">
        <v>1</v>
      </c>
      <c r="G16" s="129">
        <v>11</v>
      </c>
      <c r="H16" s="160">
        <f t="shared" si="2"/>
        <v>12</v>
      </c>
      <c r="I16" s="161">
        <f t="shared" si="3"/>
        <v>1.7647058823529411</v>
      </c>
      <c r="J16" s="150">
        <v>3</v>
      </c>
      <c r="K16" s="159">
        <v>15</v>
      </c>
      <c r="L16" s="160">
        <f t="shared" si="5"/>
        <v>18</v>
      </c>
      <c r="M16" s="161">
        <f t="shared" si="6"/>
        <v>2.9459901800327333</v>
      </c>
      <c r="N16" s="162">
        <f t="shared" si="7"/>
        <v>12</v>
      </c>
      <c r="O16" s="162">
        <f t="shared" si="8"/>
        <v>41</v>
      </c>
      <c r="P16" s="160">
        <f t="shared" si="9"/>
        <v>53</v>
      </c>
      <c r="Q16" s="163">
        <f t="shared" si="4"/>
        <v>2.6593075765178122</v>
      </c>
    </row>
    <row r="17" spans="1:17" ht="12.95" customHeight="1" x14ac:dyDescent="0.2">
      <c r="A17" s="14" t="s">
        <v>219</v>
      </c>
      <c r="B17" s="29">
        <v>3</v>
      </c>
      <c r="C17" s="30">
        <v>19</v>
      </c>
      <c r="D17" s="160">
        <v>22</v>
      </c>
      <c r="E17" s="161">
        <f t="shared" si="1"/>
        <v>3.133903133903134</v>
      </c>
      <c r="F17" s="129">
        <v>2</v>
      </c>
      <c r="G17" s="129">
        <v>17</v>
      </c>
      <c r="H17" s="160">
        <v>19</v>
      </c>
      <c r="I17" s="161">
        <f t="shared" si="3"/>
        <v>2.7941176470588234</v>
      </c>
      <c r="J17" s="150">
        <v>2</v>
      </c>
      <c r="K17" s="159">
        <v>18</v>
      </c>
      <c r="L17" s="160">
        <f t="shared" si="5"/>
        <v>20</v>
      </c>
      <c r="M17" s="161">
        <f t="shared" si="6"/>
        <v>3.2733224222585924</v>
      </c>
      <c r="N17" s="162">
        <f t="shared" si="7"/>
        <v>7</v>
      </c>
      <c r="O17" s="162">
        <f t="shared" si="8"/>
        <v>54</v>
      </c>
      <c r="P17" s="160">
        <f t="shared" si="9"/>
        <v>61</v>
      </c>
      <c r="Q17" s="163">
        <f t="shared" si="4"/>
        <v>3.0607124937280483</v>
      </c>
    </row>
    <row r="18" spans="1:17" ht="12.95" customHeight="1" x14ac:dyDescent="0.2">
      <c r="A18" s="14" t="s">
        <v>239</v>
      </c>
      <c r="B18" s="29" t="s">
        <v>121</v>
      </c>
      <c r="C18" s="30">
        <v>3</v>
      </c>
      <c r="D18" s="160">
        <v>3</v>
      </c>
      <c r="E18" s="161">
        <f t="shared" si="1"/>
        <v>0.42735042735042733</v>
      </c>
      <c r="F18" s="129">
        <v>1</v>
      </c>
      <c r="G18" s="129">
        <v>4</v>
      </c>
      <c r="H18" s="160">
        <v>5</v>
      </c>
      <c r="I18" s="161">
        <f t="shared" si="3"/>
        <v>0.73529411764705888</v>
      </c>
      <c r="J18" s="150" t="s">
        <v>121</v>
      </c>
      <c r="K18" s="159">
        <v>2</v>
      </c>
      <c r="L18" s="160">
        <f t="shared" si="5"/>
        <v>2</v>
      </c>
      <c r="M18" s="161">
        <f t="shared" si="6"/>
        <v>0.32733224222585927</v>
      </c>
      <c r="N18" s="162">
        <f t="shared" si="7"/>
        <v>1</v>
      </c>
      <c r="O18" s="162">
        <f t="shared" si="8"/>
        <v>9</v>
      </c>
      <c r="P18" s="160">
        <f t="shared" si="9"/>
        <v>10</v>
      </c>
      <c r="Q18" s="163">
        <f t="shared" si="4"/>
        <v>0.50175614651279477</v>
      </c>
    </row>
    <row r="19" spans="1:17" ht="12.95" customHeight="1" x14ac:dyDescent="0.2">
      <c r="A19" s="14" t="s">
        <v>240</v>
      </c>
      <c r="B19" s="29" t="s">
        <v>121</v>
      </c>
      <c r="C19" s="30" t="s">
        <v>121</v>
      </c>
      <c r="D19" s="160">
        <v>0</v>
      </c>
      <c r="E19" s="161">
        <f t="shared" si="1"/>
        <v>0</v>
      </c>
      <c r="F19" s="29" t="s">
        <v>121</v>
      </c>
      <c r="G19" s="30" t="s">
        <v>121</v>
      </c>
      <c r="H19" s="160">
        <v>0</v>
      </c>
      <c r="I19" s="161">
        <f t="shared" si="3"/>
        <v>0</v>
      </c>
      <c r="J19" s="150" t="s">
        <v>121</v>
      </c>
      <c r="K19" s="159" t="s">
        <v>121</v>
      </c>
      <c r="L19" s="160">
        <f t="shared" si="5"/>
        <v>0</v>
      </c>
      <c r="M19" s="161">
        <f t="shared" si="6"/>
        <v>0</v>
      </c>
      <c r="N19" s="162">
        <f t="shared" si="7"/>
        <v>0</v>
      </c>
      <c r="O19" s="162">
        <f t="shared" si="8"/>
        <v>0</v>
      </c>
      <c r="P19" s="160">
        <f t="shared" si="9"/>
        <v>0</v>
      </c>
      <c r="Q19" s="163">
        <f t="shared" si="4"/>
        <v>0</v>
      </c>
    </row>
    <row r="20" spans="1:17" ht="12.95" customHeight="1" x14ac:dyDescent="0.2">
      <c r="A20" s="14" t="s">
        <v>61</v>
      </c>
      <c r="B20" s="29">
        <v>22</v>
      </c>
      <c r="C20" s="30">
        <v>12</v>
      </c>
      <c r="D20" s="160">
        <f>SUM(B20:C20)</f>
        <v>34</v>
      </c>
      <c r="E20" s="161">
        <f t="shared" si="1"/>
        <v>4.8433048433048436</v>
      </c>
      <c r="F20" s="129">
        <v>24</v>
      </c>
      <c r="G20" s="129">
        <v>14</v>
      </c>
      <c r="H20" s="160">
        <f>SUM(F20:G20)</f>
        <v>38</v>
      </c>
      <c r="I20" s="161">
        <f t="shared" si="3"/>
        <v>5.5882352941176467</v>
      </c>
      <c r="J20" s="150">
        <v>20</v>
      </c>
      <c r="K20" s="159">
        <v>11</v>
      </c>
      <c r="L20" s="160">
        <f t="shared" si="5"/>
        <v>31</v>
      </c>
      <c r="M20" s="161">
        <f t="shared" si="6"/>
        <v>5.0736497545008179</v>
      </c>
      <c r="N20" s="162">
        <f t="shared" si="7"/>
        <v>66</v>
      </c>
      <c r="O20" s="162">
        <f t="shared" si="8"/>
        <v>37</v>
      </c>
      <c r="P20" s="160">
        <f t="shared" si="9"/>
        <v>103</v>
      </c>
      <c r="Q20" s="163">
        <f t="shared" si="4"/>
        <v>5.168088309081786</v>
      </c>
    </row>
    <row r="21" spans="1:17" ht="12.95" customHeight="1" x14ac:dyDescent="0.2">
      <c r="A21" s="14" t="s">
        <v>180</v>
      </c>
      <c r="B21" s="29" t="s">
        <v>121</v>
      </c>
      <c r="C21" s="30">
        <v>1</v>
      </c>
      <c r="D21" s="160">
        <v>1</v>
      </c>
      <c r="E21" s="161">
        <f t="shared" si="1"/>
        <v>0.14245014245014245</v>
      </c>
      <c r="F21" s="29" t="s">
        <v>121</v>
      </c>
      <c r="G21" s="30" t="s">
        <v>121</v>
      </c>
      <c r="H21" s="160">
        <v>0</v>
      </c>
      <c r="I21" s="161">
        <f t="shared" si="3"/>
        <v>0</v>
      </c>
      <c r="J21" s="150" t="s">
        <v>121</v>
      </c>
      <c r="K21" s="159" t="s">
        <v>121</v>
      </c>
      <c r="L21" s="160">
        <f t="shared" si="5"/>
        <v>0</v>
      </c>
      <c r="M21" s="161">
        <f t="shared" si="6"/>
        <v>0</v>
      </c>
      <c r="N21" s="162">
        <f t="shared" si="7"/>
        <v>0</v>
      </c>
      <c r="O21" s="162">
        <f t="shared" si="8"/>
        <v>1</v>
      </c>
      <c r="P21" s="160">
        <f t="shared" si="9"/>
        <v>1</v>
      </c>
      <c r="Q21" s="163">
        <f t="shared" si="4"/>
        <v>5.0175614651279475E-2</v>
      </c>
    </row>
    <row r="22" spans="1:17" ht="12.95" customHeight="1" x14ac:dyDescent="0.2">
      <c r="A22" s="14" t="s">
        <v>241</v>
      </c>
      <c r="B22" s="29">
        <v>11</v>
      </c>
      <c r="C22" s="30">
        <v>1</v>
      </c>
      <c r="D22" s="160">
        <v>12</v>
      </c>
      <c r="E22" s="161">
        <f t="shared" si="1"/>
        <v>1.7094017094017093</v>
      </c>
      <c r="F22" s="129">
        <v>11</v>
      </c>
      <c r="G22" s="129">
        <v>2</v>
      </c>
      <c r="H22" s="160">
        <f t="shared" ref="H22:H28" si="10">SUM(F22:G22)</f>
        <v>13</v>
      </c>
      <c r="I22" s="161">
        <f t="shared" si="3"/>
        <v>1.911764705882353</v>
      </c>
      <c r="J22" s="150">
        <v>12</v>
      </c>
      <c r="K22" s="159">
        <v>1</v>
      </c>
      <c r="L22" s="160">
        <f t="shared" si="5"/>
        <v>13</v>
      </c>
      <c r="M22" s="161">
        <f t="shared" si="6"/>
        <v>2.1276595744680851</v>
      </c>
      <c r="N22" s="162">
        <f t="shared" si="7"/>
        <v>34</v>
      </c>
      <c r="O22" s="162">
        <f t="shared" si="8"/>
        <v>4</v>
      </c>
      <c r="P22" s="160">
        <f t="shared" si="9"/>
        <v>38</v>
      </c>
      <c r="Q22" s="163">
        <f t="shared" si="4"/>
        <v>1.9066733567486203</v>
      </c>
    </row>
    <row r="23" spans="1:17" ht="12.95" customHeight="1" x14ac:dyDescent="0.2">
      <c r="A23" s="14" t="s">
        <v>149</v>
      </c>
      <c r="B23" s="29">
        <v>1</v>
      </c>
      <c r="C23" s="30">
        <v>31</v>
      </c>
      <c r="D23" s="160">
        <v>32</v>
      </c>
      <c r="E23" s="161">
        <f t="shared" si="1"/>
        <v>4.5584045584045585</v>
      </c>
      <c r="F23" s="129">
        <v>3</v>
      </c>
      <c r="G23" s="129">
        <v>28</v>
      </c>
      <c r="H23" s="160">
        <f t="shared" si="10"/>
        <v>31</v>
      </c>
      <c r="I23" s="161">
        <f t="shared" si="3"/>
        <v>4.5588235294117645</v>
      </c>
      <c r="J23" s="150">
        <v>1</v>
      </c>
      <c r="K23" s="159">
        <v>17</v>
      </c>
      <c r="L23" s="160">
        <f t="shared" si="5"/>
        <v>18</v>
      </c>
      <c r="M23" s="161">
        <f t="shared" si="6"/>
        <v>2.9459901800327333</v>
      </c>
      <c r="N23" s="162">
        <f t="shared" si="7"/>
        <v>5</v>
      </c>
      <c r="O23" s="162">
        <f t="shared" si="8"/>
        <v>76</v>
      </c>
      <c r="P23" s="160">
        <f t="shared" si="9"/>
        <v>81</v>
      </c>
      <c r="Q23" s="163">
        <f t="shared" si="4"/>
        <v>4.0642247867536376</v>
      </c>
    </row>
    <row r="24" spans="1:17" ht="12.95" customHeight="1" x14ac:dyDescent="0.2">
      <c r="A24" s="14" t="s">
        <v>145</v>
      </c>
      <c r="B24" s="29">
        <v>26</v>
      </c>
      <c r="C24" s="30">
        <v>119</v>
      </c>
      <c r="D24" s="160">
        <f t="shared" ref="D24:D34" si="11">SUM(B24:C24)</f>
        <v>145</v>
      </c>
      <c r="E24" s="161">
        <f t="shared" si="1"/>
        <v>20.655270655270655</v>
      </c>
      <c r="F24" s="129">
        <v>24</v>
      </c>
      <c r="G24" s="129">
        <v>100</v>
      </c>
      <c r="H24" s="160">
        <f t="shared" si="10"/>
        <v>124</v>
      </c>
      <c r="I24" s="161">
        <f t="shared" si="3"/>
        <v>18.235294117647058</v>
      </c>
      <c r="J24" s="150">
        <v>26</v>
      </c>
      <c r="K24" s="159">
        <v>84</v>
      </c>
      <c r="L24" s="160">
        <f t="shared" si="5"/>
        <v>110</v>
      </c>
      <c r="M24" s="161">
        <f t="shared" si="6"/>
        <v>18.00327332242226</v>
      </c>
      <c r="N24" s="162">
        <f t="shared" si="7"/>
        <v>76</v>
      </c>
      <c r="O24" s="162">
        <f t="shared" si="8"/>
        <v>303</v>
      </c>
      <c r="P24" s="160">
        <f t="shared" si="9"/>
        <v>379</v>
      </c>
      <c r="Q24" s="163">
        <f t="shared" si="4"/>
        <v>19.016557952834923</v>
      </c>
    </row>
    <row r="25" spans="1:17" ht="12.95" customHeight="1" x14ac:dyDescent="0.2">
      <c r="A25" s="14" t="s">
        <v>243</v>
      </c>
      <c r="B25" s="29">
        <v>3</v>
      </c>
      <c r="C25" s="30">
        <v>3</v>
      </c>
      <c r="D25" s="160">
        <f t="shared" si="11"/>
        <v>6</v>
      </c>
      <c r="E25" s="161">
        <f t="shared" si="1"/>
        <v>0.85470085470085466</v>
      </c>
      <c r="F25" s="129">
        <v>2</v>
      </c>
      <c r="G25" s="129">
        <v>3</v>
      </c>
      <c r="H25" s="160">
        <f t="shared" si="10"/>
        <v>5</v>
      </c>
      <c r="I25" s="161">
        <f t="shared" si="3"/>
        <v>0.73529411764705888</v>
      </c>
      <c r="J25" s="150" t="s">
        <v>121</v>
      </c>
      <c r="K25" s="159">
        <v>2</v>
      </c>
      <c r="L25" s="160">
        <f t="shared" si="5"/>
        <v>2</v>
      </c>
      <c r="M25" s="161">
        <f t="shared" si="6"/>
        <v>0.32733224222585927</v>
      </c>
      <c r="N25" s="162">
        <f t="shared" si="7"/>
        <v>5</v>
      </c>
      <c r="O25" s="162">
        <f t="shared" si="8"/>
        <v>8</v>
      </c>
      <c r="P25" s="160">
        <f t="shared" si="9"/>
        <v>13</v>
      </c>
      <c r="Q25" s="163">
        <f t="shared" si="4"/>
        <v>0.65228299046663318</v>
      </c>
    </row>
    <row r="26" spans="1:17" ht="12.95" customHeight="1" x14ac:dyDescent="0.2">
      <c r="A26" s="14" t="s">
        <v>244</v>
      </c>
      <c r="B26" s="29" t="s">
        <v>121</v>
      </c>
      <c r="C26" s="30">
        <v>14</v>
      </c>
      <c r="D26" s="160">
        <f t="shared" si="11"/>
        <v>14</v>
      </c>
      <c r="E26" s="161">
        <f t="shared" si="1"/>
        <v>1.9943019943019944</v>
      </c>
      <c r="F26" s="129">
        <v>2</v>
      </c>
      <c r="G26" s="129">
        <v>17</v>
      </c>
      <c r="H26" s="160">
        <f t="shared" si="10"/>
        <v>19</v>
      </c>
      <c r="I26" s="161">
        <f t="shared" si="3"/>
        <v>2.7941176470588234</v>
      </c>
      <c r="J26" s="150">
        <v>1</v>
      </c>
      <c r="K26" s="159">
        <v>5</v>
      </c>
      <c r="L26" s="160">
        <f t="shared" si="5"/>
        <v>6</v>
      </c>
      <c r="M26" s="161">
        <f t="shared" si="6"/>
        <v>0.98199672667757776</v>
      </c>
      <c r="N26" s="162">
        <f t="shared" si="7"/>
        <v>3</v>
      </c>
      <c r="O26" s="162">
        <f t="shared" si="8"/>
        <v>36</v>
      </c>
      <c r="P26" s="160">
        <f t="shared" si="9"/>
        <v>39</v>
      </c>
      <c r="Q26" s="163">
        <f t="shared" si="4"/>
        <v>1.9568489713998996</v>
      </c>
    </row>
    <row r="27" spans="1:17" ht="12.95" customHeight="1" x14ac:dyDescent="0.2">
      <c r="A27" s="14" t="s">
        <v>177</v>
      </c>
      <c r="B27" s="29">
        <v>11</v>
      </c>
      <c r="C27" s="30">
        <v>26</v>
      </c>
      <c r="D27" s="160">
        <f t="shared" si="11"/>
        <v>37</v>
      </c>
      <c r="E27" s="161">
        <f t="shared" si="1"/>
        <v>5.2706552706552703</v>
      </c>
      <c r="F27" s="129">
        <v>13</v>
      </c>
      <c r="G27" s="129">
        <v>21</v>
      </c>
      <c r="H27" s="160">
        <f t="shared" si="10"/>
        <v>34</v>
      </c>
      <c r="I27" s="161">
        <f t="shared" si="3"/>
        <v>5</v>
      </c>
      <c r="J27" s="150">
        <v>16</v>
      </c>
      <c r="K27" s="159">
        <v>24</v>
      </c>
      <c r="L27" s="160">
        <f t="shared" si="5"/>
        <v>40</v>
      </c>
      <c r="M27" s="161">
        <f t="shared" si="6"/>
        <v>6.5466448445171848</v>
      </c>
      <c r="N27" s="162">
        <f t="shared" si="7"/>
        <v>40</v>
      </c>
      <c r="O27" s="162">
        <f t="shared" si="8"/>
        <v>71</v>
      </c>
      <c r="P27" s="160">
        <f t="shared" si="9"/>
        <v>111</v>
      </c>
      <c r="Q27" s="163">
        <f t="shared" si="4"/>
        <v>5.569493226292022</v>
      </c>
    </row>
    <row r="28" spans="1:17" ht="12.95" customHeight="1" x14ac:dyDescent="0.2">
      <c r="A28" s="14" t="s">
        <v>146</v>
      </c>
      <c r="B28" s="29">
        <v>10</v>
      </c>
      <c r="C28" s="30">
        <v>10</v>
      </c>
      <c r="D28" s="160">
        <f t="shared" si="11"/>
        <v>20</v>
      </c>
      <c r="E28" s="161">
        <f t="shared" si="1"/>
        <v>2.8490028490028489</v>
      </c>
      <c r="F28" s="129">
        <v>13</v>
      </c>
      <c r="G28" s="129">
        <v>11</v>
      </c>
      <c r="H28" s="160">
        <f t="shared" si="10"/>
        <v>24</v>
      </c>
      <c r="I28" s="161">
        <f t="shared" si="3"/>
        <v>3.5294117647058822</v>
      </c>
      <c r="J28" s="150">
        <v>15</v>
      </c>
      <c r="K28" s="159">
        <v>12</v>
      </c>
      <c r="L28" s="160">
        <f t="shared" si="5"/>
        <v>27</v>
      </c>
      <c r="M28" s="161">
        <f t="shared" si="6"/>
        <v>4.4189852700490997</v>
      </c>
      <c r="N28" s="162">
        <f t="shared" si="7"/>
        <v>38</v>
      </c>
      <c r="O28" s="162">
        <f t="shared" si="8"/>
        <v>33</v>
      </c>
      <c r="P28" s="160">
        <f t="shared" si="9"/>
        <v>71</v>
      </c>
      <c r="Q28" s="163">
        <f t="shared" si="4"/>
        <v>3.562468640240843</v>
      </c>
    </row>
    <row r="29" spans="1:17" ht="12.95" customHeight="1" x14ac:dyDescent="0.2">
      <c r="A29" s="14" t="s">
        <v>245</v>
      </c>
      <c r="B29" s="29" t="s">
        <v>121</v>
      </c>
      <c r="C29" s="30">
        <v>1</v>
      </c>
      <c r="D29" s="160">
        <f t="shared" si="11"/>
        <v>1</v>
      </c>
      <c r="E29" s="161">
        <f t="shared" si="1"/>
        <v>0.14245014245014245</v>
      </c>
      <c r="F29" s="29" t="s">
        <v>121</v>
      </c>
      <c r="G29" s="30" t="s">
        <v>121</v>
      </c>
      <c r="H29" s="160">
        <v>0</v>
      </c>
      <c r="I29" s="161">
        <f t="shared" si="3"/>
        <v>0</v>
      </c>
      <c r="J29" s="150" t="s">
        <v>121</v>
      </c>
      <c r="K29" s="159">
        <v>2</v>
      </c>
      <c r="L29" s="160">
        <f t="shared" si="5"/>
        <v>2</v>
      </c>
      <c r="M29" s="161">
        <f t="shared" si="6"/>
        <v>0.32733224222585927</v>
      </c>
      <c r="N29" s="162">
        <f t="shared" si="7"/>
        <v>0</v>
      </c>
      <c r="O29" s="162">
        <f t="shared" si="8"/>
        <v>3</v>
      </c>
      <c r="P29" s="160">
        <f t="shared" si="9"/>
        <v>3</v>
      </c>
      <c r="Q29" s="163">
        <f t="shared" si="4"/>
        <v>0.15052684395383845</v>
      </c>
    </row>
    <row r="30" spans="1:17" ht="12.95" customHeight="1" x14ac:dyDescent="0.2">
      <c r="A30" s="14" t="s">
        <v>246</v>
      </c>
      <c r="B30" s="29">
        <v>2</v>
      </c>
      <c r="C30" s="30">
        <v>2</v>
      </c>
      <c r="D30" s="160">
        <f t="shared" si="11"/>
        <v>4</v>
      </c>
      <c r="E30" s="161">
        <f t="shared" si="1"/>
        <v>0.56980056980056981</v>
      </c>
      <c r="F30" s="129" t="s">
        <v>121</v>
      </c>
      <c r="G30" s="129">
        <v>5</v>
      </c>
      <c r="H30" s="160">
        <f>SUM(F30:G30)</f>
        <v>5</v>
      </c>
      <c r="I30" s="161">
        <f t="shared" si="3"/>
        <v>0.73529411764705888</v>
      </c>
      <c r="J30" s="150" t="s">
        <v>121</v>
      </c>
      <c r="K30" s="159" t="s">
        <v>121</v>
      </c>
      <c r="L30" s="160">
        <f t="shared" si="5"/>
        <v>0</v>
      </c>
      <c r="M30" s="161">
        <f t="shared" si="6"/>
        <v>0</v>
      </c>
      <c r="N30" s="162">
        <f t="shared" si="7"/>
        <v>2</v>
      </c>
      <c r="O30" s="162">
        <f t="shared" si="8"/>
        <v>7</v>
      </c>
      <c r="P30" s="160">
        <f t="shared" si="9"/>
        <v>9</v>
      </c>
      <c r="Q30" s="163">
        <f t="shared" si="4"/>
        <v>0.45158053186151531</v>
      </c>
    </row>
    <row r="31" spans="1:17" ht="12.95" customHeight="1" x14ac:dyDescent="0.2">
      <c r="A31" s="14" t="s">
        <v>147</v>
      </c>
      <c r="B31" s="29">
        <v>3</v>
      </c>
      <c r="C31" s="30">
        <v>13</v>
      </c>
      <c r="D31" s="160">
        <f t="shared" si="11"/>
        <v>16</v>
      </c>
      <c r="E31" s="161">
        <f t="shared" si="1"/>
        <v>2.2792022792022792</v>
      </c>
      <c r="F31" s="129">
        <v>6</v>
      </c>
      <c r="G31" s="129">
        <v>9</v>
      </c>
      <c r="H31" s="160">
        <f>SUM(F31:G31)</f>
        <v>15</v>
      </c>
      <c r="I31" s="161">
        <f t="shared" si="3"/>
        <v>2.2058823529411766</v>
      </c>
      <c r="J31" s="150">
        <v>4</v>
      </c>
      <c r="K31" s="159">
        <v>6</v>
      </c>
      <c r="L31" s="160">
        <f t="shared" si="5"/>
        <v>10</v>
      </c>
      <c r="M31" s="161">
        <f t="shared" si="6"/>
        <v>1.6366612111292962</v>
      </c>
      <c r="N31" s="162">
        <f t="shared" si="7"/>
        <v>13</v>
      </c>
      <c r="O31" s="162">
        <f t="shared" si="8"/>
        <v>28</v>
      </c>
      <c r="P31" s="160">
        <f t="shared" si="9"/>
        <v>41</v>
      </c>
      <c r="Q31" s="163">
        <f t="shared" si="4"/>
        <v>2.0572002007024586</v>
      </c>
    </row>
    <row r="32" spans="1:17" x14ac:dyDescent="0.2">
      <c r="A32" s="14" t="s">
        <v>141</v>
      </c>
      <c r="B32" s="29">
        <v>6</v>
      </c>
      <c r="C32" s="30">
        <v>10</v>
      </c>
      <c r="D32" s="160">
        <f t="shared" si="11"/>
        <v>16</v>
      </c>
      <c r="E32" s="161">
        <f t="shared" si="1"/>
        <v>2.2792022792022792</v>
      </c>
      <c r="F32" s="129">
        <v>4</v>
      </c>
      <c r="G32" s="129">
        <v>9</v>
      </c>
      <c r="H32" s="160">
        <f>SUM(F32:G32)</f>
        <v>13</v>
      </c>
      <c r="I32" s="161">
        <f t="shared" si="3"/>
        <v>1.911764705882353</v>
      </c>
      <c r="J32" s="150">
        <v>4</v>
      </c>
      <c r="K32" s="159">
        <v>5</v>
      </c>
      <c r="L32" s="160">
        <f t="shared" si="5"/>
        <v>9</v>
      </c>
      <c r="M32" s="161">
        <f t="shared" si="6"/>
        <v>1.4729950900163666</v>
      </c>
      <c r="N32" s="162">
        <f t="shared" si="7"/>
        <v>14</v>
      </c>
      <c r="O32" s="162">
        <f t="shared" si="8"/>
        <v>24</v>
      </c>
      <c r="P32" s="160">
        <f t="shared" si="9"/>
        <v>38</v>
      </c>
      <c r="Q32" s="163">
        <f t="shared" si="4"/>
        <v>1.9066733567486203</v>
      </c>
    </row>
    <row r="33" spans="1:17" x14ac:dyDescent="0.2">
      <c r="A33" s="17" t="s">
        <v>178</v>
      </c>
      <c r="B33" s="154">
        <v>2</v>
      </c>
      <c r="C33" s="164">
        <v>41</v>
      </c>
      <c r="D33" s="160">
        <f t="shared" si="11"/>
        <v>43</v>
      </c>
      <c r="E33" s="161">
        <f t="shared" si="1"/>
        <v>6.1253561253561255</v>
      </c>
      <c r="F33" s="129">
        <v>6</v>
      </c>
      <c r="G33" s="129">
        <v>43</v>
      </c>
      <c r="H33" s="160">
        <f>SUM(F33:G33)</f>
        <v>49</v>
      </c>
      <c r="I33" s="161">
        <f t="shared" si="3"/>
        <v>7.2058823529411766</v>
      </c>
      <c r="J33" s="150">
        <v>6</v>
      </c>
      <c r="K33" s="159">
        <v>38</v>
      </c>
      <c r="L33" s="160">
        <f t="shared" si="5"/>
        <v>44</v>
      </c>
      <c r="M33" s="161">
        <f t="shared" si="6"/>
        <v>7.2013093289689039</v>
      </c>
      <c r="N33" s="162">
        <f t="shared" si="7"/>
        <v>14</v>
      </c>
      <c r="O33" s="162">
        <f t="shared" si="8"/>
        <v>122</v>
      </c>
      <c r="P33" s="160">
        <f t="shared" si="9"/>
        <v>136</v>
      </c>
      <c r="Q33" s="165">
        <f t="shared" si="4"/>
        <v>6.8238835925740089</v>
      </c>
    </row>
    <row r="34" spans="1:17" ht="12.75" thickBot="1" x14ac:dyDescent="0.25">
      <c r="A34" s="17" t="s">
        <v>142</v>
      </c>
      <c r="B34" s="154">
        <v>1</v>
      </c>
      <c r="C34" s="164">
        <v>89</v>
      </c>
      <c r="D34" s="160">
        <f t="shared" si="11"/>
        <v>90</v>
      </c>
      <c r="E34" s="161">
        <f t="shared" si="1"/>
        <v>12.820512820512821</v>
      </c>
      <c r="F34" s="129">
        <v>4</v>
      </c>
      <c r="G34" s="129">
        <v>87</v>
      </c>
      <c r="H34" s="160">
        <f>SUM(F34:G34)</f>
        <v>91</v>
      </c>
      <c r="I34" s="161">
        <f t="shared" si="3"/>
        <v>13.382352941176471</v>
      </c>
      <c r="J34" s="150">
        <v>6</v>
      </c>
      <c r="K34" s="159">
        <v>80</v>
      </c>
      <c r="L34" s="160">
        <f t="shared" si="5"/>
        <v>86</v>
      </c>
      <c r="M34" s="161">
        <f t="shared" si="6"/>
        <v>14.075286415711947</v>
      </c>
      <c r="N34" s="162">
        <f t="shared" si="7"/>
        <v>11</v>
      </c>
      <c r="O34" s="162">
        <f t="shared" si="8"/>
        <v>256</v>
      </c>
      <c r="P34" s="160">
        <f t="shared" si="9"/>
        <v>267</v>
      </c>
      <c r="Q34" s="165">
        <f t="shared" si="4"/>
        <v>13.396889111891621</v>
      </c>
    </row>
    <row r="35" spans="1:17" ht="12.75" thickBot="1" x14ac:dyDescent="0.25">
      <c r="A35" s="1093" t="s">
        <v>119</v>
      </c>
      <c r="B35" s="1094">
        <f t="shared" ref="B35:Q35" si="12">SUM(B6:B34)</f>
        <v>166</v>
      </c>
      <c r="C35" s="1095">
        <f t="shared" si="12"/>
        <v>536</v>
      </c>
      <c r="D35" s="1096">
        <f t="shared" si="12"/>
        <v>702</v>
      </c>
      <c r="E35" s="1097">
        <f t="shared" si="12"/>
        <v>99.999999999999972</v>
      </c>
      <c r="F35" s="1094">
        <f t="shared" si="12"/>
        <v>174</v>
      </c>
      <c r="G35" s="1095">
        <f t="shared" si="12"/>
        <v>506</v>
      </c>
      <c r="H35" s="1096">
        <f t="shared" si="12"/>
        <v>680</v>
      </c>
      <c r="I35" s="1097">
        <f t="shared" si="12"/>
        <v>100</v>
      </c>
      <c r="J35" s="1094">
        <f>SUM(J6:J34)</f>
        <v>177</v>
      </c>
      <c r="K35" s="1095">
        <f t="shared" ref="K35:L35" si="13">SUM(K6:K34)</f>
        <v>434</v>
      </c>
      <c r="L35" s="1096">
        <f t="shared" si="13"/>
        <v>611</v>
      </c>
      <c r="M35" s="1097">
        <f t="shared" si="6"/>
        <v>100</v>
      </c>
      <c r="N35" s="1094">
        <f t="shared" si="12"/>
        <v>517</v>
      </c>
      <c r="O35" s="1095">
        <f t="shared" si="12"/>
        <v>1476</v>
      </c>
      <c r="P35" s="1096">
        <f t="shared" si="12"/>
        <v>1993</v>
      </c>
      <c r="Q35" s="1097">
        <f t="shared" si="12"/>
        <v>100</v>
      </c>
    </row>
    <row r="36" spans="1:17" x14ac:dyDescent="0.2">
      <c r="J36" s="967"/>
      <c r="K36" s="967"/>
      <c r="L36" s="967"/>
      <c r="M36" s="580"/>
    </row>
    <row r="37" spans="1:17" x14ac:dyDescent="0.2">
      <c r="J37" s="554"/>
      <c r="K37" s="554"/>
      <c r="L37" s="554"/>
    </row>
    <row r="82" spans="1:1" ht="12.75" customHeight="1" x14ac:dyDescent="0.2"/>
    <row r="87" spans="1:1" x14ac:dyDescent="0.2">
      <c r="A87" s="190"/>
    </row>
    <row r="88" spans="1:1" x14ac:dyDescent="0.2">
      <c r="A88" s="190"/>
    </row>
    <row r="89" spans="1:1" x14ac:dyDescent="0.2">
      <c r="A89" s="190"/>
    </row>
    <row r="90" spans="1:1" x14ac:dyDescent="0.2">
      <c r="A90" s="190"/>
    </row>
    <row r="91" spans="1:1" x14ac:dyDescent="0.2">
      <c r="A91" s="190"/>
    </row>
    <row r="92" spans="1:1" x14ac:dyDescent="0.2">
      <c r="A92" s="190"/>
    </row>
    <row r="93" spans="1:1" ht="12.75" customHeight="1" x14ac:dyDescent="0.2">
      <c r="A93" s="190"/>
    </row>
    <row r="94" spans="1:1" ht="12.75" customHeight="1" x14ac:dyDescent="0.2">
      <c r="A94" s="190"/>
    </row>
    <row r="95" spans="1:1" ht="12.75" customHeight="1" x14ac:dyDescent="0.2">
      <c r="A95" s="190"/>
    </row>
    <row r="96" spans="1:1" x14ac:dyDescent="0.2">
      <c r="A96" s="190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</sheetData>
  <sortState ref="A7:Q35">
    <sortCondition ref="A7:A35"/>
  </sortState>
  <mergeCells count="5">
    <mergeCell ref="A4:A5"/>
    <mergeCell ref="B4:E4"/>
    <mergeCell ref="F4:I4"/>
    <mergeCell ref="N4:Q4"/>
    <mergeCell ref="J4:M4"/>
  </mergeCells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4">
    <tabColor rgb="FFC00000"/>
  </sheetPr>
  <dimension ref="A1:E35"/>
  <sheetViews>
    <sheetView zoomScaleNormal="100" workbookViewId="0">
      <selection activeCell="L16" sqref="L16"/>
    </sheetView>
  </sheetViews>
  <sheetFormatPr defaultRowHeight="12" x14ac:dyDescent="0.2"/>
  <cols>
    <col min="1" max="1" width="32.7109375" style="48" customWidth="1"/>
    <col min="2" max="239" width="9.140625" style="48"/>
    <col min="240" max="240" width="25" style="48" customWidth="1"/>
    <col min="241" max="495" width="9.140625" style="48"/>
    <col min="496" max="496" width="25" style="48" customWidth="1"/>
    <col min="497" max="751" width="9.140625" style="48"/>
    <col min="752" max="752" width="25" style="48" customWidth="1"/>
    <col min="753" max="1007" width="9.140625" style="48"/>
    <col min="1008" max="1008" width="25" style="48" customWidth="1"/>
    <col min="1009" max="1263" width="9.140625" style="48"/>
    <col min="1264" max="1264" width="25" style="48" customWidth="1"/>
    <col min="1265" max="1519" width="9.140625" style="48"/>
    <col min="1520" max="1520" width="25" style="48" customWidth="1"/>
    <col min="1521" max="1775" width="9.140625" style="48"/>
    <col min="1776" max="1776" width="25" style="48" customWidth="1"/>
    <col min="1777" max="2031" width="9.140625" style="48"/>
    <col min="2032" max="2032" width="25" style="48" customWidth="1"/>
    <col min="2033" max="2287" width="9.140625" style="48"/>
    <col min="2288" max="2288" width="25" style="48" customWidth="1"/>
    <col min="2289" max="2543" width="9.140625" style="48"/>
    <col min="2544" max="2544" width="25" style="48" customWidth="1"/>
    <col min="2545" max="2799" width="9.140625" style="48"/>
    <col min="2800" max="2800" width="25" style="48" customWidth="1"/>
    <col min="2801" max="3055" width="9.140625" style="48"/>
    <col min="3056" max="3056" width="25" style="48" customWidth="1"/>
    <col min="3057" max="3311" width="9.140625" style="48"/>
    <col min="3312" max="3312" width="25" style="48" customWidth="1"/>
    <col min="3313" max="3567" width="9.140625" style="48"/>
    <col min="3568" max="3568" width="25" style="48" customWidth="1"/>
    <col min="3569" max="3823" width="9.140625" style="48"/>
    <col min="3824" max="3824" width="25" style="48" customWidth="1"/>
    <col min="3825" max="4079" width="9.140625" style="48"/>
    <col min="4080" max="4080" width="25" style="48" customWidth="1"/>
    <col min="4081" max="4335" width="9.140625" style="48"/>
    <col min="4336" max="4336" width="25" style="48" customWidth="1"/>
    <col min="4337" max="4591" width="9.140625" style="48"/>
    <col min="4592" max="4592" width="25" style="48" customWidth="1"/>
    <col min="4593" max="4847" width="9.140625" style="48"/>
    <col min="4848" max="4848" width="25" style="48" customWidth="1"/>
    <col min="4849" max="5103" width="9.140625" style="48"/>
    <col min="5104" max="5104" width="25" style="48" customWidth="1"/>
    <col min="5105" max="5359" width="9.140625" style="48"/>
    <col min="5360" max="5360" width="25" style="48" customWidth="1"/>
    <col min="5361" max="5615" width="9.140625" style="48"/>
    <col min="5616" max="5616" width="25" style="48" customWidth="1"/>
    <col min="5617" max="5871" width="9.140625" style="48"/>
    <col min="5872" max="5872" width="25" style="48" customWidth="1"/>
    <col min="5873" max="6127" width="9.140625" style="48"/>
    <col min="6128" max="6128" width="25" style="48" customWidth="1"/>
    <col min="6129" max="6383" width="9.140625" style="48"/>
    <col min="6384" max="6384" width="25" style="48" customWidth="1"/>
    <col min="6385" max="6639" width="9.140625" style="48"/>
    <col min="6640" max="6640" width="25" style="48" customWidth="1"/>
    <col min="6641" max="6895" width="9.140625" style="48"/>
    <col min="6896" max="6896" width="25" style="48" customWidth="1"/>
    <col min="6897" max="7151" width="9.140625" style="48"/>
    <col min="7152" max="7152" width="25" style="48" customWidth="1"/>
    <col min="7153" max="7407" width="9.140625" style="48"/>
    <col min="7408" max="7408" width="25" style="48" customWidth="1"/>
    <col min="7409" max="7663" width="9.140625" style="48"/>
    <col min="7664" max="7664" width="25" style="48" customWidth="1"/>
    <col min="7665" max="7919" width="9.140625" style="48"/>
    <col min="7920" max="7920" width="25" style="48" customWidth="1"/>
    <col min="7921" max="8175" width="9.140625" style="48"/>
    <col min="8176" max="8176" width="25" style="48" customWidth="1"/>
    <col min="8177" max="8431" width="9.140625" style="48"/>
    <col min="8432" max="8432" width="25" style="48" customWidth="1"/>
    <col min="8433" max="8687" width="9.140625" style="48"/>
    <col min="8688" max="8688" width="25" style="48" customWidth="1"/>
    <col min="8689" max="8943" width="9.140625" style="48"/>
    <col min="8944" max="8944" width="25" style="48" customWidth="1"/>
    <col min="8945" max="9199" width="9.140625" style="48"/>
    <col min="9200" max="9200" width="25" style="48" customWidth="1"/>
    <col min="9201" max="9455" width="9.140625" style="48"/>
    <col min="9456" max="9456" width="25" style="48" customWidth="1"/>
    <col min="9457" max="9711" width="9.140625" style="48"/>
    <col min="9712" max="9712" width="25" style="48" customWidth="1"/>
    <col min="9713" max="9967" width="9.140625" style="48"/>
    <col min="9968" max="9968" width="25" style="48" customWidth="1"/>
    <col min="9969" max="10223" width="9.140625" style="48"/>
    <col min="10224" max="10224" width="25" style="48" customWidth="1"/>
    <col min="10225" max="10479" width="9.140625" style="48"/>
    <col min="10480" max="10480" width="25" style="48" customWidth="1"/>
    <col min="10481" max="10735" width="9.140625" style="48"/>
    <col min="10736" max="10736" width="25" style="48" customWidth="1"/>
    <col min="10737" max="10991" width="9.140625" style="48"/>
    <col min="10992" max="10992" width="25" style="48" customWidth="1"/>
    <col min="10993" max="11247" width="9.140625" style="48"/>
    <col min="11248" max="11248" width="25" style="48" customWidth="1"/>
    <col min="11249" max="11503" width="9.140625" style="48"/>
    <col min="11504" max="11504" width="25" style="48" customWidth="1"/>
    <col min="11505" max="11759" width="9.140625" style="48"/>
    <col min="11760" max="11760" width="25" style="48" customWidth="1"/>
    <col min="11761" max="12015" width="9.140625" style="48"/>
    <col min="12016" max="12016" width="25" style="48" customWidth="1"/>
    <col min="12017" max="12271" width="9.140625" style="48"/>
    <col min="12272" max="12272" width="25" style="48" customWidth="1"/>
    <col min="12273" max="12527" width="9.140625" style="48"/>
    <col min="12528" max="12528" width="25" style="48" customWidth="1"/>
    <col min="12529" max="12783" width="9.140625" style="48"/>
    <col min="12784" max="12784" width="25" style="48" customWidth="1"/>
    <col min="12785" max="13039" width="9.140625" style="48"/>
    <col min="13040" max="13040" width="25" style="48" customWidth="1"/>
    <col min="13041" max="13295" width="9.140625" style="48"/>
    <col min="13296" max="13296" width="25" style="48" customWidth="1"/>
    <col min="13297" max="13551" width="9.140625" style="48"/>
    <col min="13552" max="13552" width="25" style="48" customWidth="1"/>
    <col min="13553" max="13807" width="9.140625" style="48"/>
    <col min="13808" max="13808" width="25" style="48" customWidth="1"/>
    <col min="13809" max="14063" width="9.140625" style="48"/>
    <col min="14064" max="14064" width="25" style="48" customWidth="1"/>
    <col min="14065" max="14319" width="9.140625" style="48"/>
    <col min="14320" max="14320" width="25" style="48" customWidth="1"/>
    <col min="14321" max="14575" width="9.140625" style="48"/>
    <col min="14576" max="14576" width="25" style="48" customWidth="1"/>
    <col min="14577" max="14831" width="9.140625" style="48"/>
    <col min="14832" max="14832" width="25" style="48" customWidth="1"/>
    <col min="14833" max="15087" width="9.140625" style="48"/>
    <col min="15088" max="15088" width="25" style="48" customWidth="1"/>
    <col min="15089" max="15343" width="9.140625" style="48"/>
    <col min="15344" max="15344" width="25" style="48" customWidth="1"/>
    <col min="15345" max="15599" width="9.140625" style="48"/>
    <col min="15600" max="15600" width="25" style="48" customWidth="1"/>
    <col min="15601" max="15855" width="9.140625" style="48"/>
    <col min="15856" max="15856" width="25" style="48" customWidth="1"/>
    <col min="15857" max="16111" width="9.140625" style="48"/>
    <col min="16112" max="16112" width="25" style="48" customWidth="1"/>
    <col min="16113" max="16384" width="9.140625" style="48"/>
  </cols>
  <sheetData>
    <row r="1" spans="1:5" x14ac:dyDescent="0.2">
      <c r="A1" s="510" t="s">
        <v>434</v>
      </c>
    </row>
    <row r="2" spans="1:5" x14ac:dyDescent="0.2">
      <c r="A2" s="558" t="s">
        <v>259</v>
      </c>
    </row>
    <row r="3" spans="1:5" x14ac:dyDescent="0.2">
      <c r="A3" s="558"/>
    </row>
    <row r="4" spans="1:5" x14ac:dyDescent="0.2">
      <c r="A4" s="558"/>
    </row>
    <row r="5" spans="1:5" x14ac:dyDescent="0.2">
      <c r="A5" s="558"/>
    </row>
    <row r="6" spans="1:5" ht="12.75" thickBot="1" x14ac:dyDescent="0.25"/>
    <row r="7" spans="1:5" x14ac:dyDescent="0.2">
      <c r="A7" s="1250" t="s">
        <v>0</v>
      </c>
      <c r="B7" s="1251">
        <v>2013</v>
      </c>
      <c r="C7" s="1252">
        <v>2014</v>
      </c>
      <c r="D7" s="1252">
        <v>2015</v>
      </c>
      <c r="E7" s="1253" t="s">
        <v>122</v>
      </c>
    </row>
    <row r="8" spans="1:5" ht="12.75" thickBot="1" x14ac:dyDescent="0.25">
      <c r="A8" s="1098" t="s">
        <v>248</v>
      </c>
      <c r="B8" s="1099">
        <v>702</v>
      </c>
      <c r="C8" s="1099">
        <v>680</v>
      </c>
      <c r="D8" s="1099">
        <v>611</v>
      </c>
      <c r="E8" s="1100">
        <f>SUM(B8:D8)</f>
        <v>1993</v>
      </c>
    </row>
    <row r="9" spans="1:5" x14ac:dyDescent="0.2">
      <c r="A9" s="488" t="s">
        <v>249</v>
      </c>
      <c r="B9" s="267"/>
      <c r="C9" s="267"/>
      <c r="D9" s="267"/>
      <c r="E9" s="267"/>
    </row>
    <row r="10" spans="1:5" x14ac:dyDescent="0.2">
      <c r="A10" s="44" t="s">
        <v>250</v>
      </c>
      <c r="B10" s="41"/>
      <c r="C10" s="41"/>
      <c r="D10" s="41"/>
      <c r="E10" s="41"/>
    </row>
    <row r="11" spans="1:5" ht="12.75" thickBot="1" x14ac:dyDescent="0.25">
      <c r="A11" s="167"/>
    </row>
    <row r="12" spans="1:5" x14ac:dyDescent="0.2">
      <c r="A12" s="73" t="s">
        <v>145</v>
      </c>
      <c r="B12" s="168">
        <v>145</v>
      </c>
      <c r="C12" s="169">
        <v>124</v>
      </c>
      <c r="D12" s="170">
        <v>110</v>
      </c>
      <c r="E12" s="171">
        <f>SUM(B12:D12)</f>
        <v>379</v>
      </c>
    </row>
    <row r="13" spans="1:5" x14ac:dyDescent="0.2">
      <c r="A13" s="14" t="s">
        <v>142</v>
      </c>
      <c r="B13" s="172">
        <v>90</v>
      </c>
      <c r="C13" s="173">
        <v>91</v>
      </c>
      <c r="D13" s="174">
        <v>86</v>
      </c>
      <c r="E13" s="130">
        <f>SUM(B13:D13)</f>
        <v>267</v>
      </c>
    </row>
    <row r="14" spans="1:5" x14ac:dyDescent="0.2">
      <c r="A14" s="14" t="s">
        <v>218</v>
      </c>
      <c r="B14" s="172">
        <v>76</v>
      </c>
      <c r="C14" s="173">
        <v>66</v>
      </c>
      <c r="D14" s="174">
        <v>78</v>
      </c>
      <c r="E14" s="130">
        <f>SUM(B14:D14)</f>
        <v>220</v>
      </c>
    </row>
    <row r="15" spans="1:5" x14ac:dyDescent="0.2">
      <c r="A15" s="14" t="s">
        <v>178</v>
      </c>
      <c r="B15" s="172">
        <v>43</v>
      </c>
      <c r="C15" s="173">
        <v>49</v>
      </c>
      <c r="D15" s="174">
        <v>44</v>
      </c>
      <c r="E15" s="130">
        <f>SUM(B15:D15)</f>
        <v>136</v>
      </c>
    </row>
    <row r="16" spans="1:5" x14ac:dyDescent="0.2">
      <c r="A16" s="14" t="s">
        <v>177</v>
      </c>
      <c r="B16" s="172">
        <v>37</v>
      </c>
      <c r="C16" s="173">
        <v>34</v>
      </c>
      <c r="D16" s="174">
        <v>40</v>
      </c>
      <c r="E16" s="130">
        <f>SUM(B16:D16)</f>
        <v>111</v>
      </c>
    </row>
    <row r="17" spans="1:5" ht="12.75" thickBot="1" x14ac:dyDescent="0.25">
      <c r="A17" s="1098" t="s">
        <v>184</v>
      </c>
      <c r="B17" s="1101">
        <f>SUM(B12:B16)</f>
        <v>391</v>
      </c>
      <c r="C17" s="1102">
        <f>SUM(C12:C16)</f>
        <v>364</v>
      </c>
      <c r="D17" s="1102">
        <f>SUM(D12:D16)</f>
        <v>358</v>
      </c>
      <c r="E17" s="1103">
        <f>SUM(E12:E16)</f>
        <v>1113</v>
      </c>
    </row>
    <row r="18" spans="1:5" x14ac:dyDescent="0.2">
      <c r="A18" s="133"/>
      <c r="B18" s="134"/>
      <c r="C18" s="134"/>
      <c r="D18" s="134"/>
      <c r="E18" s="134"/>
    </row>
    <row r="19" spans="1:5" x14ac:dyDescent="0.2">
      <c r="A19" s="133"/>
      <c r="B19" s="134"/>
      <c r="C19" s="134"/>
      <c r="D19" s="134"/>
      <c r="E19" s="134"/>
    </row>
    <row r="20" spans="1:5" x14ac:dyDescent="0.2">
      <c r="A20" s="133"/>
      <c r="B20" s="134"/>
      <c r="C20" s="134"/>
      <c r="D20" s="134"/>
      <c r="E20" s="134"/>
    </row>
    <row r="21" spans="1:5" x14ac:dyDescent="0.2">
      <c r="A21" s="133"/>
      <c r="B21" s="134"/>
      <c r="C21" s="134"/>
      <c r="D21" s="134"/>
      <c r="E21" s="134"/>
    </row>
    <row r="22" spans="1:5" x14ac:dyDescent="0.2">
      <c r="A22" s="135"/>
      <c r="B22" s="136"/>
      <c r="C22" s="136"/>
      <c r="D22" s="136"/>
      <c r="E22" s="136"/>
    </row>
    <row r="23" spans="1:5" x14ac:dyDescent="0.2">
      <c r="A23" s="135"/>
      <c r="B23" s="136"/>
      <c r="C23" s="136"/>
      <c r="D23" s="136"/>
      <c r="E23" s="136"/>
    </row>
    <row r="24" spans="1:5" x14ac:dyDescent="0.2">
      <c r="A24" s="135"/>
      <c r="B24" s="136"/>
      <c r="C24" s="136"/>
      <c r="D24" s="136"/>
      <c r="E24" s="136"/>
    </row>
    <row r="25" spans="1:5" x14ac:dyDescent="0.2">
      <c r="A25" s="135"/>
      <c r="B25" s="136"/>
      <c r="C25" s="136"/>
      <c r="D25" s="136"/>
      <c r="E25" s="136"/>
    </row>
    <row r="26" spans="1:5" x14ac:dyDescent="0.2">
      <c r="A26" s="135"/>
      <c r="B26" s="136"/>
      <c r="C26" s="136"/>
      <c r="D26" s="136"/>
      <c r="E26" s="136"/>
    </row>
    <row r="29" spans="1:5" x14ac:dyDescent="0.2">
      <c r="B29" s="48">
        <v>2013</v>
      </c>
      <c r="C29" s="48">
        <v>2014</v>
      </c>
      <c r="D29" s="48">
        <v>2015</v>
      </c>
    </row>
    <row r="30" spans="1:5" x14ac:dyDescent="0.2">
      <c r="A30" s="489" t="s">
        <v>170</v>
      </c>
      <c r="B30" s="554">
        <f>B8-B17</f>
        <v>311</v>
      </c>
      <c r="C30" s="554">
        <f>C8-C17</f>
        <v>316</v>
      </c>
      <c r="D30" s="554">
        <f>D8-D17</f>
        <v>253</v>
      </c>
    </row>
    <row r="31" spans="1:5" x14ac:dyDescent="0.2">
      <c r="A31" s="489" t="str">
        <f>A12</f>
        <v>NIEMCY</v>
      </c>
      <c r="B31" s="175">
        <f>B12</f>
        <v>145</v>
      </c>
      <c r="C31" s="175">
        <f t="shared" ref="C31:D31" si="0">C12</f>
        <v>124</v>
      </c>
      <c r="D31" s="175">
        <f t="shared" si="0"/>
        <v>110</v>
      </c>
    </row>
    <row r="32" spans="1:5" x14ac:dyDescent="0.2">
      <c r="A32" s="489" t="str">
        <f t="shared" ref="A32:D35" si="1">A13</f>
        <v>WŁOCHY</v>
      </c>
      <c r="B32" s="175">
        <f t="shared" si="1"/>
        <v>90</v>
      </c>
      <c r="C32" s="175">
        <f t="shared" si="1"/>
        <v>91</v>
      </c>
      <c r="D32" s="175">
        <f t="shared" si="1"/>
        <v>86</v>
      </c>
    </row>
    <row r="33" spans="1:4" x14ac:dyDescent="0.2">
      <c r="A33" s="489" t="str">
        <f t="shared" si="1"/>
        <v>BUŁGARIA</v>
      </c>
      <c r="B33" s="175">
        <f t="shared" si="1"/>
        <v>76</v>
      </c>
      <c r="C33" s="175">
        <f t="shared" si="1"/>
        <v>66</v>
      </c>
      <c r="D33" s="175">
        <f t="shared" si="1"/>
        <v>78</v>
      </c>
    </row>
    <row r="34" spans="1:4" x14ac:dyDescent="0.2">
      <c r="A34" s="489" t="str">
        <f t="shared" si="1"/>
        <v>WIELKA BRYTANIA</v>
      </c>
      <c r="B34" s="175">
        <f t="shared" si="1"/>
        <v>43</v>
      </c>
      <c r="C34" s="175">
        <f t="shared" si="1"/>
        <v>49</v>
      </c>
      <c r="D34" s="175">
        <f t="shared" si="1"/>
        <v>44</v>
      </c>
    </row>
    <row r="35" spans="1:4" x14ac:dyDescent="0.2">
      <c r="A35" s="489" t="str">
        <f t="shared" si="1"/>
        <v>RUMUNIA</v>
      </c>
      <c r="B35" s="175">
        <f t="shared" si="1"/>
        <v>37</v>
      </c>
      <c r="C35" s="175">
        <f t="shared" si="1"/>
        <v>34</v>
      </c>
      <c r="D35" s="175">
        <f t="shared" si="1"/>
        <v>40</v>
      </c>
    </row>
  </sheetData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5">
    <tabColor rgb="FFC00000"/>
  </sheetPr>
  <dimension ref="A1:I27"/>
  <sheetViews>
    <sheetView zoomScaleNormal="100" workbookViewId="0">
      <selection activeCell="A2" sqref="A2"/>
    </sheetView>
  </sheetViews>
  <sheetFormatPr defaultRowHeight="12" customHeight="1" x14ac:dyDescent="0.2"/>
  <cols>
    <col min="1" max="1" width="32.7109375" style="48" customWidth="1"/>
    <col min="2" max="8" width="5.7109375" style="48" customWidth="1"/>
    <col min="9" max="9" width="6.7109375" style="48" bestFit="1" customWidth="1"/>
    <col min="10" max="244" width="9.140625" style="48"/>
    <col min="245" max="245" width="34.28515625" style="48" customWidth="1"/>
    <col min="246" max="253" width="5.7109375" style="48" customWidth="1"/>
    <col min="254" max="500" width="9.140625" style="48"/>
    <col min="501" max="501" width="34.28515625" style="48" customWidth="1"/>
    <col min="502" max="509" width="5.7109375" style="48" customWidth="1"/>
    <col min="510" max="756" width="9.140625" style="48"/>
    <col min="757" max="757" width="34.28515625" style="48" customWidth="1"/>
    <col min="758" max="765" width="5.7109375" style="48" customWidth="1"/>
    <col min="766" max="1012" width="9.140625" style="48"/>
    <col min="1013" max="1013" width="34.28515625" style="48" customWidth="1"/>
    <col min="1014" max="1021" width="5.7109375" style="48" customWidth="1"/>
    <col min="1022" max="1268" width="9.140625" style="48"/>
    <col min="1269" max="1269" width="34.28515625" style="48" customWidth="1"/>
    <col min="1270" max="1277" width="5.7109375" style="48" customWidth="1"/>
    <col min="1278" max="1524" width="9.140625" style="48"/>
    <col min="1525" max="1525" width="34.28515625" style="48" customWidth="1"/>
    <col min="1526" max="1533" width="5.7109375" style="48" customWidth="1"/>
    <col min="1534" max="1780" width="9.140625" style="48"/>
    <col min="1781" max="1781" width="34.28515625" style="48" customWidth="1"/>
    <col min="1782" max="1789" width="5.7109375" style="48" customWidth="1"/>
    <col min="1790" max="2036" width="9.140625" style="48"/>
    <col min="2037" max="2037" width="34.28515625" style="48" customWidth="1"/>
    <col min="2038" max="2045" width="5.7109375" style="48" customWidth="1"/>
    <col min="2046" max="2292" width="9.140625" style="48"/>
    <col min="2293" max="2293" width="34.28515625" style="48" customWidth="1"/>
    <col min="2294" max="2301" width="5.7109375" style="48" customWidth="1"/>
    <col min="2302" max="2548" width="9.140625" style="48"/>
    <col min="2549" max="2549" width="34.28515625" style="48" customWidth="1"/>
    <col min="2550" max="2557" width="5.7109375" style="48" customWidth="1"/>
    <col min="2558" max="2804" width="9.140625" style="48"/>
    <col min="2805" max="2805" width="34.28515625" style="48" customWidth="1"/>
    <col min="2806" max="2813" width="5.7109375" style="48" customWidth="1"/>
    <col min="2814" max="3060" width="9.140625" style="48"/>
    <col min="3061" max="3061" width="34.28515625" style="48" customWidth="1"/>
    <col min="3062" max="3069" width="5.7109375" style="48" customWidth="1"/>
    <col min="3070" max="3316" width="9.140625" style="48"/>
    <col min="3317" max="3317" width="34.28515625" style="48" customWidth="1"/>
    <col min="3318" max="3325" width="5.7109375" style="48" customWidth="1"/>
    <col min="3326" max="3572" width="9.140625" style="48"/>
    <col min="3573" max="3573" width="34.28515625" style="48" customWidth="1"/>
    <col min="3574" max="3581" width="5.7109375" style="48" customWidth="1"/>
    <col min="3582" max="3828" width="9.140625" style="48"/>
    <col min="3829" max="3829" width="34.28515625" style="48" customWidth="1"/>
    <col min="3830" max="3837" width="5.7109375" style="48" customWidth="1"/>
    <col min="3838" max="4084" width="9.140625" style="48"/>
    <col min="4085" max="4085" width="34.28515625" style="48" customWidth="1"/>
    <col min="4086" max="4093" width="5.7109375" style="48" customWidth="1"/>
    <col min="4094" max="4340" width="9.140625" style="48"/>
    <col min="4341" max="4341" width="34.28515625" style="48" customWidth="1"/>
    <col min="4342" max="4349" width="5.7109375" style="48" customWidth="1"/>
    <col min="4350" max="4596" width="9.140625" style="48"/>
    <col min="4597" max="4597" width="34.28515625" style="48" customWidth="1"/>
    <col min="4598" max="4605" width="5.7109375" style="48" customWidth="1"/>
    <col min="4606" max="4852" width="9.140625" style="48"/>
    <col min="4853" max="4853" width="34.28515625" style="48" customWidth="1"/>
    <col min="4854" max="4861" width="5.7109375" style="48" customWidth="1"/>
    <col min="4862" max="5108" width="9.140625" style="48"/>
    <col min="5109" max="5109" width="34.28515625" style="48" customWidth="1"/>
    <col min="5110" max="5117" width="5.7109375" style="48" customWidth="1"/>
    <col min="5118" max="5364" width="9.140625" style="48"/>
    <col min="5365" max="5365" width="34.28515625" style="48" customWidth="1"/>
    <col min="5366" max="5373" width="5.7109375" style="48" customWidth="1"/>
    <col min="5374" max="5620" width="9.140625" style="48"/>
    <col min="5621" max="5621" width="34.28515625" style="48" customWidth="1"/>
    <col min="5622" max="5629" width="5.7109375" style="48" customWidth="1"/>
    <col min="5630" max="5876" width="9.140625" style="48"/>
    <col min="5877" max="5877" width="34.28515625" style="48" customWidth="1"/>
    <col min="5878" max="5885" width="5.7109375" style="48" customWidth="1"/>
    <col min="5886" max="6132" width="9.140625" style="48"/>
    <col min="6133" max="6133" width="34.28515625" style="48" customWidth="1"/>
    <col min="6134" max="6141" width="5.7109375" style="48" customWidth="1"/>
    <col min="6142" max="6388" width="9.140625" style="48"/>
    <col min="6389" max="6389" width="34.28515625" style="48" customWidth="1"/>
    <col min="6390" max="6397" width="5.7109375" style="48" customWidth="1"/>
    <col min="6398" max="6644" width="9.140625" style="48"/>
    <col min="6645" max="6645" width="34.28515625" style="48" customWidth="1"/>
    <col min="6646" max="6653" width="5.7109375" style="48" customWidth="1"/>
    <col min="6654" max="6900" width="9.140625" style="48"/>
    <col min="6901" max="6901" width="34.28515625" style="48" customWidth="1"/>
    <col min="6902" max="6909" width="5.7109375" style="48" customWidth="1"/>
    <col min="6910" max="7156" width="9.140625" style="48"/>
    <col min="7157" max="7157" width="34.28515625" style="48" customWidth="1"/>
    <col min="7158" max="7165" width="5.7109375" style="48" customWidth="1"/>
    <col min="7166" max="7412" width="9.140625" style="48"/>
    <col min="7413" max="7413" width="34.28515625" style="48" customWidth="1"/>
    <col min="7414" max="7421" width="5.7109375" style="48" customWidth="1"/>
    <col min="7422" max="7668" width="9.140625" style="48"/>
    <col min="7669" max="7669" width="34.28515625" style="48" customWidth="1"/>
    <col min="7670" max="7677" width="5.7109375" style="48" customWidth="1"/>
    <col min="7678" max="7924" width="9.140625" style="48"/>
    <col min="7925" max="7925" width="34.28515625" style="48" customWidth="1"/>
    <col min="7926" max="7933" width="5.7109375" style="48" customWidth="1"/>
    <col min="7934" max="8180" width="9.140625" style="48"/>
    <col min="8181" max="8181" width="34.28515625" style="48" customWidth="1"/>
    <col min="8182" max="8189" width="5.7109375" style="48" customWidth="1"/>
    <col min="8190" max="8436" width="9.140625" style="48"/>
    <col min="8437" max="8437" width="34.28515625" style="48" customWidth="1"/>
    <col min="8438" max="8445" width="5.7109375" style="48" customWidth="1"/>
    <col min="8446" max="8692" width="9.140625" style="48"/>
    <col min="8693" max="8693" width="34.28515625" style="48" customWidth="1"/>
    <col min="8694" max="8701" width="5.7109375" style="48" customWidth="1"/>
    <col min="8702" max="8948" width="9.140625" style="48"/>
    <col min="8949" max="8949" width="34.28515625" style="48" customWidth="1"/>
    <col min="8950" max="8957" width="5.7109375" style="48" customWidth="1"/>
    <col min="8958" max="9204" width="9.140625" style="48"/>
    <col min="9205" max="9205" width="34.28515625" style="48" customWidth="1"/>
    <col min="9206" max="9213" width="5.7109375" style="48" customWidth="1"/>
    <col min="9214" max="9460" width="9.140625" style="48"/>
    <col min="9461" max="9461" width="34.28515625" style="48" customWidth="1"/>
    <col min="9462" max="9469" width="5.7109375" style="48" customWidth="1"/>
    <col min="9470" max="9716" width="9.140625" style="48"/>
    <col min="9717" max="9717" width="34.28515625" style="48" customWidth="1"/>
    <col min="9718" max="9725" width="5.7109375" style="48" customWidth="1"/>
    <col min="9726" max="9972" width="9.140625" style="48"/>
    <col min="9973" max="9973" width="34.28515625" style="48" customWidth="1"/>
    <col min="9974" max="9981" width="5.7109375" style="48" customWidth="1"/>
    <col min="9982" max="10228" width="9.140625" style="48"/>
    <col min="10229" max="10229" width="34.28515625" style="48" customWidth="1"/>
    <col min="10230" max="10237" width="5.7109375" style="48" customWidth="1"/>
    <col min="10238" max="10484" width="9.140625" style="48"/>
    <col min="10485" max="10485" width="34.28515625" style="48" customWidth="1"/>
    <col min="10486" max="10493" width="5.7109375" style="48" customWidth="1"/>
    <col min="10494" max="10740" width="9.140625" style="48"/>
    <col min="10741" max="10741" width="34.28515625" style="48" customWidth="1"/>
    <col min="10742" max="10749" width="5.7109375" style="48" customWidth="1"/>
    <col min="10750" max="10996" width="9.140625" style="48"/>
    <col min="10997" max="10997" width="34.28515625" style="48" customWidth="1"/>
    <col min="10998" max="11005" width="5.7109375" style="48" customWidth="1"/>
    <col min="11006" max="11252" width="9.140625" style="48"/>
    <col min="11253" max="11253" width="34.28515625" style="48" customWidth="1"/>
    <col min="11254" max="11261" width="5.7109375" style="48" customWidth="1"/>
    <col min="11262" max="11508" width="9.140625" style="48"/>
    <col min="11509" max="11509" width="34.28515625" style="48" customWidth="1"/>
    <col min="11510" max="11517" width="5.7109375" style="48" customWidth="1"/>
    <col min="11518" max="11764" width="9.140625" style="48"/>
    <col min="11765" max="11765" width="34.28515625" style="48" customWidth="1"/>
    <col min="11766" max="11773" width="5.7109375" style="48" customWidth="1"/>
    <col min="11774" max="12020" width="9.140625" style="48"/>
    <col min="12021" max="12021" width="34.28515625" style="48" customWidth="1"/>
    <col min="12022" max="12029" width="5.7109375" style="48" customWidth="1"/>
    <col min="12030" max="12276" width="9.140625" style="48"/>
    <col min="12277" max="12277" width="34.28515625" style="48" customWidth="1"/>
    <col min="12278" max="12285" width="5.7109375" style="48" customWidth="1"/>
    <col min="12286" max="12532" width="9.140625" style="48"/>
    <col min="12533" max="12533" width="34.28515625" style="48" customWidth="1"/>
    <col min="12534" max="12541" width="5.7109375" style="48" customWidth="1"/>
    <col min="12542" max="12788" width="9.140625" style="48"/>
    <col min="12789" max="12789" width="34.28515625" style="48" customWidth="1"/>
    <col min="12790" max="12797" width="5.7109375" style="48" customWidth="1"/>
    <col min="12798" max="13044" width="9.140625" style="48"/>
    <col min="13045" max="13045" width="34.28515625" style="48" customWidth="1"/>
    <col min="13046" max="13053" width="5.7109375" style="48" customWidth="1"/>
    <col min="13054" max="13300" width="9.140625" style="48"/>
    <col min="13301" max="13301" width="34.28515625" style="48" customWidth="1"/>
    <col min="13302" max="13309" width="5.7109375" style="48" customWidth="1"/>
    <col min="13310" max="13556" width="9.140625" style="48"/>
    <col min="13557" max="13557" width="34.28515625" style="48" customWidth="1"/>
    <col min="13558" max="13565" width="5.7109375" style="48" customWidth="1"/>
    <col min="13566" max="13812" width="9.140625" style="48"/>
    <col min="13813" max="13813" width="34.28515625" style="48" customWidth="1"/>
    <col min="13814" max="13821" width="5.7109375" style="48" customWidth="1"/>
    <col min="13822" max="14068" width="9.140625" style="48"/>
    <col min="14069" max="14069" width="34.28515625" style="48" customWidth="1"/>
    <col min="14070" max="14077" width="5.7109375" style="48" customWidth="1"/>
    <col min="14078" max="14324" width="9.140625" style="48"/>
    <col min="14325" max="14325" width="34.28515625" style="48" customWidth="1"/>
    <col min="14326" max="14333" width="5.7109375" style="48" customWidth="1"/>
    <col min="14334" max="14580" width="9.140625" style="48"/>
    <col min="14581" max="14581" width="34.28515625" style="48" customWidth="1"/>
    <col min="14582" max="14589" width="5.7109375" style="48" customWidth="1"/>
    <col min="14590" max="14836" width="9.140625" style="48"/>
    <col min="14837" max="14837" width="34.28515625" style="48" customWidth="1"/>
    <col min="14838" max="14845" width="5.7109375" style="48" customWidth="1"/>
    <col min="14846" max="15092" width="9.140625" style="48"/>
    <col min="15093" max="15093" width="34.28515625" style="48" customWidth="1"/>
    <col min="15094" max="15101" width="5.7109375" style="48" customWidth="1"/>
    <col min="15102" max="15348" width="9.140625" style="48"/>
    <col min="15349" max="15349" width="34.28515625" style="48" customWidth="1"/>
    <col min="15350" max="15357" width="5.7109375" style="48" customWidth="1"/>
    <col min="15358" max="15604" width="9.140625" style="48"/>
    <col min="15605" max="15605" width="34.28515625" style="48" customWidth="1"/>
    <col min="15606" max="15613" width="5.7109375" style="48" customWidth="1"/>
    <col min="15614" max="15860" width="9.140625" style="48"/>
    <col min="15861" max="15861" width="34.28515625" style="48" customWidth="1"/>
    <col min="15862" max="15869" width="5.7109375" style="48" customWidth="1"/>
    <col min="15870" max="16116" width="9.140625" style="48"/>
    <col min="16117" max="16117" width="34.28515625" style="48" customWidth="1"/>
    <col min="16118" max="16125" width="5.7109375" style="48" customWidth="1"/>
    <col min="16126" max="16384" width="9.140625" style="48"/>
  </cols>
  <sheetData>
    <row r="1" spans="1:9" x14ac:dyDescent="0.2">
      <c r="A1" s="510" t="s">
        <v>435</v>
      </c>
    </row>
    <row r="2" spans="1:9" x14ac:dyDescent="0.2">
      <c r="A2" s="558" t="s">
        <v>260</v>
      </c>
    </row>
    <row r="3" spans="1:9" x14ac:dyDescent="0.2">
      <c r="A3" s="1082"/>
    </row>
    <row r="4" spans="1:9" x14ac:dyDescent="0.2">
      <c r="A4" s="558"/>
    </row>
    <row r="5" spans="1:9" x14ac:dyDescent="0.2">
      <c r="A5" s="558"/>
    </row>
    <row r="6" spans="1:9" ht="12.75" thickBot="1" x14ac:dyDescent="0.25"/>
    <row r="7" spans="1:9" x14ac:dyDescent="0.2">
      <c r="A7" s="1432" t="s">
        <v>252</v>
      </c>
      <c r="B7" s="1434">
        <v>2013</v>
      </c>
      <c r="C7" s="1435"/>
      <c r="D7" s="1434">
        <v>2014</v>
      </c>
      <c r="E7" s="1435"/>
      <c r="F7" s="1434">
        <f>D7+1</f>
        <v>2015</v>
      </c>
      <c r="G7" s="1435"/>
      <c r="H7" s="1434" t="s">
        <v>120</v>
      </c>
      <c r="I7" s="1435"/>
    </row>
    <row r="8" spans="1:9" ht="55.5" thickBot="1" x14ac:dyDescent="0.25">
      <c r="A8" s="1433"/>
      <c r="B8" s="1246" t="s">
        <v>123</v>
      </c>
      <c r="C8" s="1248" t="s">
        <v>124</v>
      </c>
      <c r="D8" s="1246" t="s">
        <v>123</v>
      </c>
      <c r="E8" s="1248" t="s">
        <v>124</v>
      </c>
      <c r="F8" s="1246" t="s">
        <v>123</v>
      </c>
      <c r="G8" s="1248" t="s">
        <v>124</v>
      </c>
      <c r="H8" s="1246" t="s">
        <v>123</v>
      </c>
      <c r="I8" s="1248" t="s">
        <v>124</v>
      </c>
    </row>
    <row r="9" spans="1:9" x14ac:dyDescent="0.2">
      <c r="A9" s="87" t="s">
        <v>344</v>
      </c>
      <c r="B9" s="176">
        <v>108</v>
      </c>
      <c r="C9" s="177">
        <f t="shared" ref="C9:C25" si="0">B9*100/$B$25</f>
        <v>15.384615384615385</v>
      </c>
      <c r="D9" s="178">
        <v>106</v>
      </c>
      <c r="E9" s="177">
        <f t="shared" ref="E9:E24" si="1">D9*100/$D$25</f>
        <v>15.588235294117647</v>
      </c>
      <c r="F9" s="176">
        <v>80</v>
      </c>
      <c r="G9" s="177">
        <f>F9/$F$25</f>
        <v>0.13093289689034371</v>
      </c>
      <c r="H9" s="179">
        <f>SUM(F9,B9,D9)</f>
        <v>294</v>
      </c>
      <c r="I9" s="61">
        <f>H9*100/$H$25</f>
        <v>14.751630707476167</v>
      </c>
    </row>
    <row r="10" spans="1:9" x14ac:dyDescent="0.2">
      <c r="A10" s="14" t="s">
        <v>345</v>
      </c>
      <c r="B10" s="180">
        <v>17</v>
      </c>
      <c r="C10" s="181">
        <f t="shared" si="0"/>
        <v>2.4216524216524218</v>
      </c>
      <c r="D10" s="182">
        <v>16</v>
      </c>
      <c r="E10" s="181">
        <f t="shared" si="1"/>
        <v>2.3529411764705883</v>
      </c>
      <c r="F10" s="180">
        <v>23</v>
      </c>
      <c r="G10" s="181">
        <f t="shared" ref="G10:G24" si="2">F10/$F$25</f>
        <v>3.7643207855973811E-2</v>
      </c>
      <c r="H10" s="179">
        <f t="shared" ref="H10:H24" si="3">SUM(F10,B10,D10)</f>
        <v>56</v>
      </c>
      <c r="I10" s="61">
        <f t="shared" ref="I10:I24" si="4">H10*100/$H$25</f>
        <v>2.8098344204716508</v>
      </c>
    </row>
    <row r="11" spans="1:9" x14ac:dyDescent="0.2">
      <c r="A11" s="14" t="s">
        <v>267</v>
      </c>
      <c r="B11" s="180">
        <v>16</v>
      </c>
      <c r="C11" s="181">
        <f t="shared" si="0"/>
        <v>2.2792022792022792</v>
      </c>
      <c r="D11" s="182">
        <v>22</v>
      </c>
      <c r="E11" s="181">
        <f t="shared" si="1"/>
        <v>3.2352941176470589</v>
      </c>
      <c r="F11" s="180">
        <v>33</v>
      </c>
      <c r="G11" s="181">
        <f t="shared" si="2"/>
        <v>5.4009819967266774E-2</v>
      </c>
      <c r="H11" s="179">
        <f t="shared" si="3"/>
        <v>71</v>
      </c>
      <c r="I11" s="61">
        <f t="shared" si="4"/>
        <v>3.562468640240843</v>
      </c>
    </row>
    <row r="12" spans="1:9" x14ac:dyDescent="0.2">
      <c r="A12" s="14" t="s">
        <v>346</v>
      </c>
      <c r="B12" s="180">
        <v>36</v>
      </c>
      <c r="C12" s="181">
        <f t="shared" si="0"/>
        <v>5.1282051282051286</v>
      </c>
      <c r="D12" s="182">
        <v>16</v>
      </c>
      <c r="E12" s="181">
        <f t="shared" si="1"/>
        <v>2.3529411764705883</v>
      </c>
      <c r="F12" s="180">
        <v>33</v>
      </c>
      <c r="G12" s="181">
        <f t="shared" si="2"/>
        <v>5.4009819967266774E-2</v>
      </c>
      <c r="H12" s="179">
        <f t="shared" si="3"/>
        <v>85</v>
      </c>
      <c r="I12" s="61">
        <f t="shared" si="4"/>
        <v>4.2649272453587557</v>
      </c>
    </row>
    <row r="13" spans="1:9" x14ac:dyDescent="0.2">
      <c r="A13" s="14" t="s">
        <v>268</v>
      </c>
      <c r="B13" s="180">
        <v>33</v>
      </c>
      <c r="C13" s="181">
        <f t="shared" si="0"/>
        <v>4.700854700854701</v>
      </c>
      <c r="D13" s="182">
        <v>40</v>
      </c>
      <c r="E13" s="181">
        <f t="shared" si="1"/>
        <v>5.882352941176471</v>
      </c>
      <c r="F13" s="180">
        <v>44</v>
      </c>
      <c r="G13" s="181">
        <f t="shared" si="2"/>
        <v>7.2013093289689037E-2</v>
      </c>
      <c r="H13" s="179">
        <f t="shared" si="3"/>
        <v>117</v>
      </c>
      <c r="I13" s="61">
        <f t="shared" si="4"/>
        <v>5.8705469141996991</v>
      </c>
    </row>
    <row r="14" spans="1:9" x14ac:dyDescent="0.2">
      <c r="A14" s="14" t="s">
        <v>347</v>
      </c>
      <c r="B14" s="180">
        <v>63</v>
      </c>
      <c r="C14" s="181">
        <f t="shared" si="0"/>
        <v>8.9743589743589745</v>
      </c>
      <c r="D14" s="182">
        <v>64</v>
      </c>
      <c r="E14" s="181">
        <f t="shared" si="1"/>
        <v>9.4117647058823533</v>
      </c>
      <c r="F14" s="180">
        <v>56</v>
      </c>
      <c r="G14" s="181">
        <f t="shared" si="2"/>
        <v>9.1653027823240585E-2</v>
      </c>
      <c r="H14" s="179">
        <f t="shared" si="3"/>
        <v>183</v>
      </c>
      <c r="I14" s="61">
        <f t="shared" si="4"/>
        <v>9.1821374811841441</v>
      </c>
    </row>
    <row r="15" spans="1:9" x14ac:dyDescent="0.2">
      <c r="A15" s="14" t="s">
        <v>348</v>
      </c>
      <c r="B15" s="180">
        <v>101</v>
      </c>
      <c r="C15" s="181">
        <f t="shared" si="0"/>
        <v>14.387464387464387</v>
      </c>
      <c r="D15" s="182">
        <v>126</v>
      </c>
      <c r="E15" s="181">
        <f t="shared" si="1"/>
        <v>18.529411764705884</v>
      </c>
      <c r="F15" s="180">
        <v>111</v>
      </c>
      <c r="G15" s="181">
        <f t="shared" si="2"/>
        <v>0.18166939443535188</v>
      </c>
      <c r="H15" s="179">
        <f t="shared" si="3"/>
        <v>338</v>
      </c>
      <c r="I15" s="61">
        <f t="shared" si="4"/>
        <v>16.959357752132462</v>
      </c>
    </row>
    <row r="16" spans="1:9" x14ac:dyDescent="0.2">
      <c r="A16" s="14" t="s">
        <v>349</v>
      </c>
      <c r="B16" s="180">
        <v>5</v>
      </c>
      <c r="C16" s="181">
        <f t="shared" si="0"/>
        <v>0.71225071225071224</v>
      </c>
      <c r="D16" s="182">
        <v>11</v>
      </c>
      <c r="E16" s="181">
        <f t="shared" si="1"/>
        <v>1.6176470588235294</v>
      </c>
      <c r="F16" s="180">
        <v>17</v>
      </c>
      <c r="G16" s="181">
        <f t="shared" si="2"/>
        <v>2.7823240589198037E-2</v>
      </c>
      <c r="H16" s="179">
        <f t="shared" si="3"/>
        <v>33</v>
      </c>
      <c r="I16" s="61">
        <f t="shared" si="4"/>
        <v>1.6557952834922227</v>
      </c>
    </row>
    <row r="17" spans="1:9" x14ac:dyDescent="0.2">
      <c r="A17" s="14" t="s">
        <v>350</v>
      </c>
      <c r="B17" s="180">
        <v>14</v>
      </c>
      <c r="C17" s="181">
        <f t="shared" si="0"/>
        <v>1.9943019943019944</v>
      </c>
      <c r="D17" s="182">
        <v>12</v>
      </c>
      <c r="E17" s="181">
        <f t="shared" si="1"/>
        <v>1.7647058823529411</v>
      </c>
      <c r="F17" s="180">
        <v>14</v>
      </c>
      <c r="G17" s="181">
        <f t="shared" si="2"/>
        <v>2.2913256955810146E-2</v>
      </c>
      <c r="H17" s="179">
        <f t="shared" si="3"/>
        <v>40</v>
      </c>
      <c r="I17" s="61">
        <f t="shared" si="4"/>
        <v>2.0070245860511791</v>
      </c>
    </row>
    <row r="18" spans="1:9" x14ac:dyDescent="0.2">
      <c r="A18" s="14" t="s">
        <v>351</v>
      </c>
      <c r="B18" s="180">
        <v>25</v>
      </c>
      <c r="C18" s="181">
        <f t="shared" si="0"/>
        <v>3.5612535612535612</v>
      </c>
      <c r="D18" s="182">
        <v>20</v>
      </c>
      <c r="E18" s="181">
        <f t="shared" si="1"/>
        <v>2.9411764705882355</v>
      </c>
      <c r="F18" s="180">
        <v>16</v>
      </c>
      <c r="G18" s="181">
        <f t="shared" si="2"/>
        <v>2.6186579378068741E-2</v>
      </c>
      <c r="H18" s="179">
        <f t="shared" si="3"/>
        <v>61</v>
      </c>
      <c r="I18" s="61">
        <f t="shared" si="4"/>
        <v>3.0607124937280483</v>
      </c>
    </row>
    <row r="19" spans="1:9" x14ac:dyDescent="0.2">
      <c r="A19" s="14" t="s">
        <v>352</v>
      </c>
      <c r="B19" s="180">
        <v>61</v>
      </c>
      <c r="C19" s="181">
        <f t="shared" si="0"/>
        <v>8.6894586894586894</v>
      </c>
      <c r="D19" s="182">
        <v>53</v>
      </c>
      <c r="E19" s="181">
        <f t="shared" si="1"/>
        <v>7.7941176470588234</v>
      </c>
      <c r="F19" s="180">
        <v>53</v>
      </c>
      <c r="G19" s="181">
        <f t="shared" si="2"/>
        <v>8.6743044189852694E-2</v>
      </c>
      <c r="H19" s="179">
        <f t="shared" si="3"/>
        <v>167</v>
      </c>
      <c r="I19" s="61">
        <f t="shared" si="4"/>
        <v>8.3793276467636737</v>
      </c>
    </row>
    <row r="20" spans="1:9" x14ac:dyDescent="0.2">
      <c r="A20" s="14" t="s">
        <v>353</v>
      </c>
      <c r="B20" s="180">
        <v>72</v>
      </c>
      <c r="C20" s="181">
        <f t="shared" si="0"/>
        <v>10.256410256410257</v>
      </c>
      <c r="D20" s="182">
        <v>78</v>
      </c>
      <c r="E20" s="181">
        <f t="shared" si="1"/>
        <v>11.470588235294118</v>
      </c>
      <c r="F20" s="180">
        <v>60</v>
      </c>
      <c r="G20" s="181">
        <f t="shared" si="2"/>
        <v>9.8199672667757767E-2</v>
      </c>
      <c r="H20" s="179">
        <f t="shared" si="3"/>
        <v>210</v>
      </c>
      <c r="I20" s="61">
        <f t="shared" si="4"/>
        <v>10.53687907676869</v>
      </c>
    </row>
    <row r="21" spans="1:9" x14ac:dyDescent="0.2">
      <c r="A21" s="14" t="s">
        <v>269</v>
      </c>
      <c r="B21" s="180">
        <v>25</v>
      </c>
      <c r="C21" s="181">
        <f t="shared" si="0"/>
        <v>3.5612535612535612</v>
      </c>
      <c r="D21" s="182">
        <v>25</v>
      </c>
      <c r="E21" s="181">
        <f t="shared" si="1"/>
        <v>3.6764705882352939</v>
      </c>
      <c r="F21" s="180">
        <v>14</v>
      </c>
      <c r="G21" s="181">
        <f t="shared" si="2"/>
        <v>2.2913256955810146E-2</v>
      </c>
      <c r="H21" s="179">
        <f t="shared" si="3"/>
        <v>64</v>
      </c>
      <c r="I21" s="61">
        <f t="shared" si="4"/>
        <v>3.2112393376818864</v>
      </c>
    </row>
    <row r="22" spans="1:9" x14ac:dyDescent="0.2">
      <c r="A22" s="14" t="s">
        <v>270</v>
      </c>
      <c r="B22" s="180">
        <v>20</v>
      </c>
      <c r="C22" s="181">
        <f t="shared" si="0"/>
        <v>2.8490028490028489</v>
      </c>
      <c r="D22" s="182">
        <v>20</v>
      </c>
      <c r="E22" s="181">
        <f t="shared" si="1"/>
        <v>2.9411764705882355</v>
      </c>
      <c r="F22" s="180">
        <v>15</v>
      </c>
      <c r="G22" s="181">
        <f t="shared" si="2"/>
        <v>2.4549918166939442E-2</v>
      </c>
      <c r="H22" s="179">
        <f t="shared" si="3"/>
        <v>55</v>
      </c>
      <c r="I22" s="61">
        <f t="shared" si="4"/>
        <v>2.7596588058203713</v>
      </c>
    </row>
    <row r="23" spans="1:9" x14ac:dyDescent="0.2">
      <c r="A23" s="14" t="s">
        <v>354</v>
      </c>
      <c r="B23" s="180">
        <v>27</v>
      </c>
      <c r="C23" s="181">
        <f t="shared" si="0"/>
        <v>3.8461538461538463</v>
      </c>
      <c r="D23" s="182">
        <v>20</v>
      </c>
      <c r="E23" s="181">
        <f t="shared" si="1"/>
        <v>2.9411764705882355</v>
      </c>
      <c r="F23" s="180">
        <v>19</v>
      </c>
      <c r="G23" s="181">
        <f t="shared" si="2"/>
        <v>3.1096563011456628E-2</v>
      </c>
      <c r="H23" s="179">
        <f t="shared" si="3"/>
        <v>66</v>
      </c>
      <c r="I23" s="61">
        <f t="shared" si="4"/>
        <v>3.3115905669844454</v>
      </c>
    </row>
    <row r="24" spans="1:9" ht="12.75" thickBot="1" x14ac:dyDescent="0.25">
      <c r="A24" s="17" t="s">
        <v>355</v>
      </c>
      <c r="B24" s="183">
        <v>79</v>
      </c>
      <c r="C24" s="184">
        <f t="shared" si="0"/>
        <v>11.253561253561253</v>
      </c>
      <c r="D24" s="185">
        <v>51</v>
      </c>
      <c r="E24" s="184">
        <f t="shared" si="1"/>
        <v>7.5</v>
      </c>
      <c r="F24" s="183">
        <v>23</v>
      </c>
      <c r="G24" s="184">
        <f t="shared" si="2"/>
        <v>3.7643207855973811E-2</v>
      </c>
      <c r="H24" s="179">
        <f t="shared" si="3"/>
        <v>153</v>
      </c>
      <c r="I24" s="61">
        <f t="shared" si="4"/>
        <v>7.6768690416457606</v>
      </c>
    </row>
    <row r="25" spans="1:9" ht="12.75" thickBot="1" x14ac:dyDescent="0.25">
      <c r="A25" s="1088" t="s">
        <v>125</v>
      </c>
      <c r="B25" s="1089">
        <f>SUM(B9:B24)</f>
        <v>702</v>
      </c>
      <c r="C25" s="1090">
        <f t="shared" si="0"/>
        <v>100</v>
      </c>
      <c r="D25" s="1089">
        <f>SUM(D9:D24)</f>
        <v>680</v>
      </c>
      <c r="E25" s="1090">
        <f>SUM(E9:E24)</f>
        <v>99.999999999999986</v>
      </c>
      <c r="F25" s="1089">
        <f>SUM(F9:F24)</f>
        <v>611</v>
      </c>
      <c r="G25" s="1090">
        <f>SUM(G9:G24)</f>
        <v>1</v>
      </c>
      <c r="H25" s="1091">
        <f>SUM(F25,B25,D25)</f>
        <v>1993</v>
      </c>
      <c r="I25" s="1092">
        <f>H25*100/$H$25</f>
        <v>100</v>
      </c>
    </row>
    <row r="26" spans="1:9" ht="12" customHeight="1" x14ac:dyDescent="0.2">
      <c r="A26" s="561"/>
      <c r="B26" s="520"/>
    </row>
    <row r="27" spans="1:9" ht="12" customHeight="1" x14ac:dyDescent="0.2">
      <c r="A27" s="561"/>
      <c r="B27" s="520"/>
    </row>
  </sheetData>
  <mergeCells count="5">
    <mergeCell ref="A7:A8"/>
    <mergeCell ref="B7:C7"/>
    <mergeCell ref="D7:E7"/>
    <mergeCell ref="H7:I7"/>
    <mergeCell ref="F7:G7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
 , fax: (0 22) 601 74 22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6">
    <tabColor rgb="FFC00000"/>
  </sheetPr>
  <dimension ref="A1:I66"/>
  <sheetViews>
    <sheetView zoomScaleNormal="100" workbookViewId="0">
      <selection activeCell="A2" sqref="A2"/>
    </sheetView>
  </sheetViews>
  <sheetFormatPr defaultRowHeight="12" x14ac:dyDescent="0.2"/>
  <cols>
    <col min="1" max="1" width="32.7109375" style="48" customWidth="1"/>
    <col min="2" max="3" width="5.7109375" style="48" customWidth="1"/>
    <col min="4" max="4" width="5.42578125" style="48" customWidth="1"/>
    <col min="5" max="6" width="5.7109375" style="48" customWidth="1"/>
    <col min="7" max="7" width="7" style="48" bestFit="1" customWidth="1"/>
    <col min="8" max="9" width="5.7109375" style="48" customWidth="1"/>
    <col min="10" max="10" width="8.28515625" style="48" customWidth="1"/>
    <col min="11" max="29" width="4.7109375" style="48" customWidth="1"/>
    <col min="30" max="233" width="9.140625" style="48"/>
    <col min="234" max="234" width="20" style="48" customWidth="1"/>
    <col min="235" max="238" width="5.7109375" style="48" customWidth="1"/>
    <col min="239" max="239" width="5.42578125" style="48" bestFit="1" customWidth="1"/>
    <col min="240" max="242" width="5.7109375" style="48" customWidth="1"/>
    <col min="243" max="243" width="19.85546875" style="48" customWidth="1"/>
    <col min="244" max="244" width="4.7109375" style="48" customWidth="1"/>
    <col min="245" max="245" width="18.140625" style="48" bestFit="1" customWidth="1"/>
    <col min="246" max="247" width="4.7109375" style="48" customWidth="1"/>
    <col min="248" max="248" width="18.140625" style="48" bestFit="1" customWidth="1"/>
    <col min="249" max="285" width="4.7109375" style="48" customWidth="1"/>
    <col min="286" max="489" width="9.140625" style="48"/>
    <col min="490" max="490" width="20" style="48" customWidth="1"/>
    <col min="491" max="494" width="5.7109375" style="48" customWidth="1"/>
    <col min="495" max="495" width="5.42578125" style="48" bestFit="1" customWidth="1"/>
    <col min="496" max="498" width="5.7109375" style="48" customWidth="1"/>
    <col min="499" max="499" width="19.85546875" style="48" customWidth="1"/>
    <col min="500" max="500" width="4.7109375" style="48" customWidth="1"/>
    <col min="501" max="501" width="18.140625" style="48" bestFit="1" customWidth="1"/>
    <col min="502" max="503" width="4.7109375" style="48" customWidth="1"/>
    <col min="504" max="504" width="18.140625" style="48" bestFit="1" customWidth="1"/>
    <col min="505" max="541" width="4.7109375" style="48" customWidth="1"/>
    <col min="542" max="745" width="9.140625" style="48"/>
    <col min="746" max="746" width="20" style="48" customWidth="1"/>
    <col min="747" max="750" width="5.7109375" style="48" customWidth="1"/>
    <col min="751" max="751" width="5.42578125" style="48" bestFit="1" customWidth="1"/>
    <col min="752" max="754" width="5.7109375" style="48" customWidth="1"/>
    <col min="755" max="755" width="19.85546875" style="48" customWidth="1"/>
    <col min="756" max="756" width="4.7109375" style="48" customWidth="1"/>
    <col min="757" max="757" width="18.140625" style="48" bestFit="1" customWidth="1"/>
    <col min="758" max="759" width="4.7109375" style="48" customWidth="1"/>
    <col min="760" max="760" width="18.140625" style="48" bestFit="1" customWidth="1"/>
    <col min="761" max="797" width="4.7109375" style="48" customWidth="1"/>
    <col min="798" max="1001" width="9.140625" style="48"/>
    <col min="1002" max="1002" width="20" style="48" customWidth="1"/>
    <col min="1003" max="1006" width="5.7109375" style="48" customWidth="1"/>
    <col min="1007" max="1007" width="5.42578125" style="48" bestFit="1" customWidth="1"/>
    <col min="1008" max="1010" width="5.7109375" style="48" customWidth="1"/>
    <col min="1011" max="1011" width="19.85546875" style="48" customWidth="1"/>
    <col min="1012" max="1012" width="4.7109375" style="48" customWidth="1"/>
    <col min="1013" max="1013" width="18.140625" style="48" bestFit="1" customWidth="1"/>
    <col min="1014" max="1015" width="4.7109375" style="48" customWidth="1"/>
    <col min="1016" max="1016" width="18.140625" style="48" bestFit="1" customWidth="1"/>
    <col min="1017" max="1053" width="4.7109375" style="48" customWidth="1"/>
    <col min="1054" max="1257" width="9.140625" style="48"/>
    <col min="1258" max="1258" width="20" style="48" customWidth="1"/>
    <col min="1259" max="1262" width="5.7109375" style="48" customWidth="1"/>
    <col min="1263" max="1263" width="5.42578125" style="48" bestFit="1" customWidth="1"/>
    <col min="1264" max="1266" width="5.7109375" style="48" customWidth="1"/>
    <col min="1267" max="1267" width="19.85546875" style="48" customWidth="1"/>
    <col min="1268" max="1268" width="4.7109375" style="48" customWidth="1"/>
    <col min="1269" max="1269" width="18.140625" style="48" bestFit="1" customWidth="1"/>
    <col min="1270" max="1271" width="4.7109375" style="48" customWidth="1"/>
    <col min="1272" max="1272" width="18.140625" style="48" bestFit="1" customWidth="1"/>
    <col min="1273" max="1309" width="4.7109375" style="48" customWidth="1"/>
    <col min="1310" max="1513" width="9.140625" style="48"/>
    <col min="1514" max="1514" width="20" style="48" customWidth="1"/>
    <col min="1515" max="1518" width="5.7109375" style="48" customWidth="1"/>
    <col min="1519" max="1519" width="5.42578125" style="48" bestFit="1" customWidth="1"/>
    <col min="1520" max="1522" width="5.7109375" style="48" customWidth="1"/>
    <col min="1523" max="1523" width="19.85546875" style="48" customWidth="1"/>
    <col min="1524" max="1524" width="4.7109375" style="48" customWidth="1"/>
    <col min="1525" max="1525" width="18.140625" style="48" bestFit="1" customWidth="1"/>
    <col min="1526" max="1527" width="4.7109375" style="48" customWidth="1"/>
    <col min="1528" max="1528" width="18.140625" style="48" bestFit="1" customWidth="1"/>
    <col min="1529" max="1565" width="4.7109375" style="48" customWidth="1"/>
    <col min="1566" max="1769" width="9.140625" style="48"/>
    <col min="1770" max="1770" width="20" style="48" customWidth="1"/>
    <col min="1771" max="1774" width="5.7109375" style="48" customWidth="1"/>
    <col min="1775" max="1775" width="5.42578125" style="48" bestFit="1" customWidth="1"/>
    <col min="1776" max="1778" width="5.7109375" style="48" customWidth="1"/>
    <col min="1779" max="1779" width="19.85546875" style="48" customWidth="1"/>
    <col min="1780" max="1780" width="4.7109375" style="48" customWidth="1"/>
    <col min="1781" max="1781" width="18.140625" style="48" bestFit="1" customWidth="1"/>
    <col min="1782" max="1783" width="4.7109375" style="48" customWidth="1"/>
    <col min="1784" max="1784" width="18.140625" style="48" bestFit="1" customWidth="1"/>
    <col min="1785" max="1821" width="4.7109375" style="48" customWidth="1"/>
    <col min="1822" max="2025" width="9.140625" style="48"/>
    <col min="2026" max="2026" width="20" style="48" customWidth="1"/>
    <col min="2027" max="2030" width="5.7109375" style="48" customWidth="1"/>
    <col min="2031" max="2031" width="5.42578125" style="48" bestFit="1" customWidth="1"/>
    <col min="2032" max="2034" width="5.7109375" style="48" customWidth="1"/>
    <col min="2035" max="2035" width="19.85546875" style="48" customWidth="1"/>
    <col min="2036" max="2036" width="4.7109375" style="48" customWidth="1"/>
    <col min="2037" max="2037" width="18.140625" style="48" bestFit="1" customWidth="1"/>
    <col min="2038" max="2039" width="4.7109375" style="48" customWidth="1"/>
    <col min="2040" max="2040" width="18.140625" style="48" bestFit="1" customWidth="1"/>
    <col min="2041" max="2077" width="4.7109375" style="48" customWidth="1"/>
    <col min="2078" max="2281" width="9.140625" style="48"/>
    <col min="2282" max="2282" width="20" style="48" customWidth="1"/>
    <col min="2283" max="2286" width="5.7109375" style="48" customWidth="1"/>
    <col min="2287" max="2287" width="5.42578125" style="48" bestFit="1" customWidth="1"/>
    <col min="2288" max="2290" width="5.7109375" style="48" customWidth="1"/>
    <col min="2291" max="2291" width="19.85546875" style="48" customWidth="1"/>
    <col min="2292" max="2292" width="4.7109375" style="48" customWidth="1"/>
    <col min="2293" max="2293" width="18.140625" style="48" bestFit="1" customWidth="1"/>
    <col min="2294" max="2295" width="4.7109375" style="48" customWidth="1"/>
    <col min="2296" max="2296" width="18.140625" style="48" bestFit="1" customWidth="1"/>
    <col min="2297" max="2333" width="4.7109375" style="48" customWidth="1"/>
    <col min="2334" max="2537" width="9.140625" style="48"/>
    <col min="2538" max="2538" width="20" style="48" customWidth="1"/>
    <col min="2539" max="2542" width="5.7109375" style="48" customWidth="1"/>
    <col min="2543" max="2543" width="5.42578125" style="48" bestFit="1" customWidth="1"/>
    <col min="2544" max="2546" width="5.7109375" style="48" customWidth="1"/>
    <col min="2547" max="2547" width="19.85546875" style="48" customWidth="1"/>
    <col min="2548" max="2548" width="4.7109375" style="48" customWidth="1"/>
    <col min="2549" max="2549" width="18.140625" style="48" bestFit="1" customWidth="1"/>
    <col min="2550" max="2551" width="4.7109375" style="48" customWidth="1"/>
    <col min="2552" max="2552" width="18.140625" style="48" bestFit="1" customWidth="1"/>
    <col min="2553" max="2589" width="4.7109375" style="48" customWidth="1"/>
    <col min="2590" max="2793" width="9.140625" style="48"/>
    <col min="2794" max="2794" width="20" style="48" customWidth="1"/>
    <col min="2795" max="2798" width="5.7109375" style="48" customWidth="1"/>
    <col min="2799" max="2799" width="5.42578125" style="48" bestFit="1" customWidth="1"/>
    <col min="2800" max="2802" width="5.7109375" style="48" customWidth="1"/>
    <col min="2803" max="2803" width="19.85546875" style="48" customWidth="1"/>
    <col min="2804" max="2804" width="4.7109375" style="48" customWidth="1"/>
    <col min="2805" max="2805" width="18.140625" style="48" bestFit="1" customWidth="1"/>
    <col min="2806" max="2807" width="4.7109375" style="48" customWidth="1"/>
    <col min="2808" max="2808" width="18.140625" style="48" bestFit="1" customWidth="1"/>
    <col min="2809" max="2845" width="4.7109375" style="48" customWidth="1"/>
    <col min="2846" max="3049" width="9.140625" style="48"/>
    <col min="3050" max="3050" width="20" style="48" customWidth="1"/>
    <col min="3051" max="3054" width="5.7109375" style="48" customWidth="1"/>
    <col min="3055" max="3055" width="5.42578125" style="48" bestFit="1" customWidth="1"/>
    <col min="3056" max="3058" width="5.7109375" style="48" customWidth="1"/>
    <col min="3059" max="3059" width="19.85546875" style="48" customWidth="1"/>
    <col min="3060" max="3060" width="4.7109375" style="48" customWidth="1"/>
    <col min="3061" max="3061" width="18.140625" style="48" bestFit="1" customWidth="1"/>
    <col min="3062" max="3063" width="4.7109375" style="48" customWidth="1"/>
    <col min="3064" max="3064" width="18.140625" style="48" bestFit="1" customWidth="1"/>
    <col min="3065" max="3101" width="4.7109375" style="48" customWidth="1"/>
    <col min="3102" max="3305" width="9.140625" style="48"/>
    <col min="3306" max="3306" width="20" style="48" customWidth="1"/>
    <col min="3307" max="3310" width="5.7109375" style="48" customWidth="1"/>
    <col min="3311" max="3311" width="5.42578125" style="48" bestFit="1" customWidth="1"/>
    <col min="3312" max="3314" width="5.7109375" style="48" customWidth="1"/>
    <col min="3315" max="3315" width="19.85546875" style="48" customWidth="1"/>
    <col min="3316" max="3316" width="4.7109375" style="48" customWidth="1"/>
    <col min="3317" max="3317" width="18.140625" style="48" bestFit="1" customWidth="1"/>
    <col min="3318" max="3319" width="4.7109375" style="48" customWidth="1"/>
    <col min="3320" max="3320" width="18.140625" style="48" bestFit="1" customWidth="1"/>
    <col min="3321" max="3357" width="4.7109375" style="48" customWidth="1"/>
    <col min="3358" max="3561" width="9.140625" style="48"/>
    <col min="3562" max="3562" width="20" style="48" customWidth="1"/>
    <col min="3563" max="3566" width="5.7109375" style="48" customWidth="1"/>
    <col min="3567" max="3567" width="5.42578125" style="48" bestFit="1" customWidth="1"/>
    <col min="3568" max="3570" width="5.7109375" style="48" customWidth="1"/>
    <col min="3571" max="3571" width="19.85546875" style="48" customWidth="1"/>
    <col min="3572" max="3572" width="4.7109375" style="48" customWidth="1"/>
    <col min="3573" max="3573" width="18.140625" style="48" bestFit="1" customWidth="1"/>
    <col min="3574" max="3575" width="4.7109375" style="48" customWidth="1"/>
    <col min="3576" max="3576" width="18.140625" style="48" bestFit="1" customWidth="1"/>
    <col min="3577" max="3613" width="4.7109375" style="48" customWidth="1"/>
    <col min="3614" max="3817" width="9.140625" style="48"/>
    <col min="3818" max="3818" width="20" style="48" customWidth="1"/>
    <col min="3819" max="3822" width="5.7109375" style="48" customWidth="1"/>
    <col min="3823" max="3823" width="5.42578125" style="48" bestFit="1" customWidth="1"/>
    <col min="3824" max="3826" width="5.7109375" style="48" customWidth="1"/>
    <col min="3827" max="3827" width="19.85546875" style="48" customWidth="1"/>
    <col min="3828" max="3828" width="4.7109375" style="48" customWidth="1"/>
    <col min="3829" max="3829" width="18.140625" style="48" bestFit="1" customWidth="1"/>
    <col min="3830" max="3831" width="4.7109375" style="48" customWidth="1"/>
    <col min="3832" max="3832" width="18.140625" style="48" bestFit="1" customWidth="1"/>
    <col min="3833" max="3869" width="4.7109375" style="48" customWidth="1"/>
    <col min="3870" max="4073" width="9.140625" style="48"/>
    <col min="4074" max="4074" width="20" style="48" customWidth="1"/>
    <col min="4075" max="4078" width="5.7109375" style="48" customWidth="1"/>
    <col min="4079" max="4079" width="5.42578125" style="48" bestFit="1" customWidth="1"/>
    <col min="4080" max="4082" width="5.7109375" style="48" customWidth="1"/>
    <col min="4083" max="4083" width="19.85546875" style="48" customWidth="1"/>
    <col min="4084" max="4084" width="4.7109375" style="48" customWidth="1"/>
    <col min="4085" max="4085" width="18.140625" style="48" bestFit="1" customWidth="1"/>
    <col min="4086" max="4087" width="4.7109375" style="48" customWidth="1"/>
    <col min="4088" max="4088" width="18.140625" style="48" bestFit="1" customWidth="1"/>
    <col min="4089" max="4125" width="4.7109375" style="48" customWidth="1"/>
    <col min="4126" max="4329" width="9.140625" style="48"/>
    <col min="4330" max="4330" width="20" style="48" customWidth="1"/>
    <col min="4331" max="4334" width="5.7109375" style="48" customWidth="1"/>
    <col min="4335" max="4335" width="5.42578125" style="48" bestFit="1" customWidth="1"/>
    <col min="4336" max="4338" width="5.7109375" style="48" customWidth="1"/>
    <col min="4339" max="4339" width="19.85546875" style="48" customWidth="1"/>
    <col min="4340" max="4340" width="4.7109375" style="48" customWidth="1"/>
    <col min="4341" max="4341" width="18.140625" style="48" bestFit="1" customWidth="1"/>
    <col min="4342" max="4343" width="4.7109375" style="48" customWidth="1"/>
    <col min="4344" max="4344" width="18.140625" style="48" bestFit="1" customWidth="1"/>
    <col min="4345" max="4381" width="4.7109375" style="48" customWidth="1"/>
    <col min="4382" max="4585" width="9.140625" style="48"/>
    <col min="4586" max="4586" width="20" style="48" customWidth="1"/>
    <col min="4587" max="4590" width="5.7109375" style="48" customWidth="1"/>
    <col min="4591" max="4591" width="5.42578125" style="48" bestFit="1" customWidth="1"/>
    <col min="4592" max="4594" width="5.7109375" style="48" customWidth="1"/>
    <col min="4595" max="4595" width="19.85546875" style="48" customWidth="1"/>
    <col min="4596" max="4596" width="4.7109375" style="48" customWidth="1"/>
    <col min="4597" max="4597" width="18.140625" style="48" bestFit="1" customWidth="1"/>
    <col min="4598" max="4599" width="4.7109375" style="48" customWidth="1"/>
    <col min="4600" max="4600" width="18.140625" style="48" bestFit="1" customWidth="1"/>
    <col min="4601" max="4637" width="4.7109375" style="48" customWidth="1"/>
    <col min="4638" max="4841" width="9.140625" style="48"/>
    <col min="4842" max="4842" width="20" style="48" customWidth="1"/>
    <col min="4843" max="4846" width="5.7109375" style="48" customWidth="1"/>
    <col min="4847" max="4847" width="5.42578125" style="48" bestFit="1" customWidth="1"/>
    <col min="4848" max="4850" width="5.7109375" style="48" customWidth="1"/>
    <col min="4851" max="4851" width="19.85546875" style="48" customWidth="1"/>
    <col min="4852" max="4852" width="4.7109375" style="48" customWidth="1"/>
    <col min="4853" max="4853" width="18.140625" style="48" bestFit="1" customWidth="1"/>
    <col min="4854" max="4855" width="4.7109375" style="48" customWidth="1"/>
    <col min="4856" max="4856" width="18.140625" style="48" bestFit="1" customWidth="1"/>
    <col min="4857" max="4893" width="4.7109375" style="48" customWidth="1"/>
    <col min="4894" max="5097" width="9.140625" style="48"/>
    <col min="5098" max="5098" width="20" style="48" customWidth="1"/>
    <col min="5099" max="5102" width="5.7109375" style="48" customWidth="1"/>
    <col min="5103" max="5103" width="5.42578125" style="48" bestFit="1" customWidth="1"/>
    <col min="5104" max="5106" width="5.7109375" style="48" customWidth="1"/>
    <col min="5107" max="5107" width="19.85546875" style="48" customWidth="1"/>
    <col min="5108" max="5108" width="4.7109375" style="48" customWidth="1"/>
    <col min="5109" max="5109" width="18.140625" style="48" bestFit="1" customWidth="1"/>
    <col min="5110" max="5111" width="4.7109375" style="48" customWidth="1"/>
    <col min="5112" max="5112" width="18.140625" style="48" bestFit="1" customWidth="1"/>
    <col min="5113" max="5149" width="4.7109375" style="48" customWidth="1"/>
    <col min="5150" max="5353" width="9.140625" style="48"/>
    <col min="5354" max="5354" width="20" style="48" customWidth="1"/>
    <col min="5355" max="5358" width="5.7109375" style="48" customWidth="1"/>
    <col min="5359" max="5359" width="5.42578125" style="48" bestFit="1" customWidth="1"/>
    <col min="5360" max="5362" width="5.7109375" style="48" customWidth="1"/>
    <col min="5363" max="5363" width="19.85546875" style="48" customWidth="1"/>
    <col min="5364" max="5364" width="4.7109375" style="48" customWidth="1"/>
    <col min="5365" max="5365" width="18.140625" style="48" bestFit="1" customWidth="1"/>
    <col min="5366" max="5367" width="4.7109375" style="48" customWidth="1"/>
    <col min="5368" max="5368" width="18.140625" style="48" bestFit="1" customWidth="1"/>
    <col min="5369" max="5405" width="4.7109375" style="48" customWidth="1"/>
    <col min="5406" max="5609" width="9.140625" style="48"/>
    <col min="5610" max="5610" width="20" style="48" customWidth="1"/>
    <col min="5611" max="5614" width="5.7109375" style="48" customWidth="1"/>
    <col min="5615" max="5615" width="5.42578125" style="48" bestFit="1" customWidth="1"/>
    <col min="5616" max="5618" width="5.7109375" style="48" customWidth="1"/>
    <col min="5619" max="5619" width="19.85546875" style="48" customWidth="1"/>
    <col min="5620" max="5620" width="4.7109375" style="48" customWidth="1"/>
    <col min="5621" max="5621" width="18.140625" style="48" bestFit="1" customWidth="1"/>
    <col min="5622" max="5623" width="4.7109375" style="48" customWidth="1"/>
    <col min="5624" max="5624" width="18.140625" style="48" bestFit="1" customWidth="1"/>
    <col min="5625" max="5661" width="4.7109375" style="48" customWidth="1"/>
    <col min="5662" max="5865" width="9.140625" style="48"/>
    <col min="5866" max="5866" width="20" style="48" customWidth="1"/>
    <col min="5867" max="5870" width="5.7109375" style="48" customWidth="1"/>
    <col min="5871" max="5871" width="5.42578125" style="48" bestFit="1" customWidth="1"/>
    <col min="5872" max="5874" width="5.7109375" style="48" customWidth="1"/>
    <col min="5875" max="5875" width="19.85546875" style="48" customWidth="1"/>
    <col min="5876" max="5876" width="4.7109375" style="48" customWidth="1"/>
    <col min="5877" max="5877" width="18.140625" style="48" bestFit="1" customWidth="1"/>
    <col min="5878" max="5879" width="4.7109375" style="48" customWidth="1"/>
    <col min="5880" max="5880" width="18.140625" style="48" bestFit="1" customWidth="1"/>
    <col min="5881" max="5917" width="4.7109375" style="48" customWidth="1"/>
    <col min="5918" max="6121" width="9.140625" style="48"/>
    <col min="6122" max="6122" width="20" style="48" customWidth="1"/>
    <col min="6123" max="6126" width="5.7109375" style="48" customWidth="1"/>
    <col min="6127" max="6127" width="5.42578125" style="48" bestFit="1" customWidth="1"/>
    <col min="6128" max="6130" width="5.7109375" style="48" customWidth="1"/>
    <col min="6131" max="6131" width="19.85546875" style="48" customWidth="1"/>
    <col min="6132" max="6132" width="4.7109375" style="48" customWidth="1"/>
    <col min="6133" max="6133" width="18.140625" style="48" bestFit="1" customWidth="1"/>
    <col min="6134" max="6135" width="4.7109375" style="48" customWidth="1"/>
    <col min="6136" max="6136" width="18.140625" style="48" bestFit="1" customWidth="1"/>
    <col min="6137" max="6173" width="4.7109375" style="48" customWidth="1"/>
    <col min="6174" max="6377" width="9.140625" style="48"/>
    <col min="6378" max="6378" width="20" style="48" customWidth="1"/>
    <col min="6379" max="6382" width="5.7109375" style="48" customWidth="1"/>
    <col min="6383" max="6383" width="5.42578125" style="48" bestFit="1" customWidth="1"/>
    <col min="6384" max="6386" width="5.7109375" style="48" customWidth="1"/>
    <col min="6387" max="6387" width="19.85546875" style="48" customWidth="1"/>
    <col min="6388" max="6388" width="4.7109375" style="48" customWidth="1"/>
    <col min="6389" max="6389" width="18.140625" style="48" bestFit="1" customWidth="1"/>
    <col min="6390" max="6391" width="4.7109375" style="48" customWidth="1"/>
    <col min="6392" max="6392" width="18.140625" style="48" bestFit="1" customWidth="1"/>
    <col min="6393" max="6429" width="4.7109375" style="48" customWidth="1"/>
    <col min="6430" max="6633" width="9.140625" style="48"/>
    <col min="6634" max="6634" width="20" style="48" customWidth="1"/>
    <col min="6635" max="6638" width="5.7109375" style="48" customWidth="1"/>
    <col min="6639" max="6639" width="5.42578125" style="48" bestFit="1" customWidth="1"/>
    <col min="6640" max="6642" width="5.7109375" style="48" customWidth="1"/>
    <col min="6643" max="6643" width="19.85546875" style="48" customWidth="1"/>
    <col min="6644" max="6644" width="4.7109375" style="48" customWidth="1"/>
    <col min="6645" max="6645" width="18.140625" style="48" bestFit="1" customWidth="1"/>
    <col min="6646" max="6647" width="4.7109375" style="48" customWidth="1"/>
    <col min="6648" max="6648" width="18.140625" style="48" bestFit="1" customWidth="1"/>
    <col min="6649" max="6685" width="4.7109375" style="48" customWidth="1"/>
    <col min="6686" max="6889" width="9.140625" style="48"/>
    <col min="6890" max="6890" width="20" style="48" customWidth="1"/>
    <col min="6891" max="6894" width="5.7109375" style="48" customWidth="1"/>
    <col min="6895" max="6895" width="5.42578125" style="48" bestFit="1" customWidth="1"/>
    <col min="6896" max="6898" width="5.7109375" style="48" customWidth="1"/>
    <col min="6899" max="6899" width="19.85546875" style="48" customWidth="1"/>
    <col min="6900" max="6900" width="4.7109375" style="48" customWidth="1"/>
    <col min="6901" max="6901" width="18.140625" style="48" bestFit="1" customWidth="1"/>
    <col min="6902" max="6903" width="4.7109375" style="48" customWidth="1"/>
    <col min="6904" max="6904" width="18.140625" style="48" bestFit="1" customWidth="1"/>
    <col min="6905" max="6941" width="4.7109375" style="48" customWidth="1"/>
    <col min="6942" max="7145" width="9.140625" style="48"/>
    <col min="7146" max="7146" width="20" style="48" customWidth="1"/>
    <col min="7147" max="7150" width="5.7109375" style="48" customWidth="1"/>
    <col min="7151" max="7151" width="5.42578125" style="48" bestFit="1" customWidth="1"/>
    <col min="7152" max="7154" width="5.7109375" style="48" customWidth="1"/>
    <col min="7155" max="7155" width="19.85546875" style="48" customWidth="1"/>
    <col min="7156" max="7156" width="4.7109375" style="48" customWidth="1"/>
    <col min="7157" max="7157" width="18.140625" style="48" bestFit="1" customWidth="1"/>
    <col min="7158" max="7159" width="4.7109375" style="48" customWidth="1"/>
    <col min="7160" max="7160" width="18.140625" style="48" bestFit="1" customWidth="1"/>
    <col min="7161" max="7197" width="4.7109375" style="48" customWidth="1"/>
    <col min="7198" max="7401" width="9.140625" style="48"/>
    <col min="7402" max="7402" width="20" style="48" customWidth="1"/>
    <col min="7403" max="7406" width="5.7109375" style="48" customWidth="1"/>
    <col min="7407" max="7407" width="5.42578125" style="48" bestFit="1" customWidth="1"/>
    <col min="7408" max="7410" width="5.7109375" style="48" customWidth="1"/>
    <col min="7411" max="7411" width="19.85546875" style="48" customWidth="1"/>
    <col min="7412" max="7412" width="4.7109375" style="48" customWidth="1"/>
    <col min="7413" max="7413" width="18.140625" style="48" bestFit="1" customWidth="1"/>
    <col min="7414" max="7415" width="4.7109375" style="48" customWidth="1"/>
    <col min="7416" max="7416" width="18.140625" style="48" bestFit="1" customWidth="1"/>
    <col min="7417" max="7453" width="4.7109375" style="48" customWidth="1"/>
    <col min="7454" max="7657" width="9.140625" style="48"/>
    <col min="7658" max="7658" width="20" style="48" customWidth="1"/>
    <col min="7659" max="7662" width="5.7109375" style="48" customWidth="1"/>
    <col min="7663" max="7663" width="5.42578125" style="48" bestFit="1" customWidth="1"/>
    <col min="7664" max="7666" width="5.7109375" style="48" customWidth="1"/>
    <col min="7667" max="7667" width="19.85546875" style="48" customWidth="1"/>
    <col min="7668" max="7668" width="4.7109375" style="48" customWidth="1"/>
    <col min="7669" max="7669" width="18.140625" style="48" bestFit="1" customWidth="1"/>
    <col min="7670" max="7671" width="4.7109375" style="48" customWidth="1"/>
    <col min="7672" max="7672" width="18.140625" style="48" bestFit="1" customWidth="1"/>
    <col min="7673" max="7709" width="4.7109375" style="48" customWidth="1"/>
    <col min="7710" max="7913" width="9.140625" style="48"/>
    <col min="7914" max="7914" width="20" style="48" customWidth="1"/>
    <col min="7915" max="7918" width="5.7109375" style="48" customWidth="1"/>
    <col min="7919" max="7919" width="5.42578125" style="48" bestFit="1" customWidth="1"/>
    <col min="7920" max="7922" width="5.7109375" style="48" customWidth="1"/>
    <col min="7923" max="7923" width="19.85546875" style="48" customWidth="1"/>
    <col min="7924" max="7924" width="4.7109375" style="48" customWidth="1"/>
    <col min="7925" max="7925" width="18.140625" style="48" bestFit="1" customWidth="1"/>
    <col min="7926" max="7927" width="4.7109375" style="48" customWidth="1"/>
    <col min="7928" max="7928" width="18.140625" style="48" bestFit="1" customWidth="1"/>
    <col min="7929" max="7965" width="4.7109375" style="48" customWidth="1"/>
    <col min="7966" max="8169" width="9.140625" style="48"/>
    <col min="8170" max="8170" width="20" style="48" customWidth="1"/>
    <col min="8171" max="8174" width="5.7109375" style="48" customWidth="1"/>
    <col min="8175" max="8175" width="5.42578125" style="48" bestFit="1" customWidth="1"/>
    <col min="8176" max="8178" width="5.7109375" style="48" customWidth="1"/>
    <col min="8179" max="8179" width="19.85546875" style="48" customWidth="1"/>
    <col min="8180" max="8180" width="4.7109375" style="48" customWidth="1"/>
    <col min="8181" max="8181" width="18.140625" style="48" bestFit="1" customWidth="1"/>
    <col min="8182" max="8183" width="4.7109375" style="48" customWidth="1"/>
    <col min="8184" max="8184" width="18.140625" style="48" bestFit="1" customWidth="1"/>
    <col min="8185" max="8221" width="4.7109375" style="48" customWidth="1"/>
    <col min="8222" max="8425" width="9.140625" style="48"/>
    <col min="8426" max="8426" width="20" style="48" customWidth="1"/>
    <col min="8427" max="8430" width="5.7109375" style="48" customWidth="1"/>
    <col min="8431" max="8431" width="5.42578125" style="48" bestFit="1" customWidth="1"/>
    <col min="8432" max="8434" width="5.7109375" style="48" customWidth="1"/>
    <col min="8435" max="8435" width="19.85546875" style="48" customWidth="1"/>
    <col min="8436" max="8436" width="4.7109375" style="48" customWidth="1"/>
    <col min="8437" max="8437" width="18.140625" style="48" bestFit="1" customWidth="1"/>
    <col min="8438" max="8439" width="4.7109375" style="48" customWidth="1"/>
    <col min="8440" max="8440" width="18.140625" style="48" bestFit="1" customWidth="1"/>
    <col min="8441" max="8477" width="4.7109375" style="48" customWidth="1"/>
    <col min="8478" max="8681" width="9.140625" style="48"/>
    <col min="8682" max="8682" width="20" style="48" customWidth="1"/>
    <col min="8683" max="8686" width="5.7109375" style="48" customWidth="1"/>
    <col min="8687" max="8687" width="5.42578125" style="48" bestFit="1" customWidth="1"/>
    <col min="8688" max="8690" width="5.7109375" style="48" customWidth="1"/>
    <col min="8691" max="8691" width="19.85546875" style="48" customWidth="1"/>
    <col min="8692" max="8692" width="4.7109375" style="48" customWidth="1"/>
    <col min="8693" max="8693" width="18.140625" style="48" bestFit="1" customWidth="1"/>
    <col min="8694" max="8695" width="4.7109375" style="48" customWidth="1"/>
    <col min="8696" max="8696" width="18.140625" style="48" bestFit="1" customWidth="1"/>
    <col min="8697" max="8733" width="4.7109375" style="48" customWidth="1"/>
    <col min="8734" max="8937" width="9.140625" style="48"/>
    <col min="8938" max="8938" width="20" style="48" customWidth="1"/>
    <col min="8939" max="8942" width="5.7109375" style="48" customWidth="1"/>
    <col min="8943" max="8943" width="5.42578125" style="48" bestFit="1" customWidth="1"/>
    <col min="8944" max="8946" width="5.7109375" style="48" customWidth="1"/>
    <col min="8947" max="8947" width="19.85546875" style="48" customWidth="1"/>
    <col min="8948" max="8948" width="4.7109375" style="48" customWidth="1"/>
    <col min="8949" max="8949" width="18.140625" style="48" bestFit="1" customWidth="1"/>
    <col min="8950" max="8951" width="4.7109375" style="48" customWidth="1"/>
    <col min="8952" max="8952" width="18.140625" style="48" bestFit="1" customWidth="1"/>
    <col min="8953" max="8989" width="4.7109375" style="48" customWidth="1"/>
    <col min="8990" max="9193" width="9.140625" style="48"/>
    <col min="9194" max="9194" width="20" style="48" customWidth="1"/>
    <col min="9195" max="9198" width="5.7109375" style="48" customWidth="1"/>
    <col min="9199" max="9199" width="5.42578125" style="48" bestFit="1" customWidth="1"/>
    <col min="9200" max="9202" width="5.7109375" style="48" customWidth="1"/>
    <col min="9203" max="9203" width="19.85546875" style="48" customWidth="1"/>
    <col min="9204" max="9204" width="4.7109375" style="48" customWidth="1"/>
    <col min="9205" max="9205" width="18.140625" style="48" bestFit="1" customWidth="1"/>
    <col min="9206" max="9207" width="4.7109375" style="48" customWidth="1"/>
    <col min="9208" max="9208" width="18.140625" style="48" bestFit="1" customWidth="1"/>
    <col min="9209" max="9245" width="4.7109375" style="48" customWidth="1"/>
    <col min="9246" max="9449" width="9.140625" style="48"/>
    <col min="9450" max="9450" width="20" style="48" customWidth="1"/>
    <col min="9451" max="9454" width="5.7109375" style="48" customWidth="1"/>
    <col min="9455" max="9455" width="5.42578125" style="48" bestFit="1" customWidth="1"/>
    <col min="9456" max="9458" width="5.7109375" style="48" customWidth="1"/>
    <col min="9459" max="9459" width="19.85546875" style="48" customWidth="1"/>
    <col min="9460" max="9460" width="4.7109375" style="48" customWidth="1"/>
    <col min="9461" max="9461" width="18.140625" style="48" bestFit="1" customWidth="1"/>
    <col min="9462" max="9463" width="4.7109375" style="48" customWidth="1"/>
    <col min="9464" max="9464" width="18.140625" style="48" bestFit="1" customWidth="1"/>
    <col min="9465" max="9501" width="4.7109375" style="48" customWidth="1"/>
    <col min="9502" max="9705" width="9.140625" style="48"/>
    <col min="9706" max="9706" width="20" style="48" customWidth="1"/>
    <col min="9707" max="9710" width="5.7109375" style="48" customWidth="1"/>
    <col min="9711" max="9711" width="5.42578125" style="48" bestFit="1" customWidth="1"/>
    <col min="9712" max="9714" width="5.7109375" style="48" customWidth="1"/>
    <col min="9715" max="9715" width="19.85546875" style="48" customWidth="1"/>
    <col min="9716" max="9716" width="4.7109375" style="48" customWidth="1"/>
    <col min="9717" max="9717" width="18.140625" style="48" bestFit="1" customWidth="1"/>
    <col min="9718" max="9719" width="4.7109375" style="48" customWidth="1"/>
    <col min="9720" max="9720" width="18.140625" style="48" bestFit="1" customWidth="1"/>
    <col min="9721" max="9757" width="4.7109375" style="48" customWidth="1"/>
    <col min="9758" max="9961" width="9.140625" style="48"/>
    <col min="9962" max="9962" width="20" style="48" customWidth="1"/>
    <col min="9963" max="9966" width="5.7109375" style="48" customWidth="1"/>
    <col min="9967" max="9967" width="5.42578125" style="48" bestFit="1" customWidth="1"/>
    <col min="9968" max="9970" width="5.7109375" style="48" customWidth="1"/>
    <col min="9971" max="9971" width="19.85546875" style="48" customWidth="1"/>
    <col min="9972" max="9972" width="4.7109375" style="48" customWidth="1"/>
    <col min="9973" max="9973" width="18.140625" style="48" bestFit="1" customWidth="1"/>
    <col min="9974" max="9975" width="4.7109375" style="48" customWidth="1"/>
    <col min="9976" max="9976" width="18.140625" style="48" bestFit="1" customWidth="1"/>
    <col min="9977" max="10013" width="4.7109375" style="48" customWidth="1"/>
    <col min="10014" max="10217" width="9.140625" style="48"/>
    <col min="10218" max="10218" width="20" style="48" customWidth="1"/>
    <col min="10219" max="10222" width="5.7109375" style="48" customWidth="1"/>
    <col min="10223" max="10223" width="5.42578125" style="48" bestFit="1" customWidth="1"/>
    <col min="10224" max="10226" width="5.7109375" style="48" customWidth="1"/>
    <col min="10227" max="10227" width="19.85546875" style="48" customWidth="1"/>
    <col min="10228" max="10228" width="4.7109375" style="48" customWidth="1"/>
    <col min="10229" max="10229" width="18.140625" style="48" bestFit="1" customWidth="1"/>
    <col min="10230" max="10231" width="4.7109375" style="48" customWidth="1"/>
    <col min="10232" max="10232" width="18.140625" style="48" bestFit="1" customWidth="1"/>
    <col min="10233" max="10269" width="4.7109375" style="48" customWidth="1"/>
    <col min="10270" max="10473" width="9.140625" style="48"/>
    <col min="10474" max="10474" width="20" style="48" customWidth="1"/>
    <col min="10475" max="10478" width="5.7109375" style="48" customWidth="1"/>
    <col min="10479" max="10479" width="5.42578125" style="48" bestFit="1" customWidth="1"/>
    <col min="10480" max="10482" width="5.7109375" style="48" customWidth="1"/>
    <col min="10483" max="10483" width="19.85546875" style="48" customWidth="1"/>
    <col min="10484" max="10484" width="4.7109375" style="48" customWidth="1"/>
    <col min="10485" max="10485" width="18.140625" style="48" bestFit="1" customWidth="1"/>
    <col min="10486" max="10487" width="4.7109375" style="48" customWidth="1"/>
    <col min="10488" max="10488" width="18.140625" style="48" bestFit="1" customWidth="1"/>
    <col min="10489" max="10525" width="4.7109375" style="48" customWidth="1"/>
    <col min="10526" max="10729" width="9.140625" style="48"/>
    <col min="10730" max="10730" width="20" style="48" customWidth="1"/>
    <col min="10731" max="10734" width="5.7109375" style="48" customWidth="1"/>
    <col min="10735" max="10735" width="5.42578125" style="48" bestFit="1" customWidth="1"/>
    <col min="10736" max="10738" width="5.7109375" style="48" customWidth="1"/>
    <col min="10739" max="10739" width="19.85546875" style="48" customWidth="1"/>
    <col min="10740" max="10740" width="4.7109375" style="48" customWidth="1"/>
    <col min="10741" max="10741" width="18.140625" style="48" bestFit="1" customWidth="1"/>
    <col min="10742" max="10743" width="4.7109375" style="48" customWidth="1"/>
    <col min="10744" max="10744" width="18.140625" style="48" bestFit="1" customWidth="1"/>
    <col min="10745" max="10781" width="4.7109375" style="48" customWidth="1"/>
    <col min="10782" max="10985" width="9.140625" style="48"/>
    <col min="10986" max="10986" width="20" style="48" customWidth="1"/>
    <col min="10987" max="10990" width="5.7109375" style="48" customWidth="1"/>
    <col min="10991" max="10991" width="5.42578125" style="48" bestFit="1" customWidth="1"/>
    <col min="10992" max="10994" width="5.7109375" style="48" customWidth="1"/>
    <col min="10995" max="10995" width="19.85546875" style="48" customWidth="1"/>
    <col min="10996" max="10996" width="4.7109375" style="48" customWidth="1"/>
    <col min="10997" max="10997" width="18.140625" style="48" bestFit="1" customWidth="1"/>
    <col min="10998" max="10999" width="4.7109375" style="48" customWidth="1"/>
    <col min="11000" max="11000" width="18.140625" style="48" bestFit="1" customWidth="1"/>
    <col min="11001" max="11037" width="4.7109375" style="48" customWidth="1"/>
    <col min="11038" max="11241" width="9.140625" style="48"/>
    <col min="11242" max="11242" width="20" style="48" customWidth="1"/>
    <col min="11243" max="11246" width="5.7109375" style="48" customWidth="1"/>
    <col min="11247" max="11247" width="5.42578125" style="48" bestFit="1" customWidth="1"/>
    <col min="11248" max="11250" width="5.7109375" style="48" customWidth="1"/>
    <col min="11251" max="11251" width="19.85546875" style="48" customWidth="1"/>
    <col min="11252" max="11252" width="4.7109375" style="48" customWidth="1"/>
    <col min="11253" max="11253" width="18.140625" style="48" bestFit="1" customWidth="1"/>
    <col min="11254" max="11255" width="4.7109375" style="48" customWidth="1"/>
    <col min="11256" max="11256" width="18.140625" style="48" bestFit="1" customWidth="1"/>
    <col min="11257" max="11293" width="4.7109375" style="48" customWidth="1"/>
    <col min="11294" max="11497" width="9.140625" style="48"/>
    <col min="11498" max="11498" width="20" style="48" customWidth="1"/>
    <col min="11499" max="11502" width="5.7109375" style="48" customWidth="1"/>
    <col min="11503" max="11503" width="5.42578125" style="48" bestFit="1" customWidth="1"/>
    <col min="11504" max="11506" width="5.7109375" style="48" customWidth="1"/>
    <col min="11507" max="11507" width="19.85546875" style="48" customWidth="1"/>
    <col min="11508" max="11508" width="4.7109375" style="48" customWidth="1"/>
    <col min="11509" max="11509" width="18.140625" style="48" bestFit="1" customWidth="1"/>
    <col min="11510" max="11511" width="4.7109375" style="48" customWidth="1"/>
    <col min="11512" max="11512" width="18.140625" style="48" bestFit="1" customWidth="1"/>
    <col min="11513" max="11549" width="4.7109375" style="48" customWidth="1"/>
    <col min="11550" max="11753" width="9.140625" style="48"/>
    <col min="11754" max="11754" width="20" style="48" customWidth="1"/>
    <col min="11755" max="11758" width="5.7109375" style="48" customWidth="1"/>
    <col min="11759" max="11759" width="5.42578125" style="48" bestFit="1" customWidth="1"/>
    <col min="11760" max="11762" width="5.7109375" style="48" customWidth="1"/>
    <col min="11763" max="11763" width="19.85546875" style="48" customWidth="1"/>
    <col min="11764" max="11764" width="4.7109375" style="48" customWidth="1"/>
    <col min="11765" max="11765" width="18.140625" style="48" bestFit="1" customWidth="1"/>
    <col min="11766" max="11767" width="4.7109375" style="48" customWidth="1"/>
    <col min="11768" max="11768" width="18.140625" style="48" bestFit="1" customWidth="1"/>
    <col min="11769" max="11805" width="4.7109375" style="48" customWidth="1"/>
    <col min="11806" max="12009" width="9.140625" style="48"/>
    <col min="12010" max="12010" width="20" style="48" customWidth="1"/>
    <col min="12011" max="12014" width="5.7109375" style="48" customWidth="1"/>
    <col min="12015" max="12015" width="5.42578125" style="48" bestFit="1" customWidth="1"/>
    <col min="12016" max="12018" width="5.7109375" style="48" customWidth="1"/>
    <col min="12019" max="12019" width="19.85546875" style="48" customWidth="1"/>
    <col min="12020" max="12020" width="4.7109375" style="48" customWidth="1"/>
    <col min="12021" max="12021" width="18.140625" style="48" bestFit="1" customWidth="1"/>
    <col min="12022" max="12023" width="4.7109375" style="48" customWidth="1"/>
    <col min="12024" max="12024" width="18.140625" style="48" bestFit="1" customWidth="1"/>
    <col min="12025" max="12061" width="4.7109375" style="48" customWidth="1"/>
    <col min="12062" max="12265" width="9.140625" style="48"/>
    <col min="12266" max="12266" width="20" style="48" customWidth="1"/>
    <col min="12267" max="12270" width="5.7109375" style="48" customWidth="1"/>
    <col min="12271" max="12271" width="5.42578125" style="48" bestFit="1" customWidth="1"/>
    <col min="12272" max="12274" width="5.7109375" style="48" customWidth="1"/>
    <col min="12275" max="12275" width="19.85546875" style="48" customWidth="1"/>
    <col min="12276" max="12276" width="4.7109375" style="48" customWidth="1"/>
    <col min="12277" max="12277" width="18.140625" style="48" bestFit="1" customWidth="1"/>
    <col min="12278" max="12279" width="4.7109375" style="48" customWidth="1"/>
    <col min="12280" max="12280" width="18.140625" style="48" bestFit="1" customWidth="1"/>
    <col min="12281" max="12317" width="4.7109375" style="48" customWidth="1"/>
    <col min="12318" max="12521" width="9.140625" style="48"/>
    <col min="12522" max="12522" width="20" style="48" customWidth="1"/>
    <col min="12523" max="12526" width="5.7109375" style="48" customWidth="1"/>
    <col min="12527" max="12527" width="5.42578125" style="48" bestFit="1" customWidth="1"/>
    <col min="12528" max="12530" width="5.7109375" style="48" customWidth="1"/>
    <col min="12531" max="12531" width="19.85546875" style="48" customWidth="1"/>
    <col min="12532" max="12532" width="4.7109375" style="48" customWidth="1"/>
    <col min="12533" max="12533" width="18.140625" style="48" bestFit="1" customWidth="1"/>
    <col min="12534" max="12535" width="4.7109375" style="48" customWidth="1"/>
    <col min="12536" max="12536" width="18.140625" style="48" bestFit="1" customWidth="1"/>
    <col min="12537" max="12573" width="4.7109375" style="48" customWidth="1"/>
    <col min="12574" max="12777" width="9.140625" style="48"/>
    <col min="12778" max="12778" width="20" style="48" customWidth="1"/>
    <col min="12779" max="12782" width="5.7109375" style="48" customWidth="1"/>
    <col min="12783" max="12783" width="5.42578125" style="48" bestFit="1" customWidth="1"/>
    <col min="12784" max="12786" width="5.7109375" style="48" customWidth="1"/>
    <col min="12787" max="12787" width="19.85546875" style="48" customWidth="1"/>
    <col min="12788" max="12788" width="4.7109375" style="48" customWidth="1"/>
    <col min="12789" max="12789" width="18.140625" style="48" bestFit="1" customWidth="1"/>
    <col min="12790" max="12791" width="4.7109375" style="48" customWidth="1"/>
    <col min="12792" max="12792" width="18.140625" style="48" bestFit="1" customWidth="1"/>
    <col min="12793" max="12829" width="4.7109375" style="48" customWidth="1"/>
    <col min="12830" max="13033" width="9.140625" style="48"/>
    <col min="13034" max="13034" width="20" style="48" customWidth="1"/>
    <col min="13035" max="13038" width="5.7109375" style="48" customWidth="1"/>
    <col min="13039" max="13039" width="5.42578125" style="48" bestFit="1" customWidth="1"/>
    <col min="13040" max="13042" width="5.7109375" style="48" customWidth="1"/>
    <col min="13043" max="13043" width="19.85546875" style="48" customWidth="1"/>
    <col min="13044" max="13044" width="4.7109375" style="48" customWidth="1"/>
    <col min="13045" max="13045" width="18.140625" style="48" bestFit="1" customWidth="1"/>
    <col min="13046" max="13047" width="4.7109375" style="48" customWidth="1"/>
    <col min="13048" max="13048" width="18.140625" style="48" bestFit="1" customWidth="1"/>
    <col min="13049" max="13085" width="4.7109375" style="48" customWidth="1"/>
    <col min="13086" max="13289" width="9.140625" style="48"/>
    <col min="13290" max="13290" width="20" style="48" customWidth="1"/>
    <col min="13291" max="13294" width="5.7109375" style="48" customWidth="1"/>
    <col min="13295" max="13295" width="5.42578125" style="48" bestFit="1" customWidth="1"/>
    <col min="13296" max="13298" width="5.7109375" style="48" customWidth="1"/>
    <col min="13299" max="13299" width="19.85546875" style="48" customWidth="1"/>
    <col min="13300" max="13300" width="4.7109375" style="48" customWidth="1"/>
    <col min="13301" max="13301" width="18.140625" style="48" bestFit="1" customWidth="1"/>
    <col min="13302" max="13303" width="4.7109375" style="48" customWidth="1"/>
    <col min="13304" max="13304" width="18.140625" style="48" bestFit="1" customWidth="1"/>
    <col min="13305" max="13341" width="4.7109375" style="48" customWidth="1"/>
    <col min="13342" max="13545" width="9.140625" style="48"/>
    <col min="13546" max="13546" width="20" style="48" customWidth="1"/>
    <col min="13547" max="13550" width="5.7109375" style="48" customWidth="1"/>
    <col min="13551" max="13551" width="5.42578125" style="48" bestFit="1" customWidth="1"/>
    <col min="13552" max="13554" width="5.7109375" style="48" customWidth="1"/>
    <col min="13555" max="13555" width="19.85546875" style="48" customWidth="1"/>
    <col min="13556" max="13556" width="4.7109375" style="48" customWidth="1"/>
    <col min="13557" max="13557" width="18.140625" style="48" bestFit="1" customWidth="1"/>
    <col min="13558" max="13559" width="4.7109375" style="48" customWidth="1"/>
    <col min="13560" max="13560" width="18.140625" style="48" bestFit="1" customWidth="1"/>
    <col min="13561" max="13597" width="4.7109375" style="48" customWidth="1"/>
    <col min="13598" max="13801" width="9.140625" style="48"/>
    <col min="13802" max="13802" width="20" style="48" customWidth="1"/>
    <col min="13803" max="13806" width="5.7109375" style="48" customWidth="1"/>
    <col min="13807" max="13807" width="5.42578125" style="48" bestFit="1" customWidth="1"/>
    <col min="13808" max="13810" width="5.7109375" style="48" customWidth="1"/>
    <col min="13811" max="13811" width="19.85546875" style="48" customWidth="1"/>
    <col min="13812" max="13812" width="4.7109375" style="48" customWidth="1"/>
    <col min="13813" max="13813" width="18.140625" style="48" bestFit="1" customWidth="1"/>
    <col min="13814" max="13815" width="4.7109375" style="48" customWidth="1"/>
    <col min="13816" max="13816" width="18.140625" style="48" bestFit="1" customWidth="1"/>
    <col min="13817" max="13853" width="4.7109375" style="48" customWidth="1"/>
    <col min="13854" max="14057" width="9.140625" style="48"/>
    <col min="14058" max="14058" width="20" style="48" customWidth="1"/>
    <col min="14059" max="14062" width="5.7109375" style="48" customWidth="1"/>
    <col min="14063" max="14063" width="5.42578125" style="48" bestFit="1" customWidth="1"/>
    <col min="14064" max="14066" width="5.7109375" style="48" customWidth="1"/>
    <col min="14067" max="14067" width="19.85546875" style="48" customWidth="1"/>
    <col min="14068" max="14068" width="4.7109375" style="48" customWidth="1"/>
    <col min="14069" max="14069" width="18.140625" style="48" bestFit="1" customWidth="1"/>
    <col min="14070" max="14071" width="4.7109375" style="48" customWidth="1"/>
    <col min="14072" max="14072" width="18.140625" style="48" bestFit="1" customWidth="1"/>
    <col min="14073" max="14109" width="4.7109375" style="48" customWidth="1"/>
    <col min="14110" max="14313" width="9.140625" style="48"/>
    <col min="14314" max="14314" width="20" style="48" customWidth="1"/>
    <col min="14315" max="14318" width="5.7109375" style="48" customWidth="1"/>
    <col min="14319" max="14319" width="5.42578125" style="48" bestFit="1" customWidth="1"/>
    <col min="14320" max="14322" width="5.7109375" style="48" customWidth="1"/>
    <col min="14323" max="14323" width="19.85546875" style="48" customWidth="1"/>
    <col min="14324" max="14324" width="4.7109375" style="48" customWidth="1"/>
    <col min="14325" max="14325" width="18.140625" style="48" bestFit="1" customWidth="1"/>
    <col min="14326" max="14327" width="4.7109375" style="48" customWidth="1"/>
    <col min="14328" max="14328" width="18.140625" style="48" bestFit="1" customWidth="1"/>
    <col min="14329" max="14365" width="4.7109375" style="48" customWidth="1"/>
    <col min="14366" max="14569" width="9.140625" style="48"/>
    <col min="14570" max="14570" width="20" style="48" customWidth="1"/>
    <col min="14571" max="14574" width="5.7109375" style="48" customWidth="1"/>
    <col min="14575" max="14575" width="5.42578125" style="48" bestFit="1" customWidth="1"/>
    <col min="14576" max="14578" width="5.7109375" style="48" customWidth="1"/>
    <col min="14579" max="14579" width="19.85546875" style="48" customWidth="1"/>
    <col min="14580" max="14580" width="4.7109375" style="48" customWidth="1"/>
    <col min="14581" max="14581" width="18.140625" style="48" bestFit="1" customWidth="1"/>
    <col min="14582" max="14583" width="4.7109375" style="48" customWidth="1"/>
    <col min="14584" max="14584" width="18.140625" style="48" bestFit="1" customWidth="1"/>
    <col min="14585" max="14621" width="4.7109375" style="48" customWidth="1"/>
    <col min="14622" max="14825" width="9.140625" style="48"/>
    <col min="14826" max="14826" width="20" style="48" customWidth="1"/>
    <col min="14827" max="14830" width="5.7109375" style="48" customWidth="1"/>
    <col min="14831" max="14831" width="5.42578125" style="48" bestFit="1" customWidth="1"/>
    <col min="14832" max="14834" width="5.7109375" style="48" customWidth="1"/>
    <col min="14835" max="14835" width="19.85546875" style="48" customWidth="1"/>
    <col min="14836" max="14836" width="4.7109375" style="48" customWidth="1"/>
    <col min="14837" max="14837" width="18.140625" style="48" bestFit="1" customWidth="1"/>
    <col min="14838" max="14839" width="4.7109375" style="48" customWidth="1"/>
    <col min="14840" max="14840" width="18.140625" style="48" bestFit="1" customWidth="1"/>
    <col min="14841" max="14877" width="4.7109375" style="48" customWidth="1"/>
    <col min="14878" max="15081" width="9.140625" style="48"/>
    <col min="15082" max="15082" width="20" style="48" customWidth="1"/>
    <col min="15083" max="15086" width="5.7109375" style="48" customWidth="1"/>
    <col min="15087" max="15087" width="5.42578125" style="48" bestFit="1" customWidth="1"/>
    <col min="15088" max="15090" width="5.7109375" style="48" customWidth="1"/>
    <col min="15091" max="15091" width="19.85546875" style="48" customWidth="1"/>
    <col min="15092" max="15092" width="4.7109375" style="48" customWidth="1"/>
    <col min="15093" max="15093" width="18.140625" style="48" bestFit="1" customWidth="1"/>
    <col min="15094" max="15095" width="4.7109375" style="48" customWidth="1"/>
    <col min="15096" max="15096" width="18.140625" style="48" bestFit="1" customWidth="1"/>
    <col min="15097" max="15133" width="4.7109375" style="48" customWidth="1"/>
    <col min="15134" max="15337" width="9.140625" style="48"/>
    <col min="15338" max="15338" width="20" style="48" customWidth="1"/>
    <col min="15339" max="15342" width="5.7109375" style="48" customWidth="1"/>
    <col min="15343" max="15343" width="5.42578125" style="48" bestFit="1" customWidth="1"/>
    <col min="15344" max="15346" width="5.7109375" style="48" customWidth="1"/>
    <col min="15347" max="15347" width="19.85546875" style="48" customWidth="1"/>
    <col min="15348" max="15348" width="4.7109375" style="48" customWidth="1"/>
    <col min="15349" max="15349" width="18.140625" style="48" bestFit="1" customWidth="1"/>
    <col min="15350" max="15351" width="4.7109375" style="48" customWidth="1"/>
    <col min="15352" max="15352" width="18.140625" style="48" bestFit="1" customWidth="1"/>
    <col min="15353" max="15389" width="4.7109375" style="48" customWidth="1"/>
    <col min="15390" max="15593" width="9.140625" style="48"/>
    <col min="15594" max="15594" width="20" style="48" customWidth="1"/>
    <col min="15595" max="15598" width="5.7109375" style="48" customWidth="1"/>
    <col min="15599" max="15599" width="5.42578125" style="48" bestFit="1" customWidth="1"/>
    <col min="15600" max="15602" width="5.7109375" style="48" customWidth="1"/>
    <col min="15603" max="15603" width="19.85546875" style="48" customWidth="1"/>
    <col min="15604" max="15604" width="4.7109375" style="48" customWidth="1"/>
    <col min="15605" max="15605" width="18.140625" style="48" bestFit="1" customWidth="1"/>
    <col min="15606" max="15607" width="4.7109375" style="48" customWidth="1"/>
    <col min="15608" max="15608" width="18.140625" style="48" bestFit="1" customWidth="1"/>
    <col min="15609" max="15645" width="4.7109375" style="48" customWidth="1"/>
    <col min="15646" max="15849" width="9.140625" style="48"/>
    <col min="15850" max="15850" width="20" style="48" customWidth="1"/>
    <col min="15851" max="15854" width="5.7109375" style="48" customWidth="1"/>
    <col min="15855" max="15855" width="5.42578125" style="48" bestFit="1" customWidth="1"/>
    <col min="15856" max="15858" width="5.7109375" style="48" customWidth="1"/>
    <col min="15859" max="15859" width="19.85546875" style="48" customWidth="1"/>
    <col min="15860" max="15860" width="4.7109375" style="48" customWidth="1"/>
    <col min="15861" max="15861" width="18.140625" style="48" bestFit="1" customWidth="1"/>
    <col min="15862" max="15863" width="4.7109375" style="48" customWidth="1"/>
    <col min="15864" max="15864" width="18.140625" style="48" bestFit="1" customWidth="1"/>
    <col min="15865" max="15901" width="4.7109375" style="48" customWidth="1"/>
    <col min="15902" max="16105" width="9.140625" style="48"/>
    <col min="16106" max="16106" width="20" style="48" customWidth="1"/>
    <col min="16107" max="16110" width="5.7109375" style="48" customWidth="1"/>
    <col min="16111" max="16111" width="5.42578125" style="48" bestFit="1" customWidth="1"/>
    <col min="16112" max="16114" width="5.7109375" style="48" customWidth="1"/>
    <col min="16115" max="16115" width="19.85546875" style="48" customWidth="1"/>
    <col min="16116" max="16116" width="4.7109375" style="48" customWidth="1"/>
    <col min="16117" max="16117" width="18.140625" style="48" bestFit="1" customWidth="1"/>
    <col min="16118" max="16119" width="4.7109375" style="48" customWidth="1"/>
    <col min="16120" max="16120" width="18.140625" style="48" bestFit="1" customWidth="1"/>
    <col min="16121" max="16157" width="4.7109375" style="48" customWidth="1"/>
    <col min="16158" max="16384" width="9.140625" style="48"/>
  </cols>
  <sheetData>
    <row r="1" spans="1:9" ht="12.95" customHeight="1" x14ac:dyDescent="0.2">
      <c r="A1" s="518" t="s">
        <v>436</v>
      </c>
    </row>
    <row r="2" spans="1:9" ht="12.95" customHeight="1" x14ac:dyDescent="0.2">
      <c r="A2" s="416" t="s">
        <v>261</v>
      </c>
    </row>
    <row r="3" spans="1:9" ht="12.95" customHeight="1" x14ac:dyDescent="0.2">
      <c r="A3" s="416"/>
    </row>
    <row r="4" spans="1:9" ht="12.95" customHeight="1" x14ac:dyDescent="0.2">
      <c r="A4" s="416"/>
    </row>
    <row r="5" spans="1:9" ht="12.95" customHeight="1" x14ac:dyDescent="0.2">
      <c r="A5" s="416"/>
    </row>
    <row r="6" spans="1:9" ht="12.95" customHeight="1" thickBot="1" x14ac:dyDescent="0.25">
      <c r="A6" s="955"/>
    </row>
    <row r="7" spans="1:9" ht="12.95" customHeight="1" x14ac:dyDescent="0.2">
      <c r="A7" s="1432" t="s">
        <v>0</v>
      </c>
      <c r="B7" s="1434">
        <v>2013</v>
      </c>
      <c r="C7" s="1435"/>
      <c r="D7" s="1434">
        <v>2014</v>
      </c>
      <c r="E7" s="1435"/>
      <c r="F7" s="1434">
        <f>D7+1</f>
        <v>2015</v>
      </c>
      <c r="G7" s="1435"/>
      <c r="H7" s="1436" t="s">
        <v>120</v>
      </c>
      <c r="I7" s="1435"/>
    </row>
    <row r="8" spans="1:9" ht="62.25" customHeight="1" thickBot="1" x14ac:dyDescent="0.25">
      <c r="A8" s="1433"/>
      <c r="B8" s="1246" t="s">
        <v>123</v>
      </c>
      <c r="C8" s="1248" t="s">
        <v>124</v>
      </c>
      <c r="D8" s="1246" t="s">
        <v>123</v>
      </c>
      <c r="E8" s="1248" t="s">
        <v>124</v>
      </c>
      <c r="F8" s="1246" t="s">
        <v>123</v>
      </c>
      <c r="G8" s="1248" t="s">
        <v>124</v>
      </c>
      <c r="H8" s="1249" t="s">
        <v>123</v>
      </c>
      <c r="I8" s="1248" t="s">
        <v>124</v>
      </c>
    </row>
    <row r="9" spans="1:9" ht="12" customHeight="1" x14ac:dyDescent="0.2">
      <c r="A9" s="2" t="s">
        <v>143</v>
      </c>
      <c r="B9" s="186">
        <v>20</v>
      </c>
      <c r="C9" s="138">
        <f t="shared" ref="C9:C38" si="0">B9*100/$B$38</f>
        <v>2.3781212841854935</v>
      </c>
      <c r="D9" s="186">
        <v>19</v>
      </c>
      <c r="E9" s="138">
        <f t="shared" ref="E9:E23" si="1">D9*100/$D$38</f>
        <v>2.0277481323372464</v>
      </c>
      <c r="F9" s="957">
        <v>11</v>
      </c>
      <c r="G9" s="138">
        <f>IFERROR(F9/$F$38,0)</f>
        <v>1.3924050632911392E-2</v>
      </c>
      <c r="H9" s="187">
        <f>SUM(F9,B9,D9)</f>
        <v>50</v>
      </c>
      <c r="I9" s="61">
        <f t="shared" ref="I9:I37" si="2">H9/$H$38</f>
        <v>1.9470404984423675E-2</v>
      </c>
    </row>
    <row r="10" spans="1:9" ht="12" customHeight="1" x14ac:dyDescent="0.2">
      <c r="A10" s="6" t="s">
        <v>236</v>
      </c>
      <c r="B10" s="172">
        <v>20</v>
      </c>
      <c r="C10" s="138">
        <f t="shared" si="0"/>
        <v>2.3781212841854935</v>
      </c>
      <c r="D10" s="172">
        <v>20</v>
      </c>
      <c r="E10" s="138">
        <f t="shared" si="1"/>
        <v>2.134471718249733</v>
      </c>
      <c r="F10" s="957">
        <v>18</v>
      </c>
      <c r="G10" s="138">
        <f t="shared" ref="G10:G37" si="3">IFERROR(F10/$F$38,0)</f>
        <v>2.2784810126582278E-2</v>
      </c>
      <c r="H10" s="187">
        <f t="shared" ref="H10:H37" si="4">SUM(F10,B10,D10)</f>
        <v>58</v>
      </c>
      <c r="I10" s="61">
        <f t="shared" si="2"/>
        <v>2.2585669781931463E-2</v>
      </c>
    </row>
    <row r="11" spans="1:9" ht="12" customHeight="1" x14ac:dyDescent="0.2">
      <c r="A11" s="6" t="s">
        <v>218</v>
      </c>
      <c r="B11" s="172">
        <v>64</v>
      </c>
      <c r="C11" s="138">
        <f t="shared" si="0"/>
        <v>7.6099881093935791</v>
      </c>
      <c r="D11" s="172">
        <v>70</v>
      </c>
      <c r="E11" s="138">
        <f t="shared" si="1"/>
        <v>7.4706510138740665</v>
      </c>
      <c r="F11" s="957">
        <v>98</v>
      </c>
      <c r="G11" s="138">
        <f t="shared" si="3"/>
        <v>0.1240506329113924</v>
      </c>
      <c r="H11" s="187">
        <f t="shared" si="4"/>
        <v>232</v>
      </c>
      <c r="I11" s="61">
        <f t="shared" si="2"/>
        <v>9.0342679127725853E-2</v>
      </c>
    </row>
    <row r="12" spans="1:9" ht="12" customHeight="1" x14ac:dyDescent="0.2">
      <c r="A12" s="6" t="s">
        <v>21</v>
      </c>
      <c r="B12" s="172">
        <v>5</v>
      </c>
      <c r="C12" s="138">
        <f t="shared" si="0"/>
        <v>0.59453032104637338</v>
      </c>
      <c r="D12" s="172">
        <v>18</v>
      </c>
      <c r="E12" s="138">
        <f t="shared" si="1"/>
        <v>1.9210245464247599</v>
      </c>
      <c r="F12" s="957">
        <v>9</v>
      </c>
      <c r="G12" s="138">
        <f t="shared" si="3"/>
        <v>1.1392405063291139E-2</v>
      </c>
      <c r="H12" s="187">
        <f t="shared" si="4"/>
        <v>32</v>
      </c>
      <c r="I12" s="61">
        <f t="shared" si="2"/>
        <v>1.2461059190031152E-2</v>
      </c>
    </row>
    <row r="13" spans="1:9" ht="12" customHeight="1" x14ac:dyDescent="0.2">
      <c r="A13" s="6" t="s">
        <v>237</v>
      </c>
      <c r="B13" s="172">
        <v>3</v>
      </c>
      <c r="C13" s="138">
        <f t="shared" si="0"/>
        <v>0.356718192627824</v>
      </c>
      <c r="D13" s="172">
        <v>2</v>
      </c>
      <c r="E13" s="138">
        <f t="shared" si="1"/>
        <v>0.21344717182497333</v>
      </c>
      <c r="F13" s="957" t="s">
        <v>121</v>
      </c>
      <c r="G13" s="138">
        <f t="shared" si="3"/>
        <v>0</v>
      </c>
      <c r="H13" s="187">
        <f t="shared" si="4"/>
        <v>5</v>
      </c>
      <c r="I13" s="61">
        <f t="shared" si="2"/>
        <v>1.9470404984423676E-3</v>
      </c>
    </row>
    <row r="14" spans="1:9" ht="12" customHeight="1" x14ac:dyDescent="0.2">
      <c r="A14" s="6" t="s">
        <v>132</v>
      </c>
      <c r="B14" s="172">
        <v>21</v>
      </c>
      <c r="C14" s="138">
        <f t="shared" si="0"/>
        <v>2.4970273483947683</v>
      </c>
      <c r="D14" s="172">
        <v>28</v>
      </c>
      <c r="E14" s="138">
        <f t="shared" si="1"/>
        <v>2.9882604055496267</v>
      </c>
      <c r="F14" s="957">
        <v>16</v>
      </c>
      <c r="G14" s="138">
        <f t="shared" si="3"/>
        <v>2.0253164556962026E-2</v>
      </c>
      <c r="H14" s="187">
        <f t="shared" si="4"/>
        <v>65</v>
      </c>
      <c r="I14" s="61">
        <f t="shared" si="2"/>
        <v>2.5311526479750778E-2</v>
      </c>
    </row>
    <row r="15" spans="1:9" ht="12" customHeight="1" x14ac:dyDescent="0.2">
      <c r="A15" s="6" t="s">
        <v>133</v>
      </c>
      <c r="B15" s="172">
        <v>17</v>
      </c>
      <c r="C15" s="138">
        <f t="shared" si="0"/>
        <v>2.0214030915576693</v>
      </c>
      <c r="D15" s="172">
        <v>20</v>
      </c>
      <c r="E15" s="138">
        <f t="shared" si="1"/>
        <v>2.134471718249733</v>
      </c>
      <c r="F15" s="957">
        <v>15</v>
      </c>
      <c r="G15" s="138">
        <f t="shared" si="3"/>
        <v>1.8987341772151899E-2</v>
      </c>
      <c r="H15" s="187">
        <f t="shared" si="4"/>
        <v>52</v>
      </c>
      <c r="I15" s="61">
        <f t="shared" si="2"/>
        <v>2.0249221183800622E-2</v>
      </c>
    </row>
    <row r="16" spans="1:9" ht="12" customHeight="1" x14ac:dyDescent="0.2">
      <c r="A16" s="6" t="s">
        <v>238</v>
      </c>
      <c r="B16" s="172">
        <v>1</v>
      </c>
      <c r="C16" s="138">
        <f t="shared" si="0"/>
        <v>0.11890606420927467</v>
      </c>
      <c r="D16" s="172">
        <v>3</v>
      </c>
      <c r="E16" s="138">
        <f t="shared" si="1"/>
        <v>0.32017075773745995</v>
      </c>
      <c r="F16" s="957">
        <v>5</v>
      </c>
      <c r="G16" s="138">
        <f t="shared" si="3"/>
        <v>6.3291139240506328E-3</v>
      </c>
      <c r="H16" s="187">
        <f t="shared" si="4"/>
        <v>9</v>
      </c>
      <c r="I16" s="61">
        <f t="shared" si="2"/>
        <v>3.5046728971962616E-3</v>
      </c>
    </row>
    <row r="17" spans="1:9" ht="12" customHeight="1" x14ac:dyDescent="0.2">
      <c r="A17" s="6" t="s">
        <v>175</v>
      </c>
      <c r="B17" s="172">
        <v>2</v>
      </c>
      <c r="C17" s="138">
        <f t="shared" si="0"/>
        <v>0.23781212841854935</v>
      </c>
      <c r="D17" s="172">
        <v>3</v>
      </c>
      <c r="E17" s="138">
        <f t="shared" si="1"/>
        <v>0.32017075773745995</v>
      </c>
      <c r="F17" s="957">
        <v>2</v>
      </c>
      <c r="G17" s="138">
        <f t="shared" si="3"/>
        <v>2.5316455696202532E-3</v>
      </c>
      <c r="H17" s="187">
        <f t="shared" si="4"/>
        <v>7</v>
      </c>
      <c r="I17" s="61">
        <f t="shared" si="2"/>
        <v>2.7258566978193145E-3</v>
      </c>
    </row>
    <row r="18" spans="1:9" ht="12" customHeight="1" x14ac:dyDescent="0.2">
      <c r="A18" s="6" t="s">
        <v>134</v>
      </c>
      <c r="B18" s="172">
        <v>45</v>
      </c>
      <c r="C18" s="138">
        <f t="shared" si="0"/>
        <v>5.3507728894173603</v>
      </c>
      <c r="D18" s="172">
        <v>55</v>
      </c>
      <c r="E18" s="138">
        <f t="shared" si="1"/>
        <v>5.8697972251867663</v>
      </c>
      <c r="F18" s="957">
        <v>34</v>
      </c>
      <c r="G18" s="138">
        <f t="shared" si="3"/>
        <v>4.3037974683544304E-2</v>
      </c>
      <c r="H18" s="187">
        <f t="shared" si="4"/>
        <v>134</v>
      </c>
      <c r="I18" s="61">
        <f t="shared" si="2"/>
        <v>5.2180685358255451E-2</v>
      </c>
    </row>
    <row r="19" spans="1:9" ht="12" customHeight="1" x14ac:dyDescent="0.2">
      <c r="A19" s="6" t="s">
        <v>135</v>
      </c>
      <c r="B19" s="172">
        <v>25</v>
      </c>
      <c r="C19" s="138">
        <f t="shared" si="0"/>
        <v>2.9726516052318668</v>
      </c>
      <c r="D19" s="172">
        <v>23</v>
      </c>
      <c r="E19" s="138">
        <f t="shared" si="1"/>
        <v>2.454642475987193</v>
      </c>
      <c r="F19" s="957">
        <v>26</v>
      </c>
      <c r="G19" s="138">
        <f t="shared" si="3"/>
        <v>3.2911392405063293E-2</v>
      </c>
      <c r="H19" s="187">
        <f t="shared" si="4"/>
        <v>74</v>
      </c>
      <c r="I19" s="61">
        <f t="shared" si="2"/>
        <v>2.881619937694704E-2</v>
      </c>
    </row>
    <row r="20" spans="1:9" ht="12" customHeight="1" x14ac:dyDescent="0.2">
      <c r="A20" s="6" t="s">
        <v>219</v>
      </c>
      <c r="B20" s="172">
        <v>23</v>
      </c>
      <c r="C20" s="138">
        <f t="shared" si="0"/>
        <v>2.7348394768133173</v>
      </c>
      <c r="D20" s="172">
        <v>30</v>
      </c>
      <c r="E20" s="138">
        <f t="shared" si="1"/>
        <v>3.2017075773746</v>
      </c>
      <c r="F20" s="957">
        <v>28</v>
      </c>
      <c r="G20" s="138">
        <f t="shared" si="3"/>
        <v>3.5443037974683546E-2</v>
      </c>
      <c r="H20" s="187">
        <f t="shared" si="4"/>
        <v>81</v>
      </c>
      <c r="I20" s="61">
        <f t="shared" si="2"/>
        <v>3.1542056074766352E-2</v>
      </c>
    </row>
    <row r="21" spans="1:9" ht="12" customHeight="1" x14ac:dyDescent="0.2">
      <c r="A21" s="6" t="s">
        <v>239</v>
      </c>
      <c r="B21" s="172">
        <v>6</v>
      </c>
      <c r="C21" s="138">
        <f t="shared" si="0"/>
        <v>0.71343638525564801</v>
      </c>
      <c r="D21" s="172">
        <v>7</v>
      </c>
      <c r="E21" s="138">
        <f t="shared" si="1"/>
        <v>0.74706510138740667</v>
      </c>
      <c r="F21" s="957">
        <v>5</v>
      </c>
      <c r="G21" s="138">
        <f t="shared" si="3"/>
        <v>6.3291139240506328E-3</v>
      </c>
      <c r="H21" s="187">
        <f t="shared" si="4"/>
        <v>18</v>
      </c>
      <c r="I21" s="61">
        <f t="shared" si="2"/>
        <v>7.0093457943925233E-3</v>
      </c>
    </row>
    <row r="22" spans="1:9" ht="12" customHeight="1" x14ac:dyDescent="0.2">
      <c r="A22" s="6" t="s">
        <v>240</v>
      </c>
      <c r="B22" s="172">
        <v>4</v>
      </c>
      <c r="C22" s="138">
        <f t="shared" si="0"/>
        <v>0.47562425683709869</v>
      </c>
      <c r="D22" s="172">
        <v>4</v>
      </c>
      <c r="E22" s="138">
        <f t="shared" si="1"/>
        <v>0.42689434364994666</v>
      </c>
      <c r="F22" s="957" t="s">
        <v>121</v>
      </c>
      <c r="G22" s="138">
        <f t="shared" si="3"/>
        <v>0</v>
      </c>
      <c r="H22" s="187">
        <f t="shared" si="4"/>
        <v>8</v>
      </c>
      <c r="I22" s="61">
        <f t="shared" si="2"/>
        <v>3.1152647975077881E-3</v>
      </c>
    </row>
    <row r="23" spans="1:9" ht="12" customHeight="1" x14ac:dyDescent="0.2">
      <c r="A23" s="6" t="s">
        <v>61</v>
      </c>
      <c r="B23" s="172">
        <v>49</v>
      </c>
      <c r="C23" s="138">
        <f t="shared" si="0"/>
        <v>5.8263971462544593</v>
      </c>
      <c r="D23" s="172">
        <v>62</v>
      </c>
      <c r="E23" s="138">
        <f t="shared" si="1"/>
        <v>6.6168623265741733</v>
      </c>
      <c r="F23" s="957">
        <v>47</v>
      </c>
      <c r="G23" s="138">
        <f t="shared" si="3"/>
        <v>5.9493670886075947E-2</v>
      </c>
      <c r="H23" s="187">
        <f t="shared" si="4"/>
        <v>158</v>
      </c>
      <c r="I23" s="61">
        <f t="shared" si="2"/>
        <v>6.1526479750778816E-2</v>
      </c>
    </row>
    <row r="24" spans="1:9" ht="12" customHeight="1" x14ac:dyDescent="0.2">
      <c r="A24" s="6" t="s">
        <v>180</v>
      </c>
      <c r="B24" s="172">
        <v>1</v>
      </c>
      <c r="C24" s="138">
        <f t="shared" si="0"/>
        <v>0.11890606420927467</v>
      </c>
      <c r="D24" s="626" t="s">
        <v>121</v>
      </c>
      <c r="E24" s="138">
        <v>0</v>
      </c>
      <c r="F24" s="957">
        <v>1</v>
      </c>
      <c r="G24" s="138">
        <f t="shared" si="3"/>
        <v>1.2658227848101266E-3</v>
      </c>
      <c r="H24" s="187">
        <f t="shared" si="4"/>
        <v>2</v>
      </c>
      <c r="I24" s="61">
        <f t="shared" si="2"/>
        <v>7.7881619937694702E-4</v>
      </c>
    </row>
    <row r="25" spans="1:9" ht="12" customHeight="1" x14ac:dyDescent="0.2">
      <c r="A25" s="6" t="s">
        <v>241</v>
      </c>
      <c r="B25" s="172">
        <v>11</v>
      </c>
      <c r="C25" s="138">
        <f t="shared" si="0"/>
        <v>1.3079667063020215</v>
      </c>
      <c r="D25" s="172">
        <v>14</v>
      </c>
      <c r="E25" s="138">
        <f t="shared" ref="E25:E38" si="5">D25*100/$D$38</f>
        <v>1.4941302027748133</v>
      </c>
      <c r="F25" s="957">
        <v>16</v>
      </c>
      <c r="G25" s="138">
        <f t="shared" si="3"/>
        <v>2.0253164556962026E-2</v>
      </c>
      <c r="H25" s="187">
        <f t="shared" si="4"/>
        <v>41</v>
      </c>
      <c r="I25" s="61">
        <f t="shared" si="2"/>
        <v>1.5965732087227413E-2</v>
      </c>
    </row>
    <row r="26" spans="1:9" ht="12" customHeight="1" x14ac:dyDescent="0.2">
      <c r="A26" s="6" t="s">
        <v>149</v>
      </c>
      <c r="B26" s="172">
        <v>50</v>
      </c>
      <c r="C26" s="138">
        <f t="shared" si="0"/>
        <v>5.9453032104637336</v>
      </c>
      <c r="D26" s="172">
        <v>47</v>
      </c>
      <c r="E26" s="138">
        <f t="shared" si="5"/>
        <v>5.0160085378868731</v>
      </c>
      <c r="F26" s="957">
        <v>27</v>
      </c>
      <c r="G26" s="138">
        <f t="shared" si="3"/>
        <v>3.4177215189873419E-2</v>
      </c>
      <c r="H26" s="187">
        <f t="shared" si="4"/>
        <v>124</v>
      </c>
      <c r="I26" s="61">
        <f t="shared" si="2"/>
        <v>4.8286604361370715E-2</v>
      </c>
    </row>
    <row r="27" spans="1:9" ht="12" customHeight="1" x14ac:dyDescent="0.2">
      <c r="A27" s="6" t="s">
        <v>145</v>
      </c>
      <c r="B27" s="172">
        <v>188</v>
      </c>
      <c r="C27" s="138">
        <f t="shared" si="0"/>
        <v>22.354340071343639</v>
      </c>
      <c r="D27" s="172">
        <v>175</v>
      </c>
      <c r="E27" s="138">
        <f t="shared" si="5"/>
        <v>18.676627534685167</v>
      </c>
      <c r="F27" s="957">
        <v>139</v>
      </c>
      <c r="G27" s="138">
        <f t="shared" si="3"/>
        <v>0.17594936708860759</v>
      </c>
      <c r="H27" s="187">
        <f t="shared" si="4"/>
        <v>502</v>
      </c>
      <c r="I27" s="61">
        <f t="shared" si="2"/>
        <v>0.1954828660436137</v>
      </c>
    </row>
    <row r="28" spans="1:9" ht="12" customHeight="1" x14ac:dyDescent="0.2">
      <c r="A28" s="6" t="s">
        <v>243</v>
      </c>
      <c r="B28" s="172">
        <v>4</v>
      </c>
      <c r="C28" s="138">
        <f t="shared" si="0"/>
        <v>0.47562425683709869</v>
      </c>
      <c r="D28" s="172">
        <v>11</v>
      </c>
      <c r="E28" s="138">
        <f t="shared" si="5"/>
        <v>1.1739594450373532</v>
      </c>
      <c r="F28" s="957">
        <v>1</v>
      </c>
      <c r="G28" s="138">
        <f t="shared" si="3"/>
        <v>1.2658227848101266E-3</v>
      </c>
      <c r="H28" s="187">
        <f t="shared" si="4"/>
        <v>16</v>
      </c>
      <c r="I28" s="61">
        <f t="shared" si="2"/>
        <v>6.2305295950155761E-3</v>
      </c>
    </row>
    <row r="29" spans="1:9" ht="12" customHeight="1" x14ac:dyDescent="0.2">
      <c r="A29" s="6" t="s">
        <v>244</v>
      </c>
      <c r="B29" s="172">
        <v>10</v>
      </c>
      <c r="C29" s="138">
        <f t="shared" si="0"/>
        <v>1.1890606420927468</v>
      </c>
      <c r="D29" s="172">
        <v>26</v>
      </c>
      <c r="E29" s="138">
        <f t="shared" si="5"/>
        <v>2.7748132337246529</v>
      </c>
      <c r="F29" s="957">
        <v>7</v>
      </c>
      <c r="G29" s="138">
        <f t="shared" si="3"/>
        <v>8.8607594936708865E-3</v>
      </c>
      <c r="H29" s="187">
        <f t="shared" si="4"/>
        <v>43</v>
      </c>
      <c r="I29" s="61">
        <f t="shared" si="2"/>
        <v>1.674454828660436E-2</v>
      </c>
    </row>
    <row r="30" spans="1:9" ht="12" customHeight="1" x14ac:dyDescent="0.2">
      <c r="A30" s="6" t="s">
        <v>177</v>
      </c>
      <c r="B30" s="172">
        <v>39</v>
      </c>
      <c r="C30" s="138">
        <f t="shared" si="0"/>
        <v>4.6373365041617118</v>
      </c>
      <c r="D30" s="172">
        <v>39</v>
      </c>
      <c r="E30" s="138">
        <f t="shared" si="5"/>
        <v>4.1622198505869799</v>
      </c>
      <c r="F30" s="957">
        <v>49</v>
      </c>
      <c r="G30" s="138">
        <f t="shared" si="3"/>
        <v>6.20253164556962E-2</v>
      </c>
      <c r="H30" s="187">
        <f t="shared" si="4"/>
        <v>127</v>
      </c>
      <c r="I30" s="61">
        <f t="shared" si="2"/>
        <v>4.9454828660436136E-2</v>
      </c>
    </row>
    <row r="31" spans="1:9" ht="12" customHeight="1" x14ac:dyDescent="0.2">
      <c r="A31" s="6" t="s">
        <v>146</v>
      </c>
      <c r="B31" s="172">
        <v>27</v>
      </c>
      <c r="C31" s="138">
        <f t="shared" si="0"/>
        <v>3.2104637336504163</v>
      </c>
      <c r="D31" s="172">
        <v>27</v>
      </c>
      <c r="E31" s="138">
        <f t="shared" si="5"/>
        <v>2.8815368196371396</v>
      </c>
      <c r="F31" s="957">
        <v>39</v>
      </c>
      <c r="G31" s="138">
        <f t="shared" si="3"/>
        <v>4.9367088607594936E-2</v>
      </c>
      <c r="H31" s="187">
        <f t="shared" si="4"/>
        <v>93</v>
      </c>
      <c r="I31" s="61">
        <f t="shared" si="2"/>
        <v>3.6214953271028034E-2</v>
      </c>
    </row>
    <row r="32" spans="1:9" ht="12" customHeight="1" x14ac:dyDescent="0.2">
      <c r="A32" s="6" t="s">
        <v>245</v>
      </c>
      <c r="B32" s="172">
        <v>2</v>
      </c>
      <c r="C32" s="138">
        <f t="shared" si="0"/>
        <v>0.23781212841854935</v>
      </c>
      <c r="D32" s="172">
        <v>4</v>
      </c>
      <c r="E32" s="138">
        <f t="shared" si="5"/>
        <v>0.42689434364994666</v>
      </c>
      <c r="F32" s="957">
        <v>2</v>
      </c>
      <c r="G32" s="138">
        <f t="shared" si="3"/>
        <v>2.5316455696202532E-3</v>
      </c>
      <c r="H32" s="187">
        <f t="shared" si="4"/>
        <v>8</v>
      </c>
      <c r="I32" s="61">
        <f t="shared" si="2"/>
        <v>3.1152647975077881E-3</v>
      </c>
    </row>
    <row r="33" spans="1:9" ht="12" customHeight="1" x14ac:dyDescent="0.2">
      <c r="A33" s="6" t="s">
        <v>246</v>
      </c>
      <c r="B33" s="172">
        <v>5</v>
      </c>
      <c r="C33" s="138">
        <f t="shared" si="0"/>
        <v>0.59453032104637338</v>
      </c>
      <c r="D33" s="172">
        <v>9</v>
      </c>
      <c r="E33" s="138">
        <f t="shared" si="5"/>
        <v>0.96051227321237997</v>
      </c>
      <c r="F33" s="957" t="s">
        <v>121</v>
      </c>
      <c r="G33" s="138">
        <f t="shared" si="3"/>
        <v>0</v>
      </c>
      <c r="H33" s="187">
        <f t="shared" si="4"/>
        <v>14</v>
      </c>
      <c r="I33" s="61">
        <f t="shared" si="2"/>
        <v>5.451713395638629E-3</v>
      </c>
    </row>
    <row r="34" spans="1:9" ht="12.95" customHeight="1" x14ac:dyDescent="0.2">
      <c r="A34" s="6" t="s">
        <v>147</v>
      </c>
      <c r="B34" s="172">
        <v>25</v>
      </c>
      <c r="C34" s="138">
        <f t="shared" si="0"/>
        <v>2.9726516052318668</v>
      </c>
      <c r="D34" s="172">
        <v>23</v>
      </c>
      <c r="E34" s="138">
        <f t="shared" si="5"/>
        <v>2.454642475987193</v>
      </c>
      <c r="F34" s="957">
        <v>14</v>
      </c>
      <c r="G34" s="138">
        <f t="shared" si="3"/>
        <v>1.7721518987341773E-2</v>
      </c>
      <c r="H34" s="187">
        <f t="shared" si="4"/>
        <v>62</v>
      </c>
      <c r="I34" s="61">
        <f t="shared" si="2"/>
        <v>2.4143302180685357E-2</v>
      </c>
    </row>
    <row r="35" spans="1:9" s="520" customFormat="1" ht="12.95" customHeight="1" x14ac:dyDescent="0.2">
      <c r="A35" s="6" t="s">
        <v>141</v>
      </c>
      <c r="B35" s="172">
        <v>25</v>
      </c>
      <c r="C35" s="138">
        <f t="shared" si="0"/>
        <v>2.9726516052318668</v>
      </c>
      <c r="D35" s="172">
        <v>20</v>
      </c>
      <c r="E35" s="138">
        <f t="shared" si="5"/>
        <v>2.134471718249733</v>
      </c>
      <c r="F35" s="957">
        <v>10</v>
      </c>
      <c r="G35" s="138">
        <f t="shared" si="3"/>
        <v>1.2658227848101266E-2</v>
      </c>
      <c r="H35" s="187">
        <f t="shared" si="4"/>
        <v>55</v>
      </c>
      <c r="I35" s="61">
        <f t="shared" si="2"/>
        <v>2.1417445482866043E-2</v>
      </c>
    </row>
    <row r="36" spans="1:9" x14ac:dyDescent="0.2">
      <c r="A36" s="6" t="s">
        <v>178</v>
      </c>
      <c r="B36" s="172">
        <v>51</v>
      </c>
      <c r="C36" s="138">
        <f t="shared" si="0"/>
        <v>6.0642092746730087</v>
      </c>
      <c r="D36" s="172">
        <v>64</v>
      </c>
      <c r="E36" s="138">
        <f t="shared" si="5"/>
        <v>6.8303094983991466</v>
      </c>
      <c r="F36" s="957">
        <v>57</v>
      </c>
      <c r="G36" s="138">
        <f t="shared" si="3"/>
        <v>7.2151898734177211E-2</v>
      </c>
      <c r="H36" s="187">
        <f t="shared" si="4"/>
        <v>172</v>
      </c>
      <c r="I36" s="61">
        <f t="shared" si="2"/>
        <v>6.6978193146417439E-2</v>
      </c>
    </row>
    <row r="37" spans="1:9" ht="12.75" thickBot="1" x14ac:dyDescent="0.25">
      <c r="A37" s="9" t="s">
        <v>142</v>
      </c>
      <c r="B37" s="188">
        <v>98</v>
      </c>
      <c r="C37" s="138">
        <f t="shared" si="0"/>
        <v>11.652794292508919</v>
      </c>
      <c r="D37" s="188">
        <v>114</v>
      </c>
      <c r="E37" s="138">
        <f t="shared" si="5"/>
        <v>12.166488794023479</v>
      </c>
      <c r="F37" s="957">
        <v>114</v>
      </c>
      <c r="G37" s="138">
        <f t="shared" si="3"/>
        <v>0.14430379746835442</v>
      </c>
      <c r="H37" s="187">
        <f t="shared" si="4"/>
        <v>326</v>
      </c>
      <c r="I37" s="61">
        <f t="shared" si="2"/>
        <v>0.12694704049844235</v>
      </c>
    </row>
    <row r="38" spans="1:9" ht="12.75" thickBot="1" x14ac:dyDescent="0.25">
      <c r="A38" s="1093" t="s">
        <v>189</v>
      </c>
      <c r="B38" s="1091">
        <f>SUM(B9:B37)</f>
        <v>841</v>
      </c>
      <c r="C38" s="1104">
        <f t="shared" si="0"/>
        <v>100</v>
      </c>
      <c r="D38" s="1091">
        <f>SUM(D9:D37)</f>
        <v>937</v>
      </c>
      <c r="E38" s="1104">
        <f t="shared" si="5"/>
        <v>100</v>
      </c>
      <c r="F38" s="1091">
        <f>SUM(F9:F37)</f>
        <v>790</v>
      </c>
      <c r="G38" s="1105">
        <f>SUM(G9:G37)</f>
        <v>1</v>
      </c>
      <c r="H38" s="1091">
        <f>SUM(H9:H37)</f>
        <v>2568</v>
      </c>
      <c r="I38" s="1104">
        <f>H38*100/$H$38</f>
        <v>100</v>
      </c>
    </row>
    <row r="39" spans="1:9" x14ac:dyDescent="0.2">
      <c r="A39" s="189"/>
      <c r="B39" s="134"/>
      <c r="C39" s="190"/>
      <c r="D39" s="134"/>
      <c r="E39" s="190"/>
      <c r="F39" s="190"/>
      <c r="G39" s="190"/>
      <c r="H39" s="134"/>
      <c r="I39" s="190"/>
    </row>
    <row r="41" spans="1:9" ht="12" customHeight="1" x14ac:dyDescent="0.2"/>
    <row r="43" spans="1:9" ht="12" customHeight="1" x14ac:dyDescent="0.2"/>
    <row r="44" spans="1:9" ht="62.25" customHeight="1" x14ac:dyDescent="0.2"/>
    <row r="45" spans="1:9" ht="12" customHeight="1" x14ac:dyDescent="0.2"/>
    <row r="46" spans="1:9" ht="12" customHeight="1" x14ac:dyDescent="0.2"/>
    <row r="47" spans="1:9" ht="12" customHeight="1" x14ac:dyDescent="0.2"/>
    <row r="48" spans="1:9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.95" customHeight="1" x14ac:dyDescent="0.2"/>
    <row r="66" ht="12.75" customHeight="1" x14ac:dyDescent="0.2"/>
  </sheetData>
  <mergeCells count="5">
    <mergeCell ref="H7:I7"/>
    <mergeCell ref="A7:A8"/>
    <mergeCell ref="B7:C7"/>
    <mergeCell ref="D7:E7"/>
    <mergeCell ref="F7:G7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7">
    <tabColor rgb="FFC00000"/>
  </sheetPr>
  <dimension ref="A1:I28"/>
  <sheetViews>
    <sheetView zoomScaleNormal="100" workbookViewId="0">
      <selection activeCell="A2" sqref="A2"/>
    </sheetView>
  </sheetViews>
  <sheetFormatPr defaultRowHeight="15" x14ac:dyDescent="0.25"/>
  <cols>
    <col min="1" max="1" width="32.7109375" customWidth="1"/>
    <col min="2" max="3" width="5.7109375" customWidth="1"/>
    <col min="4" max="4" width="5.42578125" customWidth="1"/>
    <col min="5" max="9" width="5.7109375" customWidth="1"/>
  </cols>
  <sheetData>
    <row r="1" spans="1:9" x14ac:dyDescent="0.25">
      <c r="A1" s="518" t="s">
        <v>437</v>
      </c>
      <c r="B1" s="384"/>
      <c r="C1" s="384"/>
      <c r="D1" s="384"/>
      <c r="E1" s="384"/>
      <c r="F1" s="384"/>
      <c r="G1" s="384"/>
      <c r="H1" s="48"/>
      <c r="I1" s="48"/>
    </row>
    <row r="2" spans="1:9" x14ac:dyDescent="0.25">
      <c r="A2" s="518"/>
      <c r="B2" s="384"/>
      <c r="C2" s="384"/>
      <c r="D2" s="384"/>
      <c r="E2" s="384"/>
      <c r="F2" s="384"/>
      <c r="G2" s="384"/>
      <c r="H2" s="48"/>
      <c r="I2" s="48"/>
    </row>
    <row r="3" spans="1:9" x14ac:dyDescent="0.25">
      <c r="A3" s="518"/>
      <c r="B3" s="384"/>
      <c r="C3" s="384"/>
      <c r="D3" s="384"/>
      <c r="E3" s="384"/>
      <c r="F3" s="384"/>
      <c r="G3" s="384"/>
      <c r="H3" s="48"/>
      <c r="I3" s="48"/>
    </row>
    <row r="4" spans="1:9" x14ac:dyDescent="0.25">
      <c r="A4" s="518"/>
      <c r="B4" s="384"/>
      <c r="C4" s="384"/>
      <c r="D4" s="384"/>
      <c r="E4" s="384"/>
      <c r="F4" s="384"/>
      <c r="G4" s="384"/>
      <c r="H4" s="48"/>
      <c r="I4" s="48"/>
    </row>
    <row r="5" spans="1:9" ht="15.75" thickBot="1" x14ac:dyDescent="0.3">
      <c r="A5" s="560"/>
      <c r="B5" s="384"/>
      <c r="C5" s="48"/>
      <c r="D5" s="48"/>
      <c r="E5" s="48"/>
      <c r="F5" s="48"/>
      <c r="G5" s="48"/>
      <c r="H5" s="48"/>
      <c r="I5" s="48"/>
    </row>
    <row r="6" spans="1:9" x14ac:dyDescent="0.25">
      <c r="A6" s="1432" t="s">
        <v>0</v>
      </c>
      <c r="B6" s="1438">
        <v>2013</v>
      </c>
      <c r="C6" s="1439"/>
      <c r="D6" s="1438">
        <v>2014</v>
      </c>
      <c r="E6" s="1439"/>
      <c r="F6" s="1438">
        <v>2015</v>
      </c>
      <c r="G6" s="1439"/>
      <c r="H6" s="1440" t="s">
        <v>119</v>
      </c>
      <c r="I6" s="1441"/>
    </row>
    <row r="7" spans="1:9" ht="51.75" thickBot="1" x14ac:dyDescent="0.3">
      <c r="A7" s="1437"/>
      <c r="B7" s="1254" t="s">
        <v>196</v>
      </c>
      <c r="C7" s="1255" t="s">
        <v>197</v>
      </c>
      <c r="D7" s="1254" t="s">
        <v>196</v>
      </c>
      <c r="E7" s="1255" t="s">
        <v>197</v>
      </c>
      <c r="F7" s="1254" t="s">
        <v>196</v>
      </c>
      <c r="G7" s="1255" t="s">
        <v>197</v>
      </c>
      <c r="H7" s="1249" t="s">
        <v>196</v>
      </c>
      <c r="I7" s="1248" t="s">
        <v>197</v>
      </c>
    </row>
    <row r="8" spans="1:9" x14ac:dyDescent="0.25">
      <c r="A8" s="191" t="s">
        <v>143</v>
      </c>
      <c r="B8" s="482" t="s">
        <v>121</v>
      </c>
      <c r="C8" s="484" t="s">
        <v>121</v>
      </c>
      <c r="D8" s="482" t="s">
        <v>121</v>
      </c>
      <c r="E8" s="484">
        <v>4</v>
      </c>
      <c r="F8" s="482" t="s">
        <v>121</v>
      </c>
      <c r="G8" s="484" t="s">
        <v>121</v>
      </c>
      <c r="H8" s="221">
        <f>SUM(F8,B8,D8)</f>
        <v>0</v>
      </c>
      <c r="I8" s="179">
        <f>SUM(G8,C8,E8)</f>
        <v>4</v>
      </c>
    </row>
    <row r="9" spans="1:9" x14ac:dyDescent="0.25">
      <c r="A9" s="152" t="s">
        <v>218</v>
      </c>
      <c r="B9" s="97">
        <v>15</v>
      </c>
      <c r="C9" s="99">
        <v>1</v>
      </c>
      <c r="D9" s="97">
        <v>8</v>
      </c>
      <c r="E9" s="99">
        <v>1</v>
      </c>
      <c r="F9" s="97">
        <v>1</v>
      </c>
      <c r="G9" s="99">
        <v>1</v>
      </c>
      <c r="H9" s="221">
        <f t="shared" ref="H9:H27" si="0">SUM(F9,B9,D9)</f>
        <v>24</v>
      </c>
      <c r="I9" s="179">
        <f t="shared" ref="I9:I27" si="1">SUM(G9,C9,E9)</f>
        <v>3</v>
      </c>
    </row>
    <row r="10" spans="1:9" x14ac:dyDescent="0.25">
      <c r="A10" s="152" t="s">
        <v>132</v>
      </c>
      <c r="B10" s="97" t="s">
        <v>121</v>
      </c>
      <c r="C10" s="99" t="s">
        <v>121</v>
      </c>
      <c r="D10" s="97" t="s">
        <v>121</v>
      </c>
      <c r="E10" s="99" t="s">
        <v>121</v>
      </c>
      <c r="F10" s="97">
        <v>1</v>
      </c>
      <c r="G10" s="99" t="s">
        <v>121</v>
      </c>
      <c r="H10" s="221">
        <f t="shared" ref="H10:H22" si="2">SUM(F10,B10,D10)</f>
        <v>1</v>
      </c>
      <c r="I10" s="179">
        <f t="shared" ref="I10:I22" si="3">SUM(G10,C10,E10)</f>
        <v>0</v>
      </c>
    </row>
    <row r="11" spans="1:9" x14ac:dyDescent="0.25">
      <c r="A11" s="152" t="s">
        <v>21</v>
      </c>
      <c r="B11" s="97" t="s">
        <v>121</v>
      </c>
      <c r="C11" s="99">
        <v>2</v>
      </c>
      <c r="D11" s="97" t="s">
        <v>121</v>
      </c>
      <c r="E11" s="99">
        <v>2</v>
      </c>
      <c r="F11" s="97" t="s">
        <v>121</v>
      </c>
      <c r="G11" s="99" t="s">
        <v>121</v>
      </c>
      <c r="H11" s="221">
        <f t="shared" si="2"/>
        <v>0</v>
      </c>
      <c r="I11" s="179">
        <f t="shared" si="3"/>
        <v>4</v>
      </c>
    </row>
    <row r="12" spans="1:9" x14ac:dyDescent="0.25">
      <c r="A12" s="152" t="s">
        <v>133</v>
      </c>
      <c r="B12" s="97" t="s">
        <v>121</v>
      </c>
      <c r="C12" s="99" t="s">
        <v>121</v>
      </c>
      <c r="D12" s="97" t="s">
        <v>121</v>
      </c>
      <c r="E12" s="99" t="s">
        <v>121</v>
      </c>
      <c r="F12" s="97" t="s">
        <v>121</v>
      </c>
      <c r="G12" s="99" t="s">
        <v>121</v>
      </c>
      <c r="H12" s="221">
        <f t="shared" si="2"/>
        <v>0</v>
      </c>
      <c r="I12" s="179">
        <f t="shared" si="3"/>
        <v>0</v>
      </c>
    </row>
    <row r="13" spans="1:9" x14ac:dyDescent="0.25">
      <c r="A13" s="152" t="s">
        <v>134</v>
      </c>
      <c r="B13" s="97" t="s">
        <v>121</v>
      </c>
      <c r="C13" s="99">
        <v>1</v>
      </c>
      <c r="D13" s="97" t="s">
        <v>121</v>
      </c>
      <c r="E13" s="99" t="s">
        <v>121</v>
      </c>
      <c r="F13" s="97" t="s">
        <v>121</v>
      </c>
      <c r="G13" s="99">
        <v>2</v>
      </c>
      <c r="H13" s="221">
        <f t="shared" si="2"/>
        <v>0</v>
      </c>
      <c r="I13" s="179">
        <f t="shared" si="3"/>
        <v>3</v>
      </c>
    </row>
    <row r="14" spans="1:9" x14ac:dyDescent="0.25">
      <c r="A14" s="152" t="s">
        <v>135</v>
      </c>
      <c r="B14" s="97" t="s">
        <v>121</v>
      </c>
      <c r="C14" s="99" t="s">
        <v>121</v>
      </c>
      <c r="D14" s="97" t="s">
        <v>121</v>
      </c>
      <c r="E14" s="99" t="s">
        <v>121</v>
      </c>
      <c r="F14" s="97" t="s">
        <v>121</v>
      </c>
      <c r="G14" s="99">
        <v>1</v>
      </c>
      <c r="H14" s="221">
        <f t="shared" si="2"/>
        <v>0</v>
      </c>
      <c r="I14" s="179">
        <f t="shared" si="3"/>
        <v>1</v>
      </c>
    </row>
    <row r="15" spans="1:9" x14ac:dyDescent="0.25">
      <c r="A15" s="152" t="s">
        <v>219</v>
      </c>
      <c r="B15" s="97" t="s">
        <v>121</v>
      </c>
      <c r="C15" s="99">
        <v>1</v>
      </c>
      <c r="D15" s="97" t="s">
        <v>121</v>
      </c>
      <c r="E15" s="99" t="s">
        <v>121</v>
      </c>
      <c r="F15" s="97" t="s">
        <v>121</v>
      </c>
      <c r="G15" s="99">
        <v>1</v>
      </c>
      <c r="H15" s="221">
        <f t="shared" si="2"/>
        <v>0</v>
      </c>
      <c r="I15" s="179">
        <f t="shared" si="3"/>
        <v>2</v>
      </c>
    </row>
    <row r="16" spans="1:9" x14ac:dyDescent="0.25">
      <c r="A16" s="152" t="s">
        <v>61</v>
      </c>
      <c r="B16" s="97" t="s">
        <v>121</v>
      </c>
      <c r="C16" s="99" t="s">
        <v>121</v>
      </c>
      <c r="D16" s="97" t="s">
        <v>121</v>
      </c>
      <c r="E16" s="99" t="s">
        <v>121</v>
      </c>
      <c r="F16" s="97" t="s">
        <v>121</v>
      </c>
      <c r="G16" s="99" t="s">
        <v>121</v>
      </c>
      <c r="H16" s="221">
        <f t="shared" si="2"/>
        <v>0</v>
      </c>
      <c r="I16" s="179">
        <f t="shared" si="3"/>
        <v>0</v>
      </c>
    </row>
    <row r="17" spans="1:9" x14ac:dyDescent="0.25">
      <c r="A17" s="152" t="s">
        <v>241</v>
      </c>
      <c r="B17" s="97">
        <v>1</v>
      </c>
      <c r="C17" s="99" t="s">
        <v>121</v>
      </c>
      <c r="D17" s="97">
        <v>2</v>
      </c>
      <c r="E17" s="99">
        <v>2</v>
      </c>
      <c r="F17" s="97" t="s">
        <v>121</v>
      </c>
      <c r="G17" s="99" t="s">
        <v>121</v>
      </c>
      <c r="H17" s="221">
        <f t="shared" si="2"/>
        <v>3</v>
      </c>
      <c r="I17" s="179">
        <f t="shared" si="3"/>
        <v>2</v>
      </c>
    </row>
    <row r="18" spans="1:9" x14ac:dyDescent="0.25">
      <c r="A18" s="152" t="s">
        <v>149</v>
      </c>
      <c r="B18" s="97" t="s">
        <v>121</v>
      </c>
      <c r="C18" s="99">
        <v>1</v>
      </c>
      <c r="D18" s="97" t="s">
        <v>121</v>
      </c>
      <c r="E18" s="99" t="s">
        <v>121</v>
      </c>
      <c r="F18" s="97" t="s">
        <v>121</v>
      </c>
      <c r="G18" s="99" t="s">
        <v>121</v>
      </c>
      <c r="H18" s="221">
        <f t="shared" si="2"/>
        <v>0</v>
      </c>
      <c r="I18" s="179">
        <f t="shared" si="3"/>
        <v>1</v>
      </c>
    </row>
    <row r="19" spans="1:9" x14ac:dyDescent="0.25">
      <c r="A19" s="152" t="s">
        <v>145</v>
      </c>
      <c r="B19" s="97">
        <v>4</v>
      </c>
      <c r="C19" s="99">
        <v>2</v>
      </c>
      <c r="D19" s="97">
        <v>2</v>
      </c>
      <c r="E19" s="99">
        <v>2</v>
      </c>
      <c r="F19" s="97">
        <v>1</v>
      </c>
      <c r="G19" s="99">
        <v>7</v>
      </c>
      <c r="H19" s="221">
        <f t="shared" si="2"/>
        <v>7</v>
      </c>
      <c r="I19" s="179">
        <f t="shared" si="3"/>
        <v>11</v>
      </c>
    </row>
    <row r="20" spans="1:9" x14ac:dyDescent="0.25">
      <c r="A20" s="152" t="s">
        <v>243</v>
      </c>
      <c r="B20" s="97" t="s">
        <v>121</v>
      </c>
      <c r="C20" s="99">
        <v>1</v>
      </c>
      <c r="D20" s="97" t="s">
        <v>121</v>
      </c>
      <c r="E20" s="99" t="s">
        <v>121</v>
      </c>
      <c r="F20" s="97" t="s">
        <v>121</v>
      </c>
      <c r="G20" s="99">
        <v>1</v>
      </c>
      <c r="H20" s="221">
        <f t="shared" si="2"/>
        <v>0</v>
      </c>
      <c r="I20" s="179">
        <f t="shared" si="3"/>
        <v>2</v>
      </c>
    </row>
    <row r="21" spans="1:9" x14ac:dyDescent="0.25">
      <c r="A21" s="152" t="s">
        <v>244</v>
      </c>
      <c r="B21" s="97">
        <v>1</v>
      </c>
      <c r="C21" s="99" t="s">
        <v>121</v>
      </c>
      <c r="D21" s="97" t="s">
        <v>121</v>
      </c>
      <c r="E21" s="99">
        <v>2</v>
      </c>
      <c r="F21" s="97" t="s">
        <v>121</v>
      </c>
      <c r="G21" s="99" t="s">
        <v>121</v>
      </c>
      <c r="H21" s="221">
        <f t="shared" si="2"/>
        <v>1</v>
      </c>
      <c r="I21" s="179">
        <f t="shared" si="3"/>
        <v>2</v>
      </c>
    </row>
    <row r="22" spans="1:9" x14ac:dyDescent="0.25">
      <c r="A22" s="152" t="s">
        <v>177</v>
      </c>
      <c r="B22" s="97" t="s">
        <v>121</v>
      </c>
      <c r="C22" s="99" t="s">
        <v>121</v>
      </c>
      <c r="D22" s="97" t="s">
        <v>121</v>
      </c>
      <c r="E22" s="99" t="s">
        <v>121</v>
      </c>
      <c r="F22" s="97" t="s">
        <v>121</v>
      </c>
      <c r="G22" s="99" t="s">
        <v>121</v>
      </c>
      <c r="H22" s="221">
        <f t="shared" si="2"/>
        <v>0</v>
      </c>
      <c r="I22" s="179">
        <f t="shared" si="3"/>
        <v>0</v>
      </c>
    </row>
    <row r="23" spans="1:9" x14ac:dyDescent="0.25">
      <c r="A23" s="152" t="s">
        <v>146</v>
      </c>
      <c r="B23" s="97" t="s">
        <v>121</v>
      </c>
      <c r="C23" s="99" t="s">
        <v>121</v>
      </c>
      <c r="D23" s="97" t="s">
        <v>121</v>
      </c>
      <c r="E23" s="99">
        <v>2</v>
      </c>
      <c r="F23" s="97" t="s">
        <v>121</v>
      </c>
      <c r="G23" s="99">
        <v>1</v>
      </c>
      <c r="H23" s="221">
        <f t="shared" si="0"/>
        <v>0</v>
      </c>
      <c r="I23" s="179">
        <f t="shared" si="1"/>
        <v>3</v>
      </c>
    </row>
    <row r="24" spans="1:9" x14ac:dyDescent="0.25">
      <c r="A24" s="152" t="s">
        <v>147</v>
      </c>
      <c r="B24" s="97" t="s">
        <v>121</v>
      </c>
      <c r="C24" s="99" t="s">
        <v>121</v>
      </c>
      <c r="D24" s="97" t="s">
        <v>121</v>
      </c>
      <c r="E24" s="99" t="s">
        <v>121</v>
      </c>
      <c r="F24" s="97" t="s">
        <v>121</v>
      </c>
      <c r="G24" s="99">
        <v>2</v>
      </c>
      <c r="H24" s="221">
        <f t="shared" si="0"/>
        <v>0</v>
      </c>
      <c r="I24" s="179">
        <f t="shared" si="1"/>
        <v>2</v>
      </c>
    </row>
    <row r="25" spans="1:9" x14ac:dyDescent="0.25">
      <c r="A25" s="152" t="s">
        <v>141</v>
      </c>
      <c r="B25" s="97" t="s">
        <v>121</v>
      </c>
      <c r="C25" s="99" t="s">
        <v>121</v>
      </c>
      <c r="D25" s="97" t="s">
        <v>121</v>
      </c>
      <c r="E25" s="99">
        <v>1</v>
      </c>
      <c r="F25" s="97" t="s">
        <v>121</v>
      </c>
      <c r="G25" s="99" t="s">
        <v>121</v>
      </c>
      <c r="H25" s="221">
        <f t="shared" si="0"/>
        <v>0</v>
      </c>
      <c r="I25" s="179">
        <f t="shared" si="1"/>
        <v>1</v>
      </c>
    </row>
    <row r="26" spans="1:9" x14ac:dyDescent="0.25">
      <c r="A26" s="152" t="s">
        <v>178</v>
      </c>
      <c r="B26" s="97">
        <v>1</v>
      </c>
      <c r="C26" s="99" t="s">
        <v>121</v>
      </c>
      <c r="D26" s="97" t="s">
        <v>121</v>
      </c>
      <c r="E26" s="99" t="s">
        <v>121</v>
      </c>
      <c r="F26" s="97" t="s">
        <v>121</v>
      </c>
      <c r="G26" s="99">
        <v>2</v>
      </c>
      <c r="H26" s="221">
        <f t="shared" si="0"/>
        <v>1</v>
      </c>
      <c r="I26" s="179">
        <f t="shared" si="1"/>
        <v>2</v>
      </c>
    </row>
    <row r="27" spans="1:9" ht="15.75" thickBot="1" x14ac:dyDescent="0.3">
      <c r="A27" s="192" t="s">
        <v>142</v>
      </c>
      <c r="B27" s="485">
        <v>1</v>
      </c>
      <c r="C27" s="487">
        <v>4</v>
      </c>
      <c r="D27" s="485" t="s">
        <v>121</v>
      </c>
      <c r="E27" s="487" t="s">
        <v>121</v>
      </c>
      <c r="F27" s="485" t="s">
        <v>121</v>
      </c>
      <c r="G27" s="487" t="s">
        <v>121</v>
      </c>
      <c r="H27" s="221">
        <f t="shared" si="0"/>
        <v>1</v>
      </c>
      <c r="I27" s="179">
        <f t="shared" si="1"/>
        <v>4</v>
      </c>
    </row>
    <row r="28" spans="1:9" ht="15.75" thickBot="1" x14ac:dyDescent="0.3">
      <c r="A28" s="1106" t="s">
        <v>119</v>
      </c>
      <c r="B28" s="1107">
        <f t="shared" ref="B28:I28" si="4">SUM(B8:B27)</f>
        <v>23</v>
      </c>
      <c r="C28" s="1108">
        <f t="shared" si="4"/>
        <v>13</v>
      </c>
      <c r="D28" s="1107">
        <f t="shared" si="4"/>
        <v>12</v>
      </c>
      <c r="E28" s="1108">
        <f t="shared" si="4"/>
        <v>16</v>
      </c>
      <c r="F28" s="1107">
        <f t="shared" si="4"/>
        <v>3</v>
      </c>
      <c r="G28" s="1108">
        <f t="shared" si="4"/>
        <v>18</v>
      </c>
      <c r="H28" s="1109">
        <f t="shared" si="4"/>
        <v>38</v>
      </c>
      <c r="I28" s="1110">
        <f t="shared" si="4"/>
        <v>47</v>
      </c>
    </row>
  </sheetData>
  <mergeCells count="5">
    <mergeCell ref="A6:A7"/>
    <mergeCell ref="B6:C6"/>
    <mergeCell ref="D6:E6"/>
    <mergeCell ref="H6:I6"/>
    <mergeCell ref="F6:G6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74 10 , fax: (0 22) 601 74 22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8">
    <tabColor rgb="FF2C5E2D"/>
  </sheetPr>
  <dimension ref="A1:Q70"/>
  <sheetViews>
    <sheetView zoomScaleNormal="100" workbookViewId="0">
      <selection activeCell="A2" sqref="A2"/>
    </sheetView>
  </sheetViews>
  <sheetFormatPr defaultRowHeight="12" x14ac:dyDescent="0.2"/>
  <cols>
    <col min="1" max="1" width="32.7109375" style="48" customWidth="1"/>
    <col min="2" max="12" width="5.7109375" style="48" customWidth="1"/>
    <col min="13" max="13" width="8.140625" style="48" customWidth="1"/>
    <col min="14" max="16" width="5.7109375" style="48" customWidth="1"/>
    <col min="17" max="17" width="7.140625" style="48" customWidth="1"/>
    <col min="18" max="18" width="15.28515625" style="48" customWidth="1"/>
    <col min="19" max="209" width="9.140625" style="48"/>
    <col min="210" max="210" width="30.140625" style="48" customWidth="1"/>
    <col min="211" max="226" width="5.7109375" style="48" customWidth="1"/>
    <col min="227" max="227" width="15.28515625" style="48" customWidth="1"/>
    <col min="228" max="236" width="8.7109375" style="48" customWidth="1"/>
    <col min="237" max="465" width="9.140625" style="48"/>
    <col min="466" max="466" width="30.140625" style="48" customWidth="1"/>
    <col min="467" max="482" width="5.7109375" style="48" customWidth="1"/>
    <col min="483" max="483" width="15.28515625" style="48" customWidth="1"/>
    <col min="484" max="492" width="8.7109375" style="48" customWidth="1"/>
    <col min="493" max="721" width="9.140625" style="48"/>
    <col min="722" max="722" width="30.140625" style="48" customWidth="1"/>
    <col min="723" max="738" width="5.7109375" style="48" customWidth="1"/>
    <col min="739" max="739" width="15.28515625" style="48" customWidth="1"/>
    <col min="740" max="748" width="8.7109375" style="48" customWidth="1"/>
    <col min="749" max="977" width="9.140625" style="48"/>
    <col min="978" max="978" width="30.140625" style="48" customWidth="1"/>
    <col min="979" max="994" width="5.7109375" style="48" customWidth="1"/>
    <col min="995" max="995" width="15.28515625" style="48" customWidth="1"/>
    <col min="996" max="1004" width="8.7109375" style="48" customWidth="1"/>
    <col min="1005" max="1233" width="9.140625" style="48"/>
    <col min="1234" max="1234" width="30.140625" style="48" customWidth="1"/>
    <col min="1235" max="1250" width="5.7109375" style="48" customWidth="1"/>
    <col min="1251" max="1251" width="15.28515625" style="48" customWidth="1"/>
    <col min="1252" max="1260" width="8.7109375" style="48" customWidth="1"/>
    <col min="1261" max="1489" width="9.140625" style="48"/>
    <col min="1490" max="1490" width="30.140625" style="48" customWidth="1"/>
    <col min="1491" max="1506" width="5.7109375" style="48" customWidth="1"/>
    <col min="1507" max="1507" width="15.28515625" style="48" customWidth="1"/>
    <col min="1508" max="1516" width="8.7109375" style="48" customWidth="1"/>
    <col min="1517" max="1745" width="9.140625" style="48"/>
    <col min="1746" max="1746" width="30.140625" style="48" customWidth="1"/>
    <col min="1747" max="1762" width="5.7109375" style="48" customWidth="1"/>
    <col min="1763" max="1763" width="15.28515625" style="48" customWidth="1"/>
    <col min="1764" max="1772" width="8.7109375" style="48" customWidth="1"/>
    <col min="1773" max="2001" width="9.140625" style="48"/>
    <col min="2002" max="2002" width="30.140625" style="48" customWidth="1"/>
    <col min="2003" max="2018" width="5.7109375" style="48" customWidth="1"/>
    <col min="2019" max="2019" width="15.28515625" style="48" customWidth="1"/>
    <col min="2020" max="2028" width="8.7109375" style="48" customWidth="1"/>
    <col min="2029" max="2257" width="9.140625" style="48"/>
    <col min="2258" max="2258" width="30.140625" style="48" customWidth="1"/>
    <col min="2259" max="2274" width="5.7109375" style="48" customWidth="1"/>
    <col min="2275" max="2275" width="15.28515625" style="48" customWidth="1"/>
    <col min="2276" max="2284" width="8.7109375" style="48" customWidth="1"/>
    <col min="2285" max="2513" width="9.140625" style="48"/>
    <col min="2514" max="2514" width="30.140625" style="48" customWidth="1"/>
    <col min="2515" max="2530" width="5.7109375" style="48" customWidth="1"/>
    <col min="2531" max="2531" width="15.28515625" style="48" customWidth="1"/>
    <col min="2532" max="2540" width="8.7109375" style="48" customWidth="1"/>
    <col min="2541" max="2769" width="9.140625" style="48"/>
    <col min="2770" max="2770" width="30.140625" style="48" customWidth="1"/>
    <col min="2771" max="2786" width="5.7109375" style="48" customWidth="1"/>
    <col min="2787" max="2787" width="15.28515625" style="48" customWidth="1"/>
    <col min="2788" max="2796" width="8.7109375" style="48" customWidth="1"/>
    <col min="2797" max="3025" width="9.140625" style="48"/>
    <col min="3026" max="3026" width="30.140625" style="48" customWidth="1"/>
    <col min="3027" max="3042" width="5.7109375" style="48" customWidth="1"/>
    <col min="3043" max="3043" width="15.28515625" style="48" customWidth="1"/>
    <col min="3044" max="3052" width="8.7109375" style="48" customWidth="1"/>
    <col min="3053" max="3281" width="9.140625" style="48"/>
    <col min="3282" max="3282" width="30.140625" style="48" customWidth="1"/>
    <col min="3283" max="3298" width="5.7109375" style="48" customWidth="1"/>
    <col min="3299" max="3299" width="15.28515625" style="48" customWidth="1"/>
    <col min="3300" max="3308" width="8.7109375" style="48" customWidth="1"/>
    <col min="3309" max="3537" width="9.140625" style="48"/>
    <col min="3538" max="3538" width="30.140625" style="48" customWidth="1"/>
    <col min="3539" max="3554" width="5.7109375" style="48" customWidth="1"/>
    <col min="3555" max="3555" width="15.28515625" style="48" customWidth="1"/>
    <col min="3556" max="3564" width="8.7109375" style="48" customWidth="1"/>
    <col min="3565" max="3793" width="9.140625" style="48"/>
    <col min="3794" max="3794" width="30.140625" style="48" customWidth="1"/>
    <col min="3795" max="3810" width="5.7109375" style="48" customWidth="1"/>
    <col min="3811" max="3811" width="15.28515625" style="48" customWidth="1"/>
    <col min="3812" max="3820" width="8.7109375" style="48" customWidth="1"/>
    <col min="3821" max="4049" width="9.140625" style="48"/>
    <col min="4050" max="4050" width="30.140625" style="48" customWidth="1"/>
    <col min="4051" max="4066" width="5.7109375" style="48" customWidth="1"/>
    <col min="4067" max="4067" width="15.28515625" style="48" customWidth="1"/>
    <col min="4068" max="4076" width="8.7109375" style="48" customWidth="1"/>
    <col min="4077" max="4305" width="9.140625" style="48"/>
    <col min="4306" max="4306" width="30.140625" style="48" customWidth="1"/>
    <col min="4307" max="4322" width="5.7109375" style="48" customWidth="1"/>
    <col min="4323" max="4323" width="15.28515625" style="48" customWidth="1"/>
    <col min="4324" max="4332" width="8.7109375" style="48" customWidth="1"/>
    <col min="4333" max="4561" width="9.140625" style="48"/>
    <col min="4562" max="4562" width="30.140625" style="48" customWidth="1"/>
    <col min="4563" max="4578" width="5.7109375" style="48" customWidth="1"/>
    <col min="4579" max="4579" width="15.28515625" style="48" customWidth="1"/>
    <col min="4580" max="4588" width="8.7109375" style="48" customWidth="1"/>
    <col min="4589" max="4817" width="9.140625" style="48"/>
    <col min="4818" max="4818" width="30.140625" style="48" customWidth="1"/>
    <col min="4819" max="4834" width="5.7109375" style="48" customWidth="1"/>
    <col min="4835" max="4835" width="15.28515625" style="48" customWidth="1"/>
    <col min="4836" max="4844" width="8.7109375" style="48" customWidth="1"/>
    <col min="4845" max="5073" width="9.140625" style="48"/>
    <col min="5074" max="5074" width="30.140625" style="48" customWidth="1"/>
    <col min="5075" max="5090" width="5.7109375" style="48" customWidth="1"/>
    <col min="5091" max="5091" width="15.28515625" style="48" customWidth="1"/>
    <col min="5092" max="5100" width="8.7109375" style="48" customWidth="1"/>
    <col min="5101" max="5329" width="9.140625" style="48"/>
    <col min="5330" max="5330" width="30.140625" style="48" customWidth="1"/>
    <col min="5331" max="5346" width="5.7109375" style="48" customWidth="1"/>
    <col min="5347" max="5347" width="15.28515625" style="48" customWidth="1"/>
    <col min="5348" max="5356" width="8.7109375" style="48" customWidth="1"/>
    <col min="5357" max="5585" width="9.140625" style="48"/>
    <col min="5586" max="5586" width="30.140625" style="48" customWidth="1"/>
    <col min="5587" max="5602" width="5.7109375" style="48" customWidth="1"/>
    <col min="5603" max="5603" width="15.28515625" style="48" customWidth="1"/>
    <col min="5604" max="5612" width="8.7109375" style="48" customWidth="1"/>
    <col min="5613" max="5841" width="9.140625" style="48"/>
    <col min="5842" max="5842" width="30.140625" style="48" customWidth="1"/>
    <col min="5843" max="5858" width="5.7109375" style="48" customWidth="1"/>
    <col min="5859" max="5859" width="15.28515625" style="48" customWidth="1"/>
    <col min="5860" max="5868" width="8.7109375" style="48" customWidth="1"/>
    <col min="5869" max="6097" width="9.140625" style="48"/>
    <col min="6098" max="6098" width="30.140625" style="48" customWidth="1"/>
    <col min="6099" max="6114" width="5.7109375" style="48" customWidth="1"/>
    <col min="6115" max="6115" width="15.28515625" style="48" customWidth="1"/>
    <col min="6116" max="6124" width="8.7109375" style="48" customWidth="1"/>
    <col min="6125" max="6353" width="9.140625" style="48"/>
    <col min="6354" max="6354" width="30.140625" style="48" customWidth="1"/>
    <col min="6355" max="6370" width="5.7109375" style="48" customWidth="1"/>
    <col min="6371" max="6371" width="15.28515625" style="48" customWidth="1"/>
    <col min="6372" max="6380" width="8.7109375" style="48" customWidth="1"/>
    <col min="6381" max="6609" width="9.140625" style="48"/>
    <col min="6610" max="6610" width="30.140625" style="48" customWidth="1"/>
    <col min="6611" max="6626" width="5.7109375" style="48" customWidth="1"/>
    <col min="6627" max="6627" width="15.28515625" style="48" customWidth="1"/>
    <col min="6628" max="6636" width="8.7109375" style="48" customWidth="1"/>
    <col min="6637" max="6865" width="9.140625" style="48"/>
    <col min="6866" max="6866" width="30.140625" style="48" customWidth="1"/>
    <col min="6867" max="6882" width="5.7109375" style="48" customWidth="1"/>
    <col min="6883" max="6883" width="15.28515625" style="48" customWidth="1"/>
    <col min="6884" max="6892" width="8.7109375" style="48" customWidth="1"/>
    <col min="6893" max="7121" width="9.140625" style="48"/>
    <col min="7122" max="7122" width="30.140625" style="48" customWidth="1"/>
    <col min="7123" max="7138" width="5.7109375" style="48" customWidth="1"/>
    <col min="7139" max="7139" width="15.28515625" style="48" customWidth="1"/>
    <col min="7140" max="7148" width="8.7109375" style="48" customWidth="1"/>
    <col min="7149" max="7377" width="9.140625" style="48"/>
    <col min="7378" max="7378" width="30.140625" style="48" customWidth="1"/>
    <col min="7379" max="7394" width="5.7109375" style="48" customWidth="1"/>
    <col min="7395" max="7395" width="15.28515625" style="48" customWidth="1"/>
    <col min="7396" max="7404" width="8.7109375" style="48" customWidth="1"/>
    <col min="7405" max="7633" width="9.140625" style="48"/>
    <col min="7634" max="7634" width="30.140625" style="48" customWidth="1"/>
    <col min="7635" max="7650" width="5.7109375" style="48" customWidth="1"/>
    <col min="7651" max="7651" width="15.28515625" style="48" customWidth="1"/>
    <col min="7652" max="7660" width="8.7109375" style="48" customWidth="1"/>
    <col min="7661" max="7889" width="9.140625" style="48"/>
    <col min="7890" max="7890" width="30.140625" style="48" customWidth="1"/>
    <col min="7891" max="7906" width="5.7109375" style="48" customWidth="1"/>
    <col min="7907" max="7907" width="15.28515625" style="48" customWidth="1"/>
    <col min="7908" max="7916" width="8.7109375" style="48" customWidth="1"/>
    <col min="7917" max="8145" width="9.140625" style="48"/>
    <col min="8146" max="8146" width="30.140625" style="48" customWidth="1"/>
    <col min="8147" max="8162" width="5.7109375" style="48" customWidth="1"/>
    <col min="8163" max="8163" width="15.28515625" style="48" customWidth="1"/>
    <col min="8164" max="8172" width="8.7109375" style="48" customWidth="1"/>
    <col min="8173" max="8401" width="9.140625" style="48"/>
    <col min="8402" max="8402" width="30.140625" style="48" customWidth="1"/>
    <col min="8403" max="8418" width="5.7109375" style="48" customWidth="1"/>
    <col min="8419" max="8419" width="15.28515625" style="48" customWidth="1"/>
    <col min="8420" max="8428" width="8.7109375" style="48" customWidth="1"/>
    <col min="8429" max="8657" width="9.140625" style="48"/>
    <col min="8658" max="8658" width="30.140625" style="48" customWidth="1"/>
    <col min="8659" max="8674" width="5.7109375" style="48" customWidth="1"/>
    <col min="8675" max="8675" width="15.28515625" style="48" customWidth="1"/>
    <col min="8676" max="8684" width="8.7109375" style="48" customWidth="1"/>
    <col min="8685" max="8913" width="9.140625" style="48"/>
    <col min="8914" max="8914" width="30.140625" style="48" customWidth="1"/>
    <col min="8915" max="8930" width="5.7109375" style="48" customWidth="1"/>
    <col min="8931" max="8931" width="15.28515625" style="48" customWidth="1"/>
    <col min="8932" max="8940" width="8.7109375" style="48" customWidth="1"/>
    <col min="8941" max="9169" width="9.140625" style="48"/>
    <col min="9170" max="9170" width="30.140625" style="48" customWidth="1"/>
    <col min="9171" max="9186" width="5.7109375" style="48" customWidth="1"/>
    <col min="9187" max="9187" width="15.28515625" style="48" customWidth="1"/>
    <col min="9188" max="9196" width="8.7109375" style="48" customWidth="1"/>
    <col min="9197" max="9425" width="9.140625" style="48"/>
    <col min="9426" max="9426" width="30.140625" style="48" customWidth="1"/>
    <col min="9427" max="9442" width="5.7109375" style="48" customWidth="1"/>
    <col min="9443" max="9443" width="15.28515625" style="48" customWidth="1"/>
    <col min="9444" max="9452" width="8.7109375" style="48" customWidth="1"/>
    <col min="9453" max="9681" width="9.140625" style="48"/>
    <col min="9682" max="9682" width="30.140625" style="48" customWidth="1"/>
    <col min="9683" max="9698" width="5.7109375" style="48" customWidth="1"/>
    <col min="9699" max="9699" width="15.28515625" style="48" customWidth="1"/>
    <col min="9700" max="9708" width="8.7109375" style="48" customWidth="1"/>
    <col min="9709" max="9937" width="9.140625" style="48"/>
    <col min="9938" max="9938" width="30.140625" style="48" customWidth="1"/>
    <col min="9939" max="9954" width="5.7109375" style="48" customWidth="1"/>
    <col min="9955" max="9955" width="15.28515625" style="48" customWidth="1"/>
    <col min="9956" max="9964" width="8.7109375" style="48" customWidth="1"/>
    <col min="9965" max="10193" width="9.140625" style="48"/>
    <col min="10194" max="10194" width="30.140625" style="48" customWidth="1"/>
    <col min="10195" max="10210" width="5.7109375" style="48" customWidth="1"/>
    <col min="10211" max="10211" width="15.28515625" style="48" customWidth="1"/>
    <col min="10212" max="10220" width="8.7109375" style="48" customWidth="1"/>
    <col min="10221" max="10449" width="9.140625" style="48"/>
    <col min="10450" max="10450" width="30.140625" style="48" customWidth="1"/>
    <col min="10451" max="10466" width="5.7109375" style="48" customWidth="1"/>
    <col min="10467" max="10467" width="15.28515625" style="48" customWidth="1"/>
    <col min="10468" max="10476" width="8.7109375" style="48" customWidth="1"/>
    <col min="10477" max="10705" width="9.140625" style="48"/>
    <col min="10706" max="10706" width="30.140625" style="48" customWidth="1"/>
    <col min="10707" max="10722" width="5.7109375" style="48" customWidth="1"/>
    <col min="10723" max="10723" width="15.28515625" style="48" customWidth="1"/>
    <col min="10724" max="10732" width="8.7109375" style="48" customWidth="1"/>
    <col min="10733" max="10961" width="9.140625" style="48"/>
    <col min="10962" max="10962" width="30.140625" style="48" customWidth="1"/>
    <col min="10963" max="10978" width="5.7109375" style="48" customWidth="1"/>
    <col min="10979" max="10979" width="15.28515625" style="48" customWidth="1"/>
    <col min="10980" max="10988" width="8.7109375" style="48" customWidth="1"/>
    <col min="10989" max="11217" width="9.140625" style="48"/>
    <col min="11218" max="11218" width="30.140625" style="48" customWidth="1"/>
    <col min="11219" max="11234" width="5.7109375" style="48" customWidth="1"/>
    <col min="11235" max="11235" width="15.28515625" style="48" customWidth="1"/>
    <col min="11236" max="11244" width="8.7109375" style="48" customWidth="1"/>
    <col min="11245" max="11473" width="9.140625" style="48"/>
    <col min="11474" max="11474" width="30.140625" style="48" customWidth="1"/>
    <col min="11475" max="11490" width="5.7109375" style="48" customWidth="1"/>
    <col min="11491" max="11491" width="15.28515625" style="48" customWidth="1"/>
    <col min="11492" max="11500" width="8.7109375" style="48" customWidth="1"/>
    <col min="11501" max="11729" width="9.140625" style="48"/>
    <col min="11730" max="11730" width="30.140625" style="48" customWidth="1"/>
    <col min="11731" max="11746" width="5.7109375" style="48" customWidth="1"/>
    <col min="11747" max="11747" width="15.28515625" style="48" customWidth="1"/>
    <col min="11748" max="11756" width="8.7109375" style="48" customWidth="1"/>
    <col min="11757" max="11985" width="9.140625" style="48"/>
    <col min="11986" max="11986" width="30.140625" style="48" customWidth="1"/>
    <col min="11987" max="12002" width="5.7109375" style="48" customWidth="1"/>
    <col min="12003" max="12003" width="15.28515625" style="48" customWidth="1"/>
    <col min="12004" max="12012" width="8.7109375" style="48" customWidth="1"/>
    <col min="12013" max="12241" width="9.140625" style="48"/>
    <col min="12242" max="12242" width="30.140625" style="48" customWidth="1"/>
    <col min="12243" max="12258" width="5.7109375" style="48" customWidth="1"/>
    <col min="12259" max="12259" width="15.28515625" style="48" customWidth="1"/>
    <col min="12260" max="12268" width="8.7109375" style="48" customWidth="1"/>
    <col min="12269" max="12497" width="9.140625" style="48"/>
    <col min="12498" max="12498" width="30.140625" style="48" customWidth="1"/>
    <col min="12499" max="12514" width="5.7109375" style="48" customWidth="1"/>
    <col min="12515" max="12515" width="15.28515625" style="48" customWidth="1"/>
    <col min="12516" max="12524" width="8.7109375" style="48" customWidth="1"/>
    <col min="12525" max="12753" width="9.140625" style="48"/>
    <col min="12754" max="12754" width="30.140625" style="48" customWidth="1"/>
    <col min="12755" max="12770" width="5.7109375" style="48" customWidth="1"/>
    <col min="12771" max="12771" width="15.28515625" style="48" customWidth="1"/>
    <col min="12772" max="12780" width="8.7109375" style="48" customWidth="1"/>
    <col min="12781" max="13009" width="9.140625" style="48"/>
    <col min="13010" max="13010" width="30.140625" style="48" customWidth="1"/>
    <col min="13011" max="13026" width="5.7109375" style="48" customWidth="1"/>
    <col min="13027" max="13027" width="15.28515625" style="48" customWidth="1"/>
    <col min="13028" max="13036" width="8.7109375" style="48" customWidth="1"/>
    <col min="13037" max="13265" width="9.140625" style="48"/>
    <col min="13266" max="13266" width="30.140625" style="48" customWidth="1"/>
    <col min="13267" max="13282" width="5.7109375" style="48" customWidth="1"/>
    <col min="13283" max="13283" width="15.28515625" style="48" customWidth="1"/>
    <col min="13284" max="13292" width="8.7109375" style="48" customWidth="1"/>
    <col min="13293" max="13521" width="9.140625" style="48"/>
    <col min="13522" max="13522" width="30.140625" style="48" customWidth="1"/>
    <col min="13523" max="13538" width="5.7109375" style="48" customWidth="1"/>
    <col min="13539" max="13539" width="15.28515625" style="48" customWidth="1"/>
    <col min="13540" max="13548" width="8.7109375" style="48" customWidth="1"/>
    <col min="13549" max="13777" width="9.140625" style="48"/>
    <col min="13778" max="13778" width="30.140625" style="48" customWidth="1"/>
    <col min="13779" max="13794" width="5.7109375" style="48" customWidth="1"/>
    <col min="13795" max="13795" width="15.28515625" style="48" customWidth="1"/>
    <col min="13796" max="13804" width="8.7109375" style="48" customWidth="1"/>
    <col min="13805" max="14033" width="9.140625" style="48"/>
    <col min="14034" max="14034" width="30.140625" style="48" customWidth="1"/>
    <col min="14035" max="14050" width="5.7109375" style="48" customWidth="1"/>
    <col min="14051" max="14051" width="15.28515625" style="48" customWidth="1"/>
    <col min="14052" max="14060" width="8.7109375" style="48" customWidth="1"/>
    <col min="14061" max="14289" width="9.140625" style="48"/>
    <col min="14290" max="14290" width="30.140625" style="48" customWidth="1"/>
    <col min="14291" max="14306" width="5.7109375" style="48" customWidth="1"/>
    <col min="14307" max="14307" width="15.28515625" style="48" customWidth="1"/>
    <col min="14308" max="14316" width="8.7109375" style="48" customWidth="1"/>
    <col min="14317" max="14545" width="9.140625" style="48"/>
    <col min="14546" max="14546" width="30.140625" style="48" customWidth="1"/>
    <col min="14547" max="14562" width="5.7109375" style="48" customWidth="1"/>
    <col min="14563" max="14563" width="15.28515625" style="48" customWidth="1"/>
    <col min="14564" max="14572" width="8.7109375" style="48" customWidth="1"/>
    <col min="14573" max="14801" width="9.140625" style="48"/>
    <col min="14802" max="14802" width="30.140625" style="48" customWidth="1"/>
    <col min="14803" max="14818" width="5.7109375" style="48" customWidth="1"/>
    <col min="14819" max="14819" width="15.28515625" style="48" customWidth="1"/>
    <col min="14820" max="14828" width="8.7109375" style="48" customWidth="1"/>
    <col min="14829" max="15057" width="9.140625" style="48"/>
    <col min="15058" max="15058" width="30.140625" style="48" customWidth="1"/>
    <col min="15059" max="15074" width="5.7109375" style="48" customWidth="1"/>
    <col min="15075" max="15075" width="15.28515625" style="48" customWidth="1"/>
    <col min="15076" max="15084" width="8.7109375" style="48" customWidth="1"/>
    <col min="15085" max="15313" width="9.140625" style="48"/>
    <col min="15314" max="15314" width="30.140625" style="48" customWidth="1"/>
    <col min="15315" max="15330" width="5.7109375" style="48" customWidth="1"/>
    <col min="15331" max="15331" width="15.28515625" style="48" customWidth="1"/>
    <col min="15332" max="15340" width="8.7109375" style="48" customWidth="1"/>
    <col min="15341" max="15569" width="9.140625" style="48"/>
    <col min="15570" max="15570" width="30.140625" style="48" customWidth="1"/>
    <col min="15571" max="15586" width="5.7109375" style="48" customWidth="1"/>
    <col min="15587" max="15587" width="15.28515625" style="48" customWidth="1"/>
    <col min="15588" max="15596" width="8.7109375" style="48" customWidth="1"/>
    <col min="15597" max="15825" width="9.140625" style="48"/>
    <col min="15826" max="15826" width="30.140625" style="48" customWidth="1"/>
    <col min="15827" max="15842" width="5.7109375" style="48" customWidth="1"/>
    <col min="15843" max="15843" width="15.28515625" style="48" customWidth="1"/>
    <col min="15844" max="15852" width="8.7109375" style="48" customWidth="1"/>
    <col min="15853" max="16081" width="9.140625" style="48"/>
    <col min="16082" max="16082" width="30.140625" style="48" customWidth="1"/>
    <col min="16083" max="16098" width="5.7109375" style="48" customWidth="1"/>
    <col min="16099" max="16099" width="15.28515625" style="48" customWidth="1"/>
    <col min="16100" max="16108" width="8.7109375" style="48" customWidth="1"/>
    <col min="16109" max="16384" width="9.140625" style="48"/>
  </cols>
  <sheetData>
    <row r="1" spans="1:17" ht="12.95" customHeight="1" x14ac:dyDescent="0.2">
      <c r="A1" s="518" t="s">
        <v>438</v>
      </c>
    </row>
    <row r="2" spans="1:17" ht="12.95" customHeight="1" x14ac:dyDescent="0.2">
      <c r="A2" s="956" t="s">
        <v>264</v>
      </c>
    </row>
    <row r="3" spans="1:17" ht="12.95" customHeight="1" thickBot="1" x14ac:dyDescent="0.25">
      <c r="A3" s="1082"/>
    </row>
    <row r="4" spans="1:17" x14ac:dyDescent="0.2">
      <c r="A4" s="1445" t="s">
        <v>0</v>
      </c>
      <c r="B4" s="1442">
        <v>2013</v>
      </c>
      <c r="C4" s="1443"/>
      <c r="D4" s="1443"/>
      <c r="E4" s="1443"/>
      <c r="F4" s="1442">
        <v>2014</v>
      </c>
      <c r="G4" s="1443"/>
      <c r="H4" s="1443"/>
      <c r="I4" s="1444"/>
      <c r="J4" s="1442">
        <f>F4+1</f>
        <v>2015</v>
      </c>
      <c r="K4" s="1443"/>
      <c r="L4" s="1443"/>
      <c r="M4" s="1443"/>
      <c r="N4" s="1442" t="s">
        <v>235</v>
      </c>
      <c r="O4" s="1443"/>
      <c r="P4" s="1443"/>
      <c r="Q4" s="1444"/>
    </row>
    <row r="5" spans="1:17" ht="55.5" thickBot="1" x14ac:dyDescent="0.25">
      <c r="A5" s="1446"/>
      <c r="B5" s="218" t="s">
        <v>115</v>
      </c>
      <c r="C5" s="1256" t="s">
        <v>151</v>
      </c>
      <c r="D5" s="1256" t="s">
        <v>122</v>
      </c>
      <c r="E5" s="226" t="s">
        <v>124</v>
      </c>
      <c r="F5" s="218" t="s">
        <v>115</v>
      </c>
      <c r="G5" s="1256" t="s">
        <v>151</v>
      </c>
      <c r="H5" s="1256" t="s">
        <v>122</v>
      </c>
      <c r="I5" s="219" t="s">
        <v>124</v>
      </c>
      <c r="J5" s="218" t="s">
        <v>115</v>
      </c>
      <c r="K5" s="1256" t="s">
        <v>151</v>
      </c>
      <c r="L5" s="1256" t="s">
        <v>122</v>
      </c>
      <c r="M5" s="226" t="s">
        <v>124</v>
      </c>
      <c r="N5" s="218" t="s">
        <v>115</v>
      </c>
      <c r="O5" s="1256" t="s">
        <v>151</v>
      </c>
      <c r="P5" s="1256" t="s">
        <v>122</v>
      </c>
      <c r="Q5" s="219" t="s">
        <v>124</v>
      </c>
    </row>
    <row r="6" spans="1:17" ht="12.95" customHeight="1" x14ac:dyDescent="0.2">
      <c r="A6" s="6" t="s">
        <v>6</v>
      </c>
      <c r="B6" s="197" t="s">
        <v>121</v>
      </c>
      <c r="C6" s="30">
        <v>1</v>
      </c>
      <c r="D6" s="198">
        <f t="shared" ref="D6:D10" si="0">SUM(B6:C6)</f>
        <v>1</v>
      </c>
      <c r="E6" s="199">
        <f t="shared" ref="E6:E37" si="1">D6*100/$D$68</f>
        <v>0.76923076923076927</v>
      </c>
      <c r="F6" s="200">
        <v>4</v>
      </c>
      <c r="G6" s="129" t="s">
        <v>121</v>
      </c>
      <c r="H6" s="198">
        <f t="shared" ref="H6:H10" si="2">SUM(F6:G6)</f>
        <v>4</v>
      </c>
      <c r="I6" s="201">
        <f t="shared" ref="I6:I37" si="3">H6*100/$H$68</f>
        <v>2.4844720496894408</v>
      </c>
      <c r="J6" s="197">
        <v>3</v>
      </c>
      <c r="K6" s="30">
        <v>2</v>
      </c>
      <c r="L6" s="198">
        <f t="shared" ref="L6:L62" si="4">SUM(J6:K6)</f>
        <v>5</v>
      </c>
      <c r="M6" s="199">
        <f t="shared" ref="M6:M37" si="5">L6*100/$L$68</f>
        <v>2.2522522522522523</v>
      </c>
      <c r="N6" s="200">
        <f t="shared" ref="N6:N60" si="6">SUM(J6,B6,F6)</f>
        <v>7</v>
      </c>
      <c r="O6" s="129">
        <f t="shared" ref="O6:O60" si="7">SUM(K6,C6,G6)</f>
        <v>3</v>
      </c>
      <c r="P6" s="198">
        <f t="shared" ref="P6:P60" si="8">SUM(N6:O6)</f>
        <v>10</v>
      </c>
      <c r="Q6" s="201">
        <f t="shared" ref="Q6:Q37" si="9">SUM(P6*100/$P$68)</f>
        <v>1.9493177387914229</v>
      </c>
    </row>
    <row r="7" spans="1:17" ht="12.95" customHeight="1" x14ac:dyDescent="0.2">
      <c r="A7" s="6" t="s">
        <v>7</v>
      </c>
      <c r="B7" s="197" t="s">
        <v>121</v>
      </c>
      <c r="C7" s="30" t="s">
        <v>121</v>
      </c>
      <c r="D7" s="198">
        <f t="shared" si="0"/>
        <v>0</v>
      </c>
      <c r="E7" s="199">
        <f t="shared" si="1"/>
        <v>0</v>
      </c>
      <c r="F7" s="29" t="s">
        <v>121</v>
      </c>
      <c r="G7" s="30" t="s">
        <v>121</v>
      </c>
      <c r="H7" s="198">
        <f t="shared" si="2"/>
        <v>0</v>
      </c>
      <c r="I7" s="201">
        <f t="shared" si="3"/>
        <v>0</v>
      </c>
      <c r="J7" s="197">
        <v>1</v>
      </c>
      <c r="K7" s="30" t="s">
        <v>121</v>
      </c>
      <c r="L7" s="198">
        <f t="shared" si="4"/>
        <v>1</v>
      </c>
      <c r="M7" s="199">
        <f t="shared" si="5"/>
        <v>0.45045045045045046</v>
      </c>
      <c r="N7" s="29">
        <f t="shared" si="6"/>
        <v>1</v>
      </c>
      <c r="O7" s="30">
        <f t="shared" si="7"/>
        <v>0</v>
      </c>
      <c r="P7" s="198">
        <f t="shared" si="8"/>
        <v>1</v>
      </c>
      <c r="Q7" s="201">
        <f t="shared" si="9"/>
        <v>0.19493177387914229</v>
      </c>
    </row>
    <row r="8" spans="1:17" ht="12.95" customHeight="1" x14ac:dyDescent="0.2">
      <c r="A8" s="6" t="s">
        <v>8</v>
      </c>
      <c r="B8" s="197" t="s">
        <v>121</v>
      </c>
      <c r="C8" s="30">
        <v>2</v>
      </c>
      <c r="D8" s="198">
        <f t="shared" si="0"/>
        <v>2</v>
      </c>
      <c r="E8" s="199">
        <f t="shared" si="1"/>
        <v>1.5384615384615385</v>
      </c>
      <c r="F8" s="29">
        <v>9</v>
      </c>
      <c r="G8" s="30">
        <v>2</v>
      </c>
      <c r="H8" s="198">
        <f t="shared" si="2"/>
        <v>11</v>
      </c>
      <c r="I8" s="201">
        <f t="shared" si="3"/>
        <v>6.8322981366459627</v>
      </c>
      <c r="J8" s="197">
        <v>1</v>
      </c>
      <c r="K8" s="30">
        <v>1</v>
      </c>
      <c r="L8" s="198">
        <f t="shared" si="4"/>
        <v>2</v>
      </c>
      <c r="M8" s="199">
        <f t="shared" si="5"/>
        <v>0.90090090090090091</v>
      </c>
      <c r="N8" s="29">
        <f t="shared" si="6"/>
        <v>10</v>
      </c>
      <c r="O8" s="30">
        <f t="shared" si="7"/>
        <v>5</v>
      </c>
      <c r="P8" s="198">
        <f t="shared" si="8"/>
        <v>15</v>
      </c>
      <c r="Q8" s="201">
        <f t="shared" si="9"/>
        <v>2.9239766081871346</v>
      </c>
    </row>
    <row r="9" spans="1:17" ht="12.95" customHeight="1" x14ac:dyDescent="0.2">
      <c r="A9" s="6" t="s">
        <v>9</v>
      </c>
      <c r="B9" s="197" t="s">
        <v>121</v>
      </c>
      <c r="C9" s="30" t="s">
        <v>121</v>
      </c>
      <c r="D9" s="198">
        <f t="shared" si="0"/>
        <v>0</v>
      </c>
      <c r="E9" s="199">
        <f t="shared" si="1"/>
        <v>0</v>
      </c>
      <c r="F9" s="200">
        <v>1</v>
      </c>
      <c r="G9" s="129" t="s">
        <v>121</v>
      </c>
      <c r="H9" s="198">
        <f t="shared" si="2"/>
        <v>1</v>
      </c>
      <c r="I9" s="201">
        <f t="shared" si="3"/>
        <v>0.6211180124223602</v>
      </c>
      <c r="J9" s="197" t="s">
        <v>121</v>
      </c>
      <c r="K9" s="30" t="s">
        <v>121</v>
      </c>
      <c r="L9" s="198">
        <f t="shared" si="4"/>
        <v>0</v>
      </c>
      <c r="M9" s="199">
        <f t="shared" si="5"/>
        <v>0</v>
      </c>
      <c r="N9" s="200">
        <f t="shared" si="6"/>
        <v>1</v>
      </c>
      <c r="O9" s="129">
        <f t="shared" si="7"/>
        <v>0</v>
      </c>
      <c r="P9" s="198">
        <f t="shared" si="8"/>
        <v>1</v>
      </c>
      <c r="Q9" s="201">
        <f t="shared" si="9"/>
        <v>0.19493177387914229</v>
      </c>
    </row>
    <row r="10" spans="1:17" ht="12.95" customHeight="1" x14ac:dyDescent="0.2">
      <c r="A10" s="6" t="s">
        <v>10</v>
      </c>
      <c r="B10" s="197">
        <v>1</v>
      </c>
      <c r="C10" s="30" t="s">
        <v>121</v>
      </c>
      <c r="D10" s="198">
        <f t="shared" si="0"/>
        <v>1</v>
      </c>
      <c r="E10" s="199">
        <f t="shared" si="1"/>
        <v>0.76923076923076927</v>
      </c>
      <c r="F10" s="200" t="s">
        <v>121</v>
      </c>
      <c r="G10" s="129">
        <v>1</v>
      </c>
      <c r="H10" s="198">
        <f t="shared" si="2"/>
        <v>1</v>
      </c>
      <c r="I10" s="201">
        <f t="shared" si="3"/>
        <v>0.6211180124223602</v>
      </c>
      <c r="J10" s="197" t="s">
        <v>121</v>
      </c>
      <c r="K10" s="30" t="s">
        <v>121</v>
      </c>
      <c r="L10" s="198">
        <f t="shared" si="4"/>
        <v>0</v>
      </c>
      <c r="M10" s="199">
        <f t="shared" si="5"/>
        <v>0</v>
      </c>
      <c r="N10" s="200">
        <f t="shared" si="6"/>
        <v>1</v>
      </c>
      <c r="O10" s="129">
        <f t="shared" si="7"/>
        <v>1</v>
      </c>
      <c r="P10" s="198">
        <f t="shared" si="8"/>
        <v>2</v>
      </c>
      <c r="Q10" s="201">
        <f t="shared" si="9"/>
        <v>0.38986354775828458</v>
      </c>
    </row>
    <row r="11" spans="1:17" ht="12.95" customHeight="1" x14ac:dyDescent="0.2">
      <c r="A11" s="6" t="s">
        <v>12</v>
      </c>
      <c r="B11" s="197" t="s">
        <v>121</v>
      </c>
      <c r="C11" s="30" t="s">
        <v>121</v>
      </c>
      <c r="D11" s="198">
        <v>0</v>
      </c>
      <c r="E11" s="199">
        <f t="shared" si="1"/>
        <v>0</v>
      </c>
      <c r="F11" s="200" t="s">
        <v>121</v>
      </c>
      <c r="G11" s="129" t="s">
        <v>121</v>
      </c>
      <c r="H11" s="198">
        <v>0</v>
      </c>
      <c r="I11" s="201">
        <f t="shared" si="3"/>
        <v>0</v>
      </c>
      <c r="J11" s="197" t="s">
        <v>121</v>
      </c>
      <c r="K11" s="30">
        <v>1</v>
      </c>
      <c r="L11" s="198">
        <f t="shared" si="4"/>
        <v>1</v>
      </c>
      <c r="M11" s="199">
        <f t="shared" si="5"/>
        <v>0.45045045045045046</v>
      </c>
      <c r="N11" s="200">
        <f t="shared" si="6"/>
        <v>0</v>
      </c>
      <c r="O11" s="129">
        <f t="shared" si="7"/>
        <v>1</v>
      </c>
      <c r="P11" s="198">
        <f t="shared" si="8"/>
        <v>1</v>
      </c>
      <c r="Q11" s="201">
        <f t="shared" si="9"/>
        <v>0.19493177387914229</v>
      </c>
    </row>
    <row r="12" spans="1:17" ht="12.95" customHeight="1" x14ac:dyDescent="0.2">
      <c r="A12" s="6" t="s">
        <v>14</v>
      </c>
      <c r="B12" s="197">
        <v>6</v>
      </c>
      <c r="C12" s="30" t="s">
        <v>121</v>
      </c>
      <c r="D12" s="198">
        <f>SUM(B12:C12)</f>
        <v>6</v>
      </c>
      <c r="E12" s="199">
        <f t="shared" si="1"/>
        <v>4.615384615384615</v>
      </c>
      <c r="F12" s="200">
        <v>6</v>
      </c>
      <c r="G12" s="129" t="s">
        <v>121</v>
      </c>
      <c r="H12" s="198">
        <f>SUM(F12:G12)</f>
        <v>6</v>
      </c>
      <c r="I12" s="201">
        <f t="shared" si="3"/>
        <v>3.7267080745341614</v>
      </c>
      <c r="J12" s="197">
        <v>9</v>
      </c>
      <c r="K12" s="30">
        <v>1</v>
      </c>
      <c r="L12" s="198">
        <f t="shared" si="4"/>
        <v>10</v>
      </c>
      <c r="M12" s="199">
        <f t="shared" si="5"/>
        <v>4.5045045045045047</v>
      </c>
      <c r="N12" s="200">
        <f t="shared" si="6"/>
        <v>21</v>
      </c>
      <c r="O12" s="129">
        <f t="shared" si="7"/>
        <v>1</v>
      </c>
      <c r="P12" s="198">
        <f t="shared" si="8"/>
        <v>22</v>
      </c>
      <c r="Q12" s="201">
        <f t="shared" si="9"/>
        <v>4.2884990253411308</v>
      </c>
    </row>
    <row r="13" spans="1:17" ht="12.95" customHeight="1" x14ac:dyDescent="0.2">
      <c r="A13" s="6" t="s">
        <v>131</v>
      </c>
      <c r="B13" s="197" t="s">
        <v>121</v>
      </c>
      <c r="C13" s="30" t="s">
        <v>121</v>
      </c>
      <c r="D13" s="198">
        <v>0</v>
      </c>
      <c r="E13" s="199">
        <f t="shared" si="1"/>
        <v>0</v>
      </c>
      <c r="F13" s="200" t="s">
        <v>121</v>
      </c>
      <c r="G13" s="129" t="s">
        <v>121</v>
      </c>
      <c r="H13" s="198">
        <v>0</v>
      </c>
      <c r="I13" s="201">
        <f t="shared" si="3"/>
        <v>0</v>
      </c>
      <c r="J13" s="197">
        <v>1</v>
      </c>
      <c r="K13" s="30" t="s">
        <v>121</v>
      </c>
      <c r="L13" s="198">
        <f t="shared" si="4"/>
        <v>1</v>
      </c>
      <c r="M13" s="199">
        <f t="shared" si="5"/>
        <v>0.45045045045045046</v>
      </c>
      <c r="N13" s="200">
        <f t="shared" si="6"/>
        <v>1</v>
      </c>
      <c r="O13" s="129">
        <f t="shared" si="7"/>
        <v>0</v>
      </c>
      <c r="P13" s="198">
        <f t="shared" si="8"/>
        <v>1</v>
      </c>
      <c r="Q13" s="201">
        <f t="shared" si="9"/>
        <v>0.19493177387914229</v>
      </c>
    </row>
    <row r="14" spans="1:17" ht="12.95" customHeight="1" x14ac:dyDescent="0.2">
      <c r="A14" s="6" t="s">
        <v>17</v>
      </c>
      <c r="B14" s="197" t="s">
        <v>121</v>
      </c>
      <c r="C14" s="30" t="s">
        <v>121</v>
      </c>
      <c r="D14" s="198">
        <f>SUM(B14:C14)</f>
        <v>0</v>
      </c>
      <c r="E14" s="199">
        <f t="shared" si="1"/>
        <v>0</v>
      </c>
      <c r="F14" s="200">
        <v>3</v>
      </c>
      <c r="G14" s="129">
        <v>1</v>
      </c>
      <c r="H14" s="198">
        <f t="shared" ref="H14:H49" si="10">SUM(F14:G14)</f>
        <v>4</v>
      </c>
      <c r="I14" s="201">
        <f t="shared" si="3"/>
        <v>2.4844720496894408</v>
      </c>
      <c r="J14" s="197">
        <v>12</v>
      </c>
      <c r="K14" s="30">
        <v>4</v>
      </c>
      <c r="L14" s="198">
        <f t="shared" si="4"/>
        <v>16</v>
      </c>
      <c r="M14" s="199">
        <f t="shared" si="5"/>
        <v>7.2072072072072073</v>
      </c>
      <c r="N14" s="200">
        <f t="shared" si="6"/>
        <v>15</v>
      </c>
      <c r="O14" s="129">
        <f t="shared" si="7"/>
        <v>5</v>
      </c>
      <c r="P14" s="198">
        <f t="shared" si="8"/>
        <v>20</v>
      </c>
      <c r="Q14" s="201">
        <f t="shared" si="9"/>
        <v>3.8986354775828458</v>
      </c>
    </row>
    <row r="15" spans="1:17" ht="12.95" customHeight="1" x14ac:dyDescent="0.2">
      <c r="A15" s="6" t="s">
        <v>20</v>
      </c>
      <c r="B15" s="197">
        <v>8</v>
      </c>
      <c r="C15" s="30">
        <v>4</v>
      </c>
      <c r="D15" s="198">
        <v>12</v>
      </c>
      <c r="E15" s="199">
        <f t="shared" si="1"/>
        <v>9.2307692307692299</v>
      </c>
      <c r="F15" s="200">
        <v>9</v>
      </c>
      <c r="G15" s="129">
        <v>6</v>
      </c>
      <c r="H15" s="198">
        <f t="shared" si="10"/>
        <v>15</v>
      </c>
      <c r="I15" s="201">
        <f t="shared" si="3"/>
        <v>9.316770186335404</v>
      </c>
      <c r="J15" s="197">
        <v>8</v>
      </c>
      <c r="K15" s="30">
        <v>3</v>
      </c>
      <c r="L15" s="198">
        <f t="shared" si="4"/>
        <v>11</v>
      </c>
      <c r="M15" s="199">
        <f t="shared" si="5"/>
        <v>4.954954954954955</v>
      </c>
      <c r="N15" s="200">
        <f t="shared" si="6"/>
        <v>25</v>
      </c>
      <c r="O15" s="129">
        <f t="shared" si="7"/>
        <v>13</v>
      </c>
      <c r="P15" s="198">
        <f t="shared" si="8"/>
        <v>38</v>
      </c>
      <c r="Q15" s="201">
        <f t="shared" si="9"/>
        <v>7.4074074074074074</v>
      </c>
    </row>
    <row r="16" spans="1:17" ht="12.95" customHeight="1" x14ac:dyDescent="0.2">
      <c r="A16" s="6" t="s">
        <v>116</v>
      </c>
      <c r="B16" s="197" t="s">
        <v>121</v>
      </c>
      <c r="C16" s="30">
        <v>1</v>
      </c>
      <c r="D16" s="198">
        <f t="shared" ref="D16:D49" si="11">SUM(B16:C16)</f>
        <v>1</v>
      </c>
      <c r="E16" s="199">
        <f t="shared" si="1"/>
        <v>0.76923076923076927</v>
      </c>
      <c r="F16" s="200" t="s">
        <v>121</v>
      </c>
      <c r="G16" s="129" t="s">
        <v>121</v>
      </c>
      <c r="H16" s="198">
        <f t="shared" si="10"/>
        <v>0</v>
      </c>
      <c r="I16" s="201">
        <f t="shared" si="3"/>
        <v>0</v>
      </c>
      <c r="J16" s="197" t="s">
        <v>121</v>
      </c>
      <c r="K16" s="30" t="s">
        <v>121</v>
      </c>
      <c r="L16" s="198">
        <f t="shared" si="4"/>
        <v>0</v>
      </c>
      <c r="M16" s="199">
        <f t="shared" si="5"/>
        <v>0</v>
      </c>
      <c r="N16" s="200">
        <f t="shared" si="6"/>
        <v>0</v>
      </c>
      <c r="O16" s="129">
        <f t="shared" si="7"/>
        <v>1</v>
      </c>
      <c r="P16" s="198">
        <f t="shared" si="8"/>
        <v>1</v>
      </c>
      <c r="Q16" s="201">
        <f t="shared" si="9"/>
        <v>0.19493177387914229</v>
      </c>
    </row>
    <row r="17" spans="1:17" ht="12.95" customHeight="1" x14ac:dyDescent="0.2">
      <c r="A17" s="6" t="s">
        <v>24</v>
      </c>
      <c r="B17" s="197" t="s">
        <v>121</v>
      </c>
      <c r="C17" s="30" t="s">
        <v>121</v>
      </c>
      <c r="D17" s="198">
        <f t="shared" si="11"/>
        <v>0</v>
      </c>
      <c r="E17" s="199">
        <f t="shared" si="1"/>
        <v>0</v>
      </c>
      <c r="F17" s="200" t="s">
        <v>121</v>
      </c>
      <c r="G17" s="129">
        <v>2</v>
      </c>
      <c r="H17" s="198">
        <f t="shared" si="10"/>
        <v>2</v>
      </c>
      <c r="I17" s="201">
        <f t="shared" si="3"/>
        <v>1.2422360248447204</v>
      </c>
      <c r="J17" s="197">
        <v>2</v>
      </c>
      <c r="K17" s="30">
        <v>1</v>
      </c>
      <c r="L17" s="198">
        <f t="shared" si="4"/>
        <v>3</v>
      </c>
      <c r="M17" s="199">
        <f t="shared" si="5"/>
        <v>1.3513513513513513</v>
      </c>
      <c r="N17" s="200">
        <f t="shared" si="6"/>
        <v>2</v>
      </c>
      <c r="O17" s="129">
        <f t="shared" si="7"/>
        <v>3</v>
      </c>
      <c r="P17" s="198">
        <f t="shared" si="8"/>
        <v>5</v>
      </c>
      <c r="Q17" s="201">
        <f t="shared" si="9"/>
        <v>0.97465886939571145</v>
      </c>
    </row>
    <row r="18" spans="1:17" ht="12.95" customHeight="1" x14ac:dyDescent="0.2">
      <c r="A18" s="6" t="s">
        <v>25</v>
      </c>
      <c r="B18" s="197" t="s">
        <v>121</v>
      </c>
      <c r="C18" s="30" t="s">
        <v>121</v>
      </c>
      <c r="D18" s="198">
        <f t="shared" si="11"/>
        <v>0</v>
      </c>
      <c r="E18" s="199">
        <f t="shared" si="1"/>
        <v>0</v>
      </c>
      <c r="F18" s="200">
        <v>1</v>
      </c>
      <c r="G18" s="129" t="s">
        <v>121</v>
      </c>
      <c r="H18" s="198">
        <f t="shared" si="10"/>
        <v>1</v>
      </c>
      <c r="I18" s="201">
        <f t="shared" si="3"/>
        <v>0.6211180124223602</v>
      </c>
      <c r="J18" s="197">
        <v>1</v>
      </c>
      <c r="K18" s="30" t="s">
        <v>121</v>
      </c>
      <c r="L18" s="198">
        <f t="shared" si="4"/>
        <v>1</v>
      </c>
      <c r="M18" s="199">
        <f t="shared" si="5"/>
        <v>0.45045045045045046</v>
      </c>
      <c r="N18" s="200">
        <f t="shared" si="6"/>
        <v>2</v>
      </c>
      <c r="O18" s="129">
        <f t="shared" si="7"/>
        <v>0</v>
      </c>
      <c r="P18" s="198">
        <f t="shared" si="8"/>
        <v>2</v>
      </c>
      <c r="Q18" s="201">
        <f t="shared" si="9"/>
        <v>0.38986354775828458</v>
      </c>
    </row>
    <row r="19" spans="1:17" ht="12.95" customHeight="1" x14ac:dyDescent="0.2">
      <c r="A19" s="6" t="s">
        <v>206</v>
      </c>
      <c r="B19" s="197" t="s">
        <v>121</v>
      </c>
      <c r="C19" s="30" t="s">
        <v>121</v>
      </c>
      <c r="D19" s="198">
        <f t="shared" si="11"/>
        <v>0</v>
      </c>
      <c r="E19" s="199">
        <f t="shared" si="1"/>
        <v>0</v>
      </c>
      <c r="F19" s="29" t="s">
        <v>121</v>
      </c>
      <c r="G19" s="30" t="s">
        <v>121</v>
      </c>
      <c r="H19" s="198">
        <f t="shared" si="10"/>
        <v>0</v>
      </c>
      <c r="I19" s="201">
        <f t="shared" si="3"/>
        <v>0</v>
      </c>
      <c r="J19" s="197">
        <v>1</v>
      </c>
      <c r="K19" s="30" t="s">
        <v>121</v>
      </c>
      <c r="L19" s="198">
        <f t="shared" si="4"/>
        <v>1</v>
      </c>
      <c r="M19" s="199">
        <f t="shared" si="5"/>
        <v>0.45045045045045046</v>
      </c>
      <c r="N19" s="29">
        <f t="shared" si="6"/>
        <v>1</v>
      </c>
      <c r="O19" s="30">
        <f t="shared" si="7"/>
        <v>0</v>
      </c>
      <c r="P19" s="198">
        <f t="shared" si="8"/>
        <v>1</v>
      </c>
      <c r="Q19" s="201">
        <f t="shared" si="9"/>
        <v>0.19493177387914229</v>
      </c>
    </row>
    <row r="20" spans="1:17" ht="12.95" customHeight="1" x14ac:dyDescent="0.2">
      <c r="A20" s="6" t="s">
        <v>27</v>
      </c>
      <c r="B20" s="197">
        <v>2</v>
      </c>
      <c r="C20" s="30" t="s">
        <v>121</v>
      </c>
      <c r="D20" s="198">
        <f t="shared" si="11"/>
        <v>2</v>
      </c>
      <c r="E20" s="199">
        <f t="shared" si="1"/>
        <v>1.5384615384615385</v>
      </c>
      <c r="F20" s="200">
        <v>1</v>
      </c>
      <c r="G20" s="129" t="s">
        <v>121</v>
      </c>
      <c r="H20" s="198">
        <f t="shared" si="10"/>
        <v>1</v>
      </c>
      <c r="I20" s="201">
        <f t="shared" si="3"/>
        <v>0.6211180124223602</v>
      </c>
      <c r="J20" s="197">
        <v>3</v>
      </c>
      <c r="K20" s="30">
        <v>1</v>
      </c>
      <c r="L20" s="198">
        <f t="shared" si="4"/>
        <v>4</v>
      </c>
      <c r="M20" s="199">
        <f t="shared" si="5"/>
        <v>1.8018018018018018</v>
      </c>
      <c r="N20" s="200">
        <f t="shared" si="6"/>
        <v>6</v>
      </c>
      <c r="O20" s="129">
        <f t="shared" si="7"/>
        <v>1</v>
      </c>
      <c r="P20" s="198">
        <f t="shared" si="8"/>
        <v>7</v>
      </c>
      <c r="Q20" s="201">
        <f t="shared" si="9"/>
        <v>1.364522417153996</v>
      </c>
    </row>
    <row r="21" spans="1:17" ht="12.95" customHeight="1" x14ac:dyDescent="0.2">
      <c r="A21" s="6" t="s">
        <v>30</v>
      </c>
      <c r="B21" s="197">
        <v>3</v>
      </c>
      <c r="C21" s="30">
        <v>1</v>
      </c>
      <c r="D21" s="198">
        <f t="shared" si="11"/>
        <v>4</v>
      </c>
      <c r="E21" s="199">
        <f t="shared" si="1"/>
        <v>3.0769230769230771</v>
      </c>
      <c r="F21" s="200" t="s">
        <v>121</v>
      </c>
      <c r="G21" s="129" t="s">
        <v>121</v>
      </c>
      <c r="H21" s="198">
        <f t="shared" si="10"/>
        <v>0</v>
      </c>
      <c r="I21" s="201">
        <f t="shared" si="3"/>
        <v>0</v>
      </c>
      <c r="J21" s="197">
        <v>2</v>
      </c>
      <c r="K21" s="30" t="s">
        <v>121</v>
      </c>
      <c r="L21" s="198">
        <f t="shared" si="4"/>
        <v>2</v>
      </c>
      <c r="M21" s="199">
        <f t="shared" si="5"/>
        <v>0.90090090090090091</v>
      </c>
      <c r="N21" s="200">
        <f t="shared" si="6"/>
        <v>5</v>
      </c>
      <c r="O21" s="129">
        <f t="shared" si="7"/>
        <v>1</v>
      </c>
      <c r="P21" s="198">
        <f t="shared" si="8"/>
        <v>6</v>
      </c>
      <c r="Q21" s="201">
        <f t="shared" si="9"/>
        <v>1.1695906432748537</v>
      </c>
    </row>
    <row r="22" spans="1:17" ht="12.95" customHeight="1" x14ac:dyDescent="0.2">
      <c r="A22" s="6" t="s">
        <v>35</v>
      </c>
      <c r="B22" s="197">
        <v>3</v>
      </c>
      <c r="C22" s="30">
        <v>2</v>
      </c>
      <c r="D22" s="198">
        <f t="shared" si="11"/>
        <v>5</v>
      </c>
      <c r="E22" s="199">
        <f t="shared" si="1"/>
        <v>3.8461538461538463</v>
      </c>
      <c r="F22" s="200">
        <v>1</v>
      </c>
      <c r="G22" s="129">
        <v>1</v>
      </c>
      <c r="H22" s="198">
        <f t="shared" si="10"/>
        <v>2</v>
      </c>
      <c r="I22" s="201">
        <f t="shared" si="3"/>
        <v>1.2422360248447204</v>
      </c>
      <c r="J22" s="197">
        <v>7</v>
      </c>
      <c r="K22" s="30">
        <v>2</v>
      </c>
      <c r="L22" s="198">
        <f t="shared" si="4"/>
        <v>9</v>
      </c>
      <c r="M22" s="199">
        <f t="shared" si="5"/>
        <v>4.0540540540540544</v>
      </c>
      <c r="N22" s="200">
        <f t="shared" si="6"/>
        <v>11</v>
      </c>
      <c r="O22" s="129">
        <f t="shared" si="7"/>
        <v>5</v>
      </c>
      <c r="P22" s="198">
        <f t="shared" si="8"/>
        <v>16</v>
      </c>
      <c r="Q22" s="201">
        <f t="shared" si="9"/>
        <v>3.1189083820662766</v>
      </c>
    </row>
    <row r="23" spans="1:17" ht="12.95" customHeight="1" x14ac:dyDescent="0.2">
      <c r="A23" s="6" t="s">
        <v>36</v>
      </c>
      <c r="B23" s="197">
        <v>2</v>
      </c>
      <c r="C23" s="30" t="s">
        <v>121</v>
      </c>
      <c r="D23" s="198">
        <f t="shared" si="11"/>
        <v>2</v>
      </c>
      <c r="E23" s="199">
        <f t="shared" si="1"/>
        <v>1.5384615384615385</v>
      </c>
      <c r="F23" s="200">
        <v>2</v>
      </c>
      <c r="G23" s="129" t="s">
        <v>121</v>
      </c>
      <c r="H23" s="198">
        <f t="shared" si="10"/>
        <v>2</v>
      </c>
      <c r="I23" s="201">
        <f t="shared" si="3"/>
        <v>1.2422360248447204</v>
      </c>
      <c r="J23" s="197">
        <v>1</v>
      </c>
      <c r="K23" s="30" t="s">
        <v>121</v>
      </c>
      <c r="L23" s="198">
        <f t="shared" si="4"/>
        <v>1</v>
      </c>
      <c r="M23" s="199">
        <f t="shared" si="5"/>
        <v>0.45045045045045046</v>
      </c>
      <c r="N23" s="200">
        <f t="shared" si="6"/>
        <v>5</v>
      </c>
      <c r="O23" s="129">
        <f t="shared" si="7"/>
        <v>0</v>
      </c>
      <c r="P23" s="198">
        <f t="shared" si="8"/>
        <v>5</v>
      </c>
      <c r="Q23" s="201">
        <f t="shared" si="9"/>
        <v>0.97465886939571145</v>
      </c>
    </row>
    <row r="24" spans="1:17" ht="12.95" customHeight="1" x14ac:dyDescent="0.2">
      <c r="A24" s="6" t="s">
        <v>37</v>
      </c>
      <c r="B24" s="197">
        <v>2</v>
      </c>
      <c r="C24" s="30" t="s">
        <v>121</v>
      </c>
      <c r="D24" s="198">
        <f t="shared" si="11"/>
        <v>2</v>
      </c>
      <c r="E24" s="199">
        <f t="shared" si="1"/>
        <v>1.5384615384615385</v>
      </c>
      <c r="F24" s="200">
        <v>1</v>
      </c>
      <c r="G24" s="129">
        <v>2</v>
      </c>
      <c r="H24" s="198">
        <f t="shared" si="10"/>
        <v>3</v>
      </c>
      <c r="I24" s="201">
        <f t="shared" si="3"/>
        <v>1.8633540372670807</v>
      </c>
      <c r="J24" s="197">
        <v>1</v>
      </c>
      <c r="K24" s="30">
        <v>2</v>
      </c>
      <c r="L24" s="198">
        <f t="shared" si="4"/>
        <v>3</v>
      </c>
      <c r="M24" s="199">
        <f t="shared" si="5"/>
        <v>1.3513513513513513</v>
      </c>
      <c r="N24" s="200">
        <f t="shared" si="6"/>
        <v>4</v>
      </c>
      <c r="O24" s="129">
        <f t="shared" si="7"/>
        <v>4</v>
      </c>
      <c r="P24" s="198">
        <f t="shared" si="8"/>
        <v>8</v>
      </c>
      <c r="Q24" s="201">
        <f t="shared" si="9"/>
        <v>1.5594541910331383</v>
      </c>
    </row>
    <row r="25" spans="1:17" ht="12.95" customHeight="1" x14ac:dyDescent="0.2">
      <c r="A25" s="6" t="s">
        <v>38</v>
      </c>
      <c r="B25" s="197">
        <v>2</v>
      </c>
      <c r="C25" s="30">
        <v>1</v>
      </c>
      <c r="D25" s="198">
        <f t="shared" si="11"/>
        <v>3</v>
      </c>
      <c r="E25" s="199">
        <f t="shared" si="1"/>
        <v>2.3076923076923075</v>
      </c>
      <c r="F25" s="200" t="s">
        <v>121</v>
      </c>
      <c r="G25" s="129" t="s">
        <v>121</v>
      </c>
      <c r="H25" s="198">
        <f t="shared" si="10"/>
        <v>0</v>
      </c>
      <c r="I25" s="201">
        <f t="shared" si="3"/>
        <v>0</v>
      </c>
      <c r="J25" s="197" t="s">
        <v>121</v>
      </c>
      <c r="K25" s="30">
        <v>1</v>
      </c>
      <c r="L25" s="198">
        <f t="shared" si="4"/>
        <v>1</v>
      </c>
      <c r="M25" s="199">
        <f t="shared" si="5"/>
        <v>0.45045045045045046</v>
      </c>
      <c r="N25" s="200">
        <f t="shared" si="6"/>
        <v>2</v>
      </c>
      <c r="O25" s="129">
        <f t="shared" si="7"/>
        <v>2</v>
      </c>
      <c r="P25" s="198">
        <f t="shared" si="8"/>
        <v>4</v>
      </c>
      <c r="Q25" s="201">
        <f t="shared" si="9"/>
        <v>0.77972709551656916</v>
      </c>
    </row>
    <row r="26" spans="1:17" ht="12.95" customHeight="1" x14ac:dyDescent="0.2">
      <c r="A26" s="6" t="s">
        <v>39</v>
      </c>
      <c r="B26" s="197">
        <v>2</v>
      </c>
      <c r="C26" s="30">
        <v>2</v>
      </c>
      <c r="D26" s="198">
        <f t="shared" si="11"/>
        <v>4</v>
      </c>
      <c r="E26" s="199">
        <f t="shared" si="1"/>
        <v>3.0769230769230771</v>
      </c>
      <c r="F26" s="200" t="s">
        <v>121</v>
      </c>
      <c r="G26" s="129">
        <v>1</v>
      </c>
      <c r="H26" s="198">
        <f t="shared" si="10"/>
        <v>1</v>
      </c>
      <c r="I26" s="201">
        <f t="shared" si="3"/>
        <v>0.6211180124223602</v>
      </c>
      <c r="J26" s="197">
        <v>3</v>
      </c>
      <c r="K26" s="30">
        <v>1</v>
      </c>
      <c r="L26" s="198">
        <f t="shared" si="4"/>
        <v>4</v>
      </c>
      <c r="M26" s="199">
        <f t="shared" si="5"/>
        <v>1.8018018018018018</v>
      </c>
      <c r="N26" s="200">
        <f t="shared" si="6"/>
        <v>5</v>
      </c>
      <c r="O26" s="129">
        <f t="shared" si="7"/>
        <v>4</v>
      </c>
      <c r="P26" s="198">
        <f t="shared" si="8"/>
        <v>9</v>
      </c>
      <c r="Q26" s="201">
        <f t="shared" si="9"/>
        <v>1.7543859649122806</v>
      </c>
    </row>
    <row r="27" spans="1:17" ht="12.95" customHeight="1" x14ac:dyDescent="0.2">
      <c r="A27" s="6" t="s">
        <v>41</v>
      </c>
      <c r="B27" s="197">
        <v>4</v>
      </c>
      <c r="C27" s="30">
        <v>2</v>
      </c>
      <c r="D27" s="198">
        <f t="shared" si="11"/>
        <v>6</v>
      </c>
      <c r="E27" s="199">
        <f t="shared" si="1"/>
        <v>4.615384615384615</v>
      </c>
      <c r="F27" s="200">
        <v>2</v>
      </c>
      <c r="G27" s="129">
        <v>1</v>
      </c>
      <c r="H27" s="198">
        <f t="shared" si="10"/>
        <v>3</v>
      </c>
      <c r="I27" s="201">
        <f t="shared" si="3"/>
        <v>1.8633540372670807</v>
      </c>
      <c r="J27" s="197">
        <v>3</v>
      </c>
      <c r="K27" s="30">
        <v>1</v>
      </c>
      <c r="L27" s="198">
        <f t="shared" si="4"/>
        <v>4</v>
      </c>
      <c r="M27" s="199">
        <f t="shared" si="5"/>
        <v>1.8018018018018018</v>
      </c>
      <c r="N27" s="200">
        <f t="shared" si="6"/>
        <v>9</v>
      </c>
      <c r="O27" s="129">
        <f t="shared" si="7"/>
        <v>4</v>
      </c>
      <c r="P27" s="198">
        <f t="shared" si="8"/>
        <v>13</v>
      </c>
      <c r="Q27" s="201">
        <f t="shared" si="9"/>
        <v>2.53411306042885</v>
      </c>
    </row>
    <row r="28" spans="1:17" ht="12.95" customHeight="1" x14ac:dyDescent="0.2">
      <c r="A28" s="6" t="s">
        <v>44</v>
      </c>
      <c r="B28" s="197" t="s">
        <v>121</v>
      </c>
      <c r="C28" s="30" t="s">
        <v>121</v>
      </c>
      <c r="D28" s="198">
        <f t="shared" si="11"/>
        <v>0</v>
      </c>
      <c r="E28" s="199">
        <f t="shared" si="1"/>
        <v>0</v>
      </c>
      <c r="F28" s="200">
        <v>1</v>
      </c>
      <c r="G28" s="129" t="s">
        <v>121</v>
      </c>
      <c r="H28" s="198">
        <f t="shared" si="10"/>
        <v>1</v>
      </c>
      <c r="I28" s="201">
        <f t="shared" si="3"/>
        <v>0.6211180124223602</v>
      </c>
      <c r="J28" s="197" t="s">
        <v>121</v>
      </c>
      <c r="K28" s="30" t="s">
        <v>121</v>
      </c>
      <c r="L28" s="198">
        <f t="shared" si="4"/>
        <v>0</v>
      </c>
      <c r="M28" s="199">
        <f t="shared" si="5"/>
        <v>0</v>
      </c>
      <c r="N28" s="200">
        <f t="shared" si="6"/>
        <v>1</v>
      </c>
      <c r="O28" s="129">
        <f t="shared" si="7"/>
        <v>0</v>
      </c>
      <c r="P28" s="198">
        <f t="shared" si="8"/>
        <v>1</v>
      </c>
      <c r="Q28" s="201">
        <f t="shared" si="9"/>
        <v>0.19493177387914229</v>
      </c>
    </row>
    <row r="29" spans="1:17" ht="12.95" customHeight="1" x14ac:dyDescent="0.2">
      <c r="A29" s="6" t="s">
        <v>45</v>
      </c>
      <c r="B29" s="197" t="s">
        <v>121</v>
      </c>
      <c r="C29" s="30">
        <v>1</v>
      </c>
      <c r="D29" s="198">
        <f t="shared" si="11"/>
        <v>1</v>
      </c>
      <c r="E29" s="199">
        <f t="shared" si="1"/>
        <v>0.76923076923076927</v>
      </c>
      <c r="F29" s="200">
        <v>3</v>
      </c>
      <c r="G29" s="129">
        <v>2</v>
      </c>
      <c r="H29" s="198">
        <f t="shared" si="10"/>
        <v>5</v>
      </c>
      <c r="I29" s="201">
        <f t="shared" si="3"/>
        <v>3.1055900621118013</v>
      </c>
      <c r="J29" s="197">
        <v>3</v>
      </c>
      <c r="K29" s="30">
        <v>1</v>
      </c>
      <c r="L29" s="198">
        <f t="shared" si="4"/>
        <v>4</v>
      </c>
      <c r="M29" s="199">
        <f t="shared" si="5"/>
        <v>1.8018018018018018</v>
      </c>
      <c r="N29" s="200">
        <f t="shared" si="6"/>
        <v>6</v>
      </c>
      <c r="O29" s="129">
        <f t="shared" si="7"/>
        <v>4</v>
      </c>
      <c r="P29" s="198">
        <f t="shared" si="8"/>
        <v>10</v>
      </c>
      <c r="Q29" s="201">
        <f t="shared" si="9"/>
        <v>1.9493177387914229</v>
      </c>
    </row>
    <row r="30" spans="1:17" ht="12.95" customHeight="1" x14ac:dyDescent="0.2">
      <c r="A30" s="6" t="s">
        <v>47</v>
      </c>
      <c r="B30" s="197">
        <v>1</v>
      </c>
      <c r="C30" s="30">
        <v>1</v>
      </c>
      <c r="D30" s="198">
        <f t="shared" si="11"/>
        <v>2</v>
      </c>
      <c r="E30" s="199">
        <f t="shared" si="1"/>
        <v>1.5384615384615385</v>
      </c>
      <c r="F30" s="200" t="s">
        <v>121</v>
      </c>
      <c r="G30" s="129" t="s">
        <v>121</v>
      </c>
      <c r="H30" s="198">
        <f t="shared" si="10"/>
        <v>0</v>
      </c>
      <c r="I30" s="201">
        <f t="shared" si="3"/>
        <v>0</v>
      </c>
      <c r="J30" s="197" t="s">
        <v>121</v>
      </c>
      <c r="K30" s="30" t="s">
        <v>121</v>
      </c>
      <c r="L30" s="198">
        <f t="shared" si="4"/>
        <v>0</v>
      </c>
      <c r="M30" s="199">
        <f t="shared" si="5"/>
        <v>0</v>
      </c>
      <c r="N30" s="200">
        <f t="shared" si="6"/>
        <v>1</v>
      </c>
      <c r="O30" s="129">
        <f t="shared" si="7"/>
        <v>1</v>
      </c>
      <c r="P30" s="198">
        <f t="shared" si="8"/>
        <v>2</v>
      </c>
      <c r="Q30" s="201">
        <f t="shared" si="9"/>
        <v>0.38986354775828458</v>
      </c>
    </row>
    <row r="31" spans="1:17" ht="12.95" customHeight="1" x14ac:dyDescent="0.2">
      <c r="A31" s="6" t="s">
        <v>48</v>
      </c>
      <c r="B31" s="197" t="s">
        <v>121</v>
      </c>
      <c r="C31" s="30" t="s">
        <v>121</v>
      </c>
      <c r="D31" s="198">
        <f t="shared" si="11"/>
        <v>0</v>
      </c>
      <c r="E31" s="199">
        <f t="shared" si="1"/>
        <v>0</v>
      </c>
      <c r="F31" s="29">
        <v>1</v>
      </c>
      <c r="G31" s="30" t="s">
        <v>121</v>
      </c>
      <c r="H31" s="198">
        <f t="shared" si="10"/>
        <v>1</v>
      </c>
      <c r="I31" s="201">
        <f t="shared" si="3"/>
        <v>0.6211180124223602</v>
      </c>
      <c r="J31" s="197" t="s">
        <v>121</v>
      </c>
      <c r="K31" s="30" t="s">
        <v>121</v>
      </c>
      <c r="L31" s="198">
        <f t="shared" si="4"/>
        <v>0</v>
      </c>
      <c r="M31" s="199">
        <f t="shared" si="5"/>
        <v>0</v>
      </c>
      <c r="N31" s="29">
        <f t="shared" si="6"/>
        <v>1</v>
      </c>
      <c r="O31" s="30">
        <f t="shared" si="7"/>
        <v>0</v>
      </c>
      <c r="P31" s="198">
        <f t="shared" si="8"/>
        <v>1</v>
      </c>
      <c r="Q31" s="201">
        <f t="shared" si="9"/>
        <v>0.19493177387914229</v>
      </c>
    </row>
    <row r="32" spans="1:17" ht="12.95" customHeight="1" x14ac:dyDescent="0.2">
      <c r="A32" s="6" t="s">
        <v>51</v>
      </c>
      <c r="B32" s="197" t="s">
        <v>121</v>
      </c>
      <c r="C32" s="30" t="s">
        <v>121</v>
      </c>
      <c r="D32" s="198">
        <f t="shared" si="11"/>
        <v>0</v>
      </c>
      <c r="E32" s="199">
        <f t="shared" si="1"/>
        <v>0</v>
      </c>
      <c r="F32" s="55" t="s">
        <v>121</v>
      </c>
      <c r="G32" s="19" t="s">
        <v>121</v>
      </c>
      <c r="H32" s="198">
        <f t="shared" si="10"/>
        <v>0</v>
      </c>
      <c r="I32" s="201">
        <f t="shared" si="3"/>
        <v>0</v>
      </c>
      <c r="J32" s="197">
        <v>1</v>
      </c>
      <c r="K32" s="30" t="s">
        <v>121</v>
      </c>
      <c r="L32" s="198">
        <f t="shared" si="4"/>
        <v>1</v>
      </c>
      <c r="M32" s="199">
        <f t="shared" si="5"/>
        <v>0.45045045045045046</v>
      </c>
      <c r="N32" s="55">
        <f t="shared" si="6"/>
        <v>1</v>
      </c>
      <c r="O32" s="19">
        <f t="shared" si="7"/>
        <v>0</v>
      </c>
      <c r="P32" s="198">
        <f t="shared" si="8"/>
        <v>1</v>
      </c>
      <c r="Q32" s="201">
        <f t="shared" si="9"/>
        <v>0.19493177387914229</v>
      </c>
    </row>
    <row r="33" spans="1:17" ht="12.95" customHeight="1" x14ac:dyDescent="0.2">
      <c r="A33" s="6" t="s">
        <v>54</v>
      </c>
      <c r="B33" s="197">
        <v>3</v>
      </c>
      <c r="C33" s="30">
        <v>1</v>
      </c>
      <c r="D33" s="198">
        <f t="shared" si="11"/>
        <v>4</v>
      </c>
      <c r="E33" s="199">
        <f t="shared" si="1"/>
        <v>3.0769230769230771</v>
      </c>
      <c r="F33" s="29">
        <v>1</v>
      </c>
      <c r="G33" s="30" t="s">
        <v>121</v>
      </c>
      <c r="H33" s="198">
        <f t="shared" si="10"/>
        <v>1</v>
      </c>
      <c r="I33" s="201">
        <f t="shared" si="3"/>
        <v>0.6211180124223602</v>
      </c>
      <c r="J33" s="197" t="s">
        <v>121</v>
      </c>
      <c r="K33" s="30" t="s">
        <v>121</v>
      </c>
      <c r="L33" s="198">
        <f t="shared" si="4"/>
        <v>0</v>
      </c>
      <c r="M33" s="199">
        <f t="shared" si="5"/>
        <v>0</v>
      </c>
      <c r="N33" s="29">
        <f t="shared" si="6"/>
        <v>4</v>
      </c>
      <c r="O33" s="30">
        <f t="shared" si="7"/>
        <v>1</v>
      </c>
      <c r="P33" s="198">
        <f t="shared" si="8"/>
        <v>5</v>
      </c>
      <c r="Q33" s="201">
        <f t="shared" si="9"/>
        <v>0.97465886939571145</v>
      </c>
    </row>
    <row r="34" spans="1:17" ht="12.95" customHeight="1" x14ac:dyDescent="0.2">
      <c r="A34" s="6" t="s">
        <v>56</v>
      </c>
      <c r="B34" s="197">
        <v>2</v>
      </c>
      <c r="C34" s="30" t="s">
        <v>121</v>
      </c>
      <c r="D34" s="198">
        <f t="shared" si="11"/>
        <v>2</v>
      </c>
      <c r="E34" s="199">
        <f t="shared" si="1"/>
        <v>1.5384615384615385</v>
      </c>
      <c r="F34" s="29" t="s">
        <v>121</v>
      </c>
      <c r="G34" s="30">
        <v>1</v>
      </c>
      <c r="H34" s="198">
        <f t="shared" si="10"/>
        <v>1</v>
      </c>
      <c r="I34" s="201">
        <f t="shared" si="3"/>
        <v>0.6211180124223602</v>
      </c>
      <c r="J34" s="197" t="s">
        <v>121</v>
      </c>
      <c r="K34" s="30" t="s">
        <v>121</v>
      </c>
      <c r="L34" s="198">
        <f t="shared" si="4"/>
        <v>0</v>
      </c>
      <c r="M34" s="199">
        <f t="shared" si="5"/>
        <v>0</v>
      </c>
      <c r="N34" s="29">
        <f t="shared" si="6"/>
        <v>2</v>
      </c>
      <c r="O34" s="30">
        <f t="shared" si="7"/>
        <v>1</v>
      </c>
      <c r="P34" s="198">
        <f t="shared" si="8"/>
        <v>3</v>
      </c>
      <c r="Q34" s="201">
        <f t="shared" si="9"/>
        <v>0.58479532163742687</v>
      </c>
    </row>
    <row r="35" spans="1:17" ht="12.95" customHeight="1" x14ac:dyDescent="0.2">
      <c r="A35" s="6" t="s">
        <v>58</v>
      </c>
      <c r="B35" s="197" t="s">
        <v>121</v>
      </c>
      <c r="C35" s="30" t="s">
        <v>121</v>
      </c>
      <c r="D35" s="198">
        <f t="shared" si="11"/>
        <v>0</v>
      </c>
      <c r="E35" s="199">
        <f t="shared" si="1"/>
        <v>0</v>
      </c>
      <c r="F35" s="29">
        <v>2</v>
      </c>
      <c r="G35" s="30" t="s">
        <v>121</v>
      </c>
      <c r="H35" s="198">
        <f t="shared" si="10"/>
        <v>2</v>
      </c>
      <c r="I35" s="201">
        <f t="shared" si="3"/>
        <v>1.2422360248447204</v>
      </c>
      <c r="J35" s="197" t="s">
        <v>121</v>
      </c>
      <c r="K35" s="30" t="s">
        <v>121</v>
      </c>
      <c r="L35" s="198">
        <f t="shared" si="4"/>
        <v>0</v>
      </c>
      <c r="M35" s="199">
        <f t="shared" si="5"/>
        <v>0</v>
      </c>
      <c r="N35" s="29">
        <f t="shared" si="6"/>
        <v>2</v>
      </c>
      <c r="O35" s="30">
        <f t="shared" si="7"/>
        <v>0</v>
      </c>
      <c r="P35" s="198">
        <f t="shared" si="8"/>
        <v>2</v>
      </c>
      <c r="Q35" s="201">
        <f t="shared" si="9"/>
        <v>0.38986354775828458</v>
      </c>
    </row>
    <row r="36" spans="1:17" ht="12.95" customHeight="1" x14ac:dyDescent="0.2">
      <c r="A36" s="6" t="s">
        <v>60</v>
      </c>
      <c r="B36" s="197" t="s">
        <v>121</v>
      </c>
      <c r="C36" s="30" t="s">
        <v>121</v>
      </c>
      <c r="D36" s="198">
        <f t="shared" si="11"/>
        <v>0</v>
      </c>
      <c r="E36" s="199">
        <f t="shared" si="1"/>
        <v>0</v>
      </c>
      <c r="F36" s="29" t="s">
        <v>121</v>
      </c>
      <c r="G36" s="30" t="s">
        <v>121</v>
      </c>
      <c r="H36" s="198">
        <f t="shared" si="10"/>
        <v>0</v>
      </c>
      <c r="I36" s="201">
        <f t="shared" si="3"/>
        <v>0</v>
      </c>
      <c r="J36" s="197">
        <v>1</v>
      </c>
      <c r="K36" s="30" t="s">
        <v>121</v>
      </c>
      <c r="L36" s="198">
        <f t="shared" si="4"/>
        <v>1</v>
      </c>
      <c r="M36" s="199">
        <f t="shared" si="5"/>
        <v>0.45045045045045046</v>
      </c>
      <c r="N36" s="29">
        <f t="shared" si="6"/>
        <v>1</v>
      </c>
      <c r="O36" s="30">
        <f t="shared" si="7"/>
        <v>0</v>
      </c>
      <c r="P36" s="198">
        <f t="shared" si="8"/>
        <v>1</v>
      </c>
      <c r="Q36" s="201">
        <f t="shared" si="9"/>
        <v>0.19493177387914229</v>
      </c>
    </row>
    <row r="37" spans="1:17" ht="12.95" customHeight="1" x14ac:dyDescent="0.2">
      <c r="A37" s="6" t="s">
        <v>64</v>
      </c>
      <c r="B37" s="197" t="s">
        <v>121</v>
      </c>
      <c r="C37" s="30" t="s">
        <v>121</v>
      </c>
      <c r="D37" s="198">
        <f t="shared" si="11"/>
        <v>0</v>
      </c>
      <c r="E37" s="199">
        <f t="shared" si="1"/>
        <v>0</v>
      </c>
      <c r="F37" s="29" t="s">
        <v>121</v>
      </c>
      <c r="G37" s="30" t="s">
        <v>121</v>
      </c>
      <c r="H37" s="198">
        <f t="shared" si="10"/>
        <v>0</v>
      </c>
      <c r="I37" s="201">
        <f t="shared" si="3"/>
        <v>0</v>
      </c>
      <c r="J37" s="197">
        <v>1</v>
      </c>
      <c r="K37" s="30" t="s">
        <v>121</v>
      </c>
      <c r="L37" s="198">
        <f t="shared" si="4"/>
        <v>1</v>
      </c>
      <c r="M37" s="199">
        <f t="shared" si="5"/>
        <v>0.45045045045045046</v>
      </c>
      <c r="N37" s="29">
        <f t="shared" si="6"/>
        <v>1</v>
      </c>
      <c r="O37" s="30">
        <f t="shared" si="7"/>
        <v>0</v>
      </c>
      <c r="P37" s="198">
        <f t="shared" si="8"/>
        <v>1</v>
      </c>
      <c r="Q37" s="201">
        <f t="shared" si="9"/>
        <v>0.19493177387914229</v>
      </c>
    </row>
    <row r="38" spans="1:17" ht="12.95" customHeight="1" x14ac:dyDescent="0.2">
      <c r="A38" s="6" t="s">
        <v>66</v>
      </c>
      <c r="B38" s="197">
        <v>2</v>
      </c>
      <c r="C38" s="30" t="s">
        <v>121</v>
      </c>
      <c r="D38" s="198">
        <f t="shared" si="11"/>
        <v>2</v>
      </c>
      <c r="E38" s="199">
        <f t="shared" ref="E38:E69" si="12">D38*100/$D$68</f>
        <v>1.5384615384615385</v>
      </c>
      <c r="F38" s="29" t="s">
        <v>121</v>
      </c>
      <c r="G38" s="30">
        <v>1</v>
      </c>
      <c r="H38" s="198">
        <f t="shared" si="10"/>
        <v>1</v>
      </c>
      <c r="I38" s="201">
        <f t="shared" ref="I38:I69" si="13">H38*100/$H$68</f>
        <v>0.6211180124223602</v>
      </c>
      <c r="J38" s="197" t="s">
        <v>121</v>
      </c>
      <c r="K38" s="30" t="s">
        <v>121</v>
      </c>
      <c r="L38" s="198">
        <f t="shared" si="4"/>
        <v>0</v>
      </c>
      <c r="M38" s="199">
        <f t="shared" ref="M38:M69" si="14">L38*100/$L$68</f>
        <v>0</v>
      </c>
      <c r="N38" s="29">
        <f t="shared" si="6"/>
        <v>2</v>
      </c>
      <c r="O38" s="30">
        <f t="shared" si="7"/>
        <v>1</v>
      </c>
      <c r="P38" s="198">
        <f t="shared" si="8"/>
        <v>3</v>
      </c>
      <c r="Q38" s="201">
        <f t="shared" ref="Q38:Q69" si="15">SUM(P38*100/$P$68)</f>
        <v>0.58479532163742687</v>
      </c>
    </row>
    <row r="39" spans="1:17" ht="12.95" customHeight="1" x14ac:dyDescent="0.2">
      <c r="A39" s="6" t="s">
        <v>67</v>
      </c>
      <c r="B39" s="197">
        <v>1</v>
      </c>
      <c r="C39" s="30" t="s">
        <v>121</v>
      </c>
      <c r="D39" s="198">
        <f t="shared" si="11"/>
        <v>1</v>
      </c>
      <c r="E39" s="199">
        <f t="shared" si="12"/>
        <v>0.76923076923076927</v>
      </c>
      <c r="F39" s="29">
        <v>4</v>
      </c>
      <c r="G39" s="30">
        <v>1</v>
      </c>
      <c r="H39" s="198">
        <f t="shared" si="10"/>
        <v>5</v>
      </c>
      <c r="I39" s="201">
        <f t="shared" si="13"/>
        <v>3.1055900621118013</v>
      </c>
      <c r="J39" s="197">
        <v>1</v>
      </c>
      <c r="K39" s="30">
        <v>2</v>
      </c>
      <c r="L39" s="198">
        <f t="shared" si="4"/>
        <v>3</v>
      </c>
      <c r="M39" s="199">
        <f t="shared" si="14"/>
        <v>1.3513513513513513</v>
      </c>
      <c r="N39" s="29">
        <f t="shared" si="6"/>
        <v>6</v>
      </c>
      <c r="O39" s="30">
        <f t="shared" si="7"/>
        <v>3</v>
      </c>
      <c r="P39" s="198">
        <f t="shared" si="8"/>
        <v>9</v>
      </c>
      <c r="Q39" s="201">
        <f t="shared" si="15"/>
        <v>1.7543859649122806</v>
      </c>
    </row>
    <row r="40" spans="1:17" ht="12.95" customHeight="1" x14ac:dyDescent="0.2">
      <c r="A40" s="6" t="s">
        <v>68</v>
      </c>
      <c r="B40" s="197">
        <v>1</v>
      </c>
      <c r="C40" s="30" t="s">
        <v>121</v>
      </c>
      <c r="D40" s="198">
        <f t="shared" si="11"/>
        <v>1</v>
      </c>
      <c r="E40" s="199">
        <f t="shared" si="12"/>
        <v>0.76923076923076927</v>
      </c>
      <c r="F40" s="29" t="s">
        <v>121</v>
      </c>
      <c r="G40" s="30">
        <v>2</v>
      </c>
      <c r="H40" s="198">
        <f t="shared" si="10"/>
        <v>2</v>
      </c>
      <c r="I40" s="201">
        <f t="shared" si="13"/>
        <v>1.2422360248447204</v>
      </c>
      <c r="J40" s="197">
        <v>3</v>
      </c>
      <c r="K40" s="30" t="s">
        <v>121</v>
      </c>
      <c r="L40" s="198">
        <f t="shared" si="4"/>
        <v>3</v>
      </c>
      <c r="M40" s="199">
        <f t="shared" si="14"/>
        <v>1.3513513513513513</v>
      </c>
      <c r="N40" s="29">
        <f t="shared" si="6"/>
        <v>4</v>
      </c>
      <c r="O40" s="30">
        <f t="shared" si="7"/>
        <v>2</v>
      </c>
      <c r="P40" s="198">
        <f t="shared" si="8"/>
        <v>6</v>
      </c>
      <c r="Q40" s="201">
        <f t="shared" si="15"/>
        <v>1.1695906432748537</v>
      </c>
    </row>
    <row r="41" spans="1:17" ht="12.95" customHeight="1" x14ac:dyDescent="0.2">
      <c r="A41" s="6" t="s">
        <v>69</v>
      </c>
      <c r="B41" s="197" t="s">
        <v>121</v>
      </c>
      <c r="C41" s="30" t="s">
        <v>121</v>
      </c>
      <c r="D41" s="198">
        <f t="shared" si="11"/>
        <v>0</v>
      </c>
      <c r="E41" s="199">
        <f t="shared" si="12"/>
        <v>0</v>
      </c>
      <c r="F41" s="29">
        <v>2</v>
      </c>
      <c r="G41" s="30">
        <v>1</v>
      </c>
      <c r="H41" s="198">
        <f t="shared" si="10"/>
        <v>3</v>
      </c>
      <c r="I41" s="201">
        <f t="shared" si="13"/>
        <v>1.8633540372670807</v>
      </c>
      <c r="J41" s="197">
        <v>1</v>
      </c>
      <c r="K41" s="30" t="s">
        <v>121</v>
      </c>
      <c r="L41" s="198">
        <f t="shared" si="4"/>
        <v>1</v>
      </c>
      <c r="M41" s="199">
        <f t="shared" si="14"/>
        <v>0.45045045045045046</v>
      </c>
      <c r="N41" s="29">
        <f t="shared" si="6"/>
        <v>3</v>
      </c>
      <c r="O41" s="30">
        <f t="shared" si="7"/>
        <v>1</v>
      </c>
      <c r="P41" s="198">
        <f t="shared" si="8"/>
        <v>4</v>
      </c>
      <c r="Q41" s="201">
        <f t="shared" si="15"/>
        <v>0.77972709551656916</v>
      </c>
    </row>
    <row r="42" spans="1:17" ht="12.95" customHeight="1" x14ac:dyDescent="0.2">
      <c r="A42" s="6" t="s">
        <v>117</v>
      </c>
      <c r="B42" s="197" t="s">
        <v>121</v>
      </c>
      <c r="C42" s="30" t="s">
        <v>121</v>
      </c>
      <c r="D42" s="198">
        <f t="shared" si="11"/>
        <v>0</v>
      </c>
      <c r="E42" s="199">
        <f t="shared" si="12"/>
        <v>0</v>
      </c>
      <c r="F42" s="29">
        <v>1</v>
      </c>
      <c r="G42" s="30" t="s">
        <v>121</v>
      </c>
      <c r="H42" s="198">
        <f t="shared" si="10"/>
        <v>1</v>
      </c>
      <c r="I42" s="201">
        <f t="shared" si="13"/>
        <v>0.6211180124223602</v>
      </c>
      <c r="J42" s="197" t="s">
        <v>121</v>
      </c>
      <c r="K42" s="30" t="s">
        <v>121</v>
      </c>
      <c r="L42" s="198">
        <f t="shared" si="4"/>
        <v>0</v>
      </c>
      <c r="M42" s="199">
        <f t="shared" si="14"/>
        <v>0</v>
      </c>
      <c r="N42" s="29">
        <f t="shared" si="6"/>
        <v>1</v>
      </c>
      <c r="O42" s="30">
        <f t="shared" si="7"/>
        <v>0</v>
      </c>
      <c r="P42" s="198">
        <f t="shared" si="8"/>
        <v>1</v>
      </c>
      <c r="Q42" s="201">
        <f t="shared" si="15"/>
        <v>0.19493177387914229</v>
      </c>
    </row>
    <row r="43" spans="1:17" ht="12.95" customHeight="1" x14ac:dyDescent="0.2">
      <c r="A43" s="6" t="s">
        <v>74</v>
      </c>
      <c r="B43" s="197" t="s">
        <v>121</v>
      </c>
      <c r="C43" s="30">
        <v>2</v>
      </c>
      <c r="D43" s="198">
        <f t="shared" si="11"/>
        <v>2</v>
      </c>
      <c r="E43" s="199">
        <f t="shared" si="12"/>
        <v>1.5384615384615385</v>
      </c>
      <c r="F43" s="29" t="s">
        <v>121</v>
      </c>
      <c r="G43" s="30" t="s">
        <v>121</v>
      </c>
      <c r="H43" s="198">
        <f t="shared" si="10"/>
        <v>0</v>
      </c>
      <c r="I43" s="201">
        <f t="shared" si="13"/>
        <v>0</v>
      </c>
      <c r="J43" s="197" t="s">
        <v>121</v>
      </c>
      <c r="K43" s="30">
        <v>2</v>
      </c>
      <c r="L43" s="198">
        <f t="shared" si="4"/>
        <v>2</v>
      </c>
      <c r="M43" s="199">
        <f t="shared" si="14"/>
        <v>0.90090090090090091</v>
      </c>
      <c r="N43" s="29">
        <f t="shared" si="6"/>
        <v>0</v>
      </c>
      <c r="O43" s="30">
        <f t="shared" si="7"/>
        <v>4</v>
      </c>
      <c r="P43" s="198">
        <f t="shared" si="8"/>
        <v>4</v>
      </c>
      <c r="Q43" s="201">
        <f t="shared" si="15"/>
        <v>0.77972709551656916</v>
      </c>
    </row>
    <row r="44" spans="1:17" ht="12.95" customHeight="1" x14ac:dyDescent="0.2">
      <c r="A44" s="6" t="s">
        <v>137</v>
      </c>
      <c r="B44" s="197" t="s">
        <v>121</v>
      </c>
      <c r="C44" s="30" t="s">
        <v>121</v>
      </c>
      <c r="D44" s="198">
        <f t="shared" si="11"/>
        <v>0</v>
      </c>
      <c r="E44" s="199">
        <f t="shared" si="12"/>
        <v>0</v>
      </c>
      <c r="F44" s="29">
        <v>1</v>
      </c>
      <c r="G44" s="30" t="s">
        <v>121</v>
      </c>
      <c r="H44" s="198">
        <f t="shared" si="10"/>
        <v>1</v>
      </c>
      <c r="I44" s="201">
        <f t="shared" si="13"/>
        <v>0.6211180124223602</v>
      </c>
      <c r="J44" s="197">
        <v>1</v>
      </c>
      <c r="K44" s="30" t="s">
        <v>121</v>
      </c>
      <c r="L44" s="198">
        <f t="shared" si="4"/>
        <v>1</v>
      </c>
      <c r="M44" s="199">
        <f t="shared" si="14"/>
        <v>0.45045045045045046</v>
      </c>
      <c r="N44" s="29">
        <f t="shared" si="6"/>
        <v>2</v>
      </c>
      <c r="O44" s="30">
        <f t="shared" si="7"/>
        <v>0</v>
      </c>
      <c r="P44" s="198">
        <f t="shared" si="8"/>
        <v>2</v>
      </c>
      <c r="Q44" s="201">
        <f t="shared" si="15"/>
        <v>0.38986354775828458</v>
      </c>
    </row>
    <row r="45" spans="1:17" ht="12.95" customHeight="1" x14ac:dyDescent="0.2">
      <c r="A45" s="6" t="s">
        <v>75</v>
      </c>
      <c r="B45" s="197" t="s">
        <v>121</v>
      </c>
      <c r="C45" s="30">
        <v>1</v>
      </c>
      <c r="D45" s="198">
        <f t="shared" si="11"/>
        <v>1</v>
      </c>
      <c r="E45" s="199">
        <f t="shared" si="12"/>
        <v>0.76923076923076927</v>
      </c>
      <c r="F45" s="29" t="s">
        <v>121</v>
      </c>
      <c r="G45" s="30" t="s">
        <v>121</v>
      </c>
      <c r="H45" s="198">
        <f t="shared" si="10"/>
        <v>0</v>
      </c>
      <c r="I45" s="201">
        <f t="shared" si="13"/>
        <v>0</v>
      </c>
      <c r="J45" s="197" t="s">
        <v>121</v>
      </c>
      <c r="K45" s="30" t="s">
        <v>121</v>
      </c>
      <c r="L45" s="198">
        <f t="shared" si="4"/>
        <v>0</v>
      </c>
      <c r="M45" s="199">
        <f t="shared" si="14"/>
        <v>0</v>
      </c>
      <c r="N45" s="29">
        <f t="shared" si="6"/>
        <v>0</v>
      </c>
      <c r="O45" s="30">
        <f t="shared" si="7"/>
        <v>1</v>
      </c>
      <c r="P45" s="198">
        <f t="shared" si="8"/>
        <v>1</v>
      </c>
      <c r="Q45" s="201">
        <f t="shared" si="15"/>
        <v>0.19493177387914229</v>
      </c>
    </row>
    <row r="46" spans="1:17" ht="12.95" customHeight="1" x14ac:dyDescent="0.2">
      <c r="A46" s="6" t="s">
        <v>76</v>
      </c>
      <c r="B46" s="197" t="s">
        <v>121</v>
      </c>
      <c r="C46" s="30" t="s">
        <v>121</v>
      </c>
      <c r="D46" s="198">
        <f t="shared" si="11"/>
        <v>0</v>
      </c>
      <c r="E46" s="199">
        <f t="shared" si="12"/>
        <v>0</v>
      </c>
      <c r="F46" s="29">
        <v>2</v>
      </c>
      <c r="G46" s="30">
        <v>1</v>
      </c>
      <c r="H46" s="198">
        <f t="shared" si="10"/>
        <v>3</v>
      </c>
      <c r="I46" s="201">
        <f t="shared" si="13"/>
        <v>1.8633540372670807</v>
      </c>
      <c r="J46" s="197">
        <v>1</v>
      </c>
      <c r="K46" s="30">
        <v>1</v>
      </c>
      <c r="L46" s="198">
        <f t="shared" si="4"/>
        <v>2</v>
      </c>
      <c r="M46" s="199">
        <f t="shared" si="14"/>
        <v>0.90090090090090091</v>
      </c>
      <c r="N46" s="29">
        <f t="shared" si="6"/>
        <v>3</v>
      </c>
      <c r="O46" s="30">
        <f t="shared" si="7"/>
        <v>2</v>
      </c>
      <c r="P46" s="198">
        <f t="shared" si="8"/>
        <v>5</v>
      </c>
      <c r="Q46" s="201">
        <f t="shared" si="15"/>
        <v>0.97465886939571145</v>
      </c>
    </row>
    <row r="47" spans="1:17" ht="12.95" customHeight="1" x14ac:dyDescent="0.2">
      <c r="A47" s="6" t="s">
        <v>78</v>
      </c>
      <c r="B47" s="197">
        <v>2</v>
      </c>
      <c r="C47" s="30" t="s">
        <v>121</v>
      </c>
      <c r="D47" s="198">
        <f t="shared" si="11"/>
        <v>2</v>
      </c>
      <c r="E47" s="199">
        <f t="shared" si="12"/>
        <v>1.5384615384615385</v>
      </c>
      <c r="F47" s="29">
        <v>1</v>
      </c>
      <c r="G47" s="30" t="s">
        <v>121</v>
      </c>
      <c r="H47" s="198">
        <f t="shared" si="10"/>
        <v>1</v>
      </c>
      <c r="I47" s="201">
        <f t="shared" si="13"/>
        <v>0.6211180124223602</v>
      </c>
      <c r="J47" s="197">
        <v>1</v>
      </c>
      <c r="K47" s="30" t="s">
        <v>121</v>
      </c>
      <c r="L47" s="198">
        <f t="shared" si="4"/>
        <v>1</v>
      </c>
      <c r="M47" s="199">
        <f t="shared" si="14"/>
        <v>0.45045045045045046</v>
      </c>
      <c r="N47" s="29">
        <f t="shared" si="6"/>
        <v>4</v>
      </c>
      <c r="O47" s="30">
        <f t="shared" si="7"/>
        <v>0</v>
      </c>
      <c r="P47" s="198">
        <f t="shared" si="8"/>
        <v>4</v>
      </c>
      <c r="Q47" s="201">
        <f t="shared" si="15"/>
        <v>0.77972709551656916</v>
      </c>
    </row>
    <row r="48" spans="1:17" ht="12.95" customHeight="1" x14ac:dyDescent="0.2">
      <c r="A48" s="6" t="s">
        <v>79</v>
      </c>
      <c r="B48" s="197" t="s">
        <v>121</v>
      </c>
      <c r="C48" s="30" t="s">
        <v>121</v>
      </c>
      <c r="D48" s="198">
        <f t="shared" si="11"/>
        <v>0</v>
      </c>
      <c r="E48" s="199">
        <f t="shared" si="12"/>
        <v>0</v>
      </c>
      <c r="F48" s="29" t="s">
        <v>121</v>
      </c>
      <c r="G48" s="30">
        <v>2</v>
      </c>
      <c r="H48" s="198">
        <f t="shared" si="10"/>
        <v>2</v>
      </c>
      <c r="I48" s="201">
        <f t="shared" si="13"/>
        <v>1.2422360248447204</v>
      </c>
      <c r="J48" s="197">
        <v>5</v>
      </c>
      <c r="K48" s="30">
        <v>2</v>
      </c>
      <c r="L48" s="198">
        <f t="shared" si="4"/>
        <v>7</v>
      </c>
      <c r="M48" s="199">
        <f t="shared" si="14"/>
        <v>3.1531531531531534</v>
      </c>
      <c r="N48" s="29">
        <f t="shared" si="6"/>
        <v>5</v>
      </c>
      <c r="O48" s="30">
        <f t="shared" si="7"/>
        <v>4</v>
      </c>
      <c r="P48" s="198">
        <f t="shared" si="8"/>
        <v>9</v>
      </c>
      <c r="Q48" s="201">
        <f t="shared" si="15"/>
        <v>1.7543859649122806</v>
      </c>
    </row>
    <row r="49" spans="1:17" ht="12.95" customHeight="1" x14ac:dyDescent="0.2">
      <c r="A49" s="6" t="s">
        <v>81</v>
      </c>
      <c r="B49" s="197">
        <v>9</v>
      </c>
      <c r="C49" s="30">
        <v>1</v>
      </c>
      <c r="D49" s="198">
        <f t="shared" si="11"/>
        <v>10</v>
      </c>
      <c r="E49" s="199">
        <f t="shared" si="12"/>
        <v>7.6923076923076925</v>
      </c>
      <c r="F49" s="29">
        <v>14</v>
      </c>
      <c r="G49" s="30">
        <v>2</v>
      </c>
      <c r="H49" s="198">
        <f t="shared" si="10"/>
        <v>16</v>
      </c>
      <c r="I49" s="201">
        <f t="shared" si="13"/>
        <v>9.9378881987577632</v>
      </c>
      <c r="J49" s="197">
        <v>26</v>
      </c>
      <c r="K49" s="30">
        <v>5</v>
      </c>
      <c r="L49" s="198">
        <f t="shared" si="4"/>
        <v>31</v>
      </c>
      <c r="M49" s="199">
        <f t="shared" si="14"/>
        <v>13.963963963963964</v>
      </c>
      <c r="N49" s="29">
        <f t="shared" si="6"/>
        <v>49</v>
      </c>
      <c r="O49" s="30">
        <f t="shared" si="7"/>
        <v>8</v>
      </c>
      <c r="P49" s="198">
        <f t="shared" si="8"/>
        <v>57</v>
      </c>
      <c r="Q49" s="201">
        <f t="shared" si="15"/>
        <v>11.111111111111111</v>
      </c>
    </row>
    <row r="50" spans="1:17" ht="12.95" customHeight="1" x14ac:dyDescent="0.2">
      <c r="A50" s="6" t="s">
        <v>215</v>
      </c>
      <c r="B50" s="197" t="s">
        <v>121</v>
      </c>
      <c r="C50" s="30" t="s">
        <v>121</v>
      </c>
      <c r="D50" s="198">
        <v>0</v>
      </c>
      <c r="E50" s="199">
        <f t="shared" si="12"/>
        <v>0</v>
      </c>
      <c r="F50" s="29" t="s">
        <v>121</v>
      </c>
      <c r="G50" s="30" t="s">
        <v>121</v>
      </c>
      <c r="H50" s="198">
        <v>0</v>
      </c>
      <c r="I50" s="201">
        <f t="shared" si="13"/>
        <v>0</v>
      </c>
      <c r="J50" s="197" t="s">
        <v>121</v>
      </c>
      <c r="K50" s="30">
        <v>1</v>
      </c>
      <c r="L50" s="198">
        <f t="shared" si="4"/>
        <v>1</v>
      </c>
      <c r="M50" s="199">
        <f t="shared" si="14"/>
        <v>0.45045045045045046</v>
      </c>
      <c r="N50" s="29">
        <f t="shared" si="6"/>
        <v>0</v>
      </c>
      <c r="O50" s="30">
        <f t="shared" si="7"/>
        <v>1</v>
      </c>
      <c r="P50" s="198">
        <f t="shared" si="8"/>
        <v>1</v>
      </c>
      <c r="Q50" s="201">
        <f t="shared" si="15"/>
        <v>0.19493177387914229</v>
      </c>
    </row>
    <row r="51" spans="1:17" ht="12.95" customHeight="1" x14ac:dyDescent="0.2">
      <c r="A51" s="6" t="s">
        <v>139</v>
      </c>
      <c r="B51" s="197">
        <v>1</v>
      </c>
      <c r="C51" s="30" t="s">
        <v>121</v>
      </c>
      <c r="D51" s="198">
        <f t="shared" ref="D51:D57" si="16">SUM(B51:C51)</f>
        <v>1</v>
      </c>
      <c r="E51" s="199">
        <f t="shared" si="12"/>
        <v>0.76923076923076927</v>
      </c>
      <c r="F51" s="29">
        <v>1</v>
      </c>
      <c r="G51" s="30">
        <v>1</v>
      </c>
      <c r="H51" s="198">
        <f t="shared" ref="H51:H57" si="17">SUM(F51:G51)</f>
        <v>2</v>
      </c>
      <c r="I51" s="201">
        <f t="shared" si="13"/>
        <v>1.2422360248447204</v>
      </c>
      <c r="J51" s="197" t="s">
        <v>121</v>
      </c>
      <c r="K51" s="30" t="s">
        <v>121</v>
      </c>
      <c r="L51" s="198">
        <f t="shared" si="4"/>
        <v>0</v>
      </c>
      <c r="M51" s="199">
        <f t="shared" si="14"/>
        <v>0</v>
      </c>
      <c r="N51" s="29">
        <f t="shared" si="6"/>
        <v>2</v>
      </c>
      <c r="O51" s="30">
        <f t="shared" si="7"/>
        <v>1</v>
      </c>
      <c r="P51" s="198">
        <f t="shared" si="8"/>
        <v>3</v>
      </c>
      <c r="Q51" s="201">
        <f t="shared" si="15"/>
        <v>0.58479532163742687</v>
      </c>
    </row>
    <row r="52" spans="1:17" ht="12.95" customHeight="1" x14ac:dyDescent="0.2">
      <c r="A52" s="6" t="s">
        <v>82</v>
      </c>
      <c r="B52" s="197" t="s">
        <v>121</v>
      </c>
      <c r="C52" s="30" t="s">
        <v>121</v>
      </c>
      <c r="D52" s="198">
        <f t="shared" si="16"/>
        <v>0</v>
      </c>
      <c r="E52" s="199">
        <f t="shared" si="12"/>
        <v>0</v>
      </c>
      <c r="F52" s="29">
        <v>1</v>
      </c>
      <c r="G52" s="30" t="s">
        <v>121</v>
      </c>
      <c r="H52" s="198">
        <f t="shared" si="17"/>
        <v>1</v>
      </c>
      <c r="I52" s="201">
        <f t="shared" si="13"/>
        <v>0.6211180124223602</v>
      </c>
      <c r="J52" s="197" t="s">
        <v>121</v>
      </c>
      <c r="K52" s="30" t="s">
        <v>121</v>
      </c>
      <c r="L52" s="198">
        <f t="shared" si="4"/>
        <v>0</v>
      </c>
      <c r="M52" s="199">
        <f t="shared" si="14"/>
        <v>0</v>
      </c>
      <c r="N52" s="29">
        <f t="shared" si="6"/>
        <v>1</v>
      </c>
      <c r="O52" s="30">
        <f t="shared" si="7"/>
        <v>0</v>
      </c>
      <c r="P52" s="198">
        <f t="shared" si="8"/>
        <v>1</v>
      </c>
      <c r="Q52" s="201">
        <f t="shared" si="15"/>
        <v>0.19493177387914229</v>
      </c>
    </row>
    <row r="53" spans="1:17" ht="12.95" customHeight="1" x14ac:dyDescent="0.2">
      <c r="A53" s="6" t="s">
        <v>83</v>
      </c>
      <c r="B53" s="197">
        <v>1</v>
      </c>
      <c r="C53" s="30" t="s">
        <v>121</v>
      </c>
      <c r="D53" s="198">
        <f t="shared" si="16"/>
        <v>1</v>
      </c>
      <c r="E53" s="199">
        <f t="shared" si="12"/>
        <v>0.76923076923076927</v>
      </c>
      <c r="F53" s="29" t="s">
        <v>121</v>
      </c>
      <c r="G53" s="30">
        <v>1</v>
      </c>
      <c r="H53" s="198">
        <f t="shared" si="17"/>
        <v>1</v>
      </c>
      <c r="I53" s="201">
        <f t="shared" si="13"/>
        <v>0.6211180124223602</v>
      </c>
      <c r="J53" s="197">
        <v>6</v>
      </c>
      <c r="K53" s="30" t="s">
        <v>121</v>
      </c>
      <c r="L53" s="198">
        <f t="shared" si="4"/>
        <v>6</v>
      </c>
      <c r="M53" s="199">
        <f t="shared" si="14"/>
        <v>2.7027027027027026</v>
      </c>
      <c r="N53" s="29">
        <f t="shared" si="6"/>
        <v>7</v>
      </c>
      <c r="O53" s="30">
        <f t="shared" si="7"/>
        <v>1</v>
      </c>
      <c r="P53" s="198">
        <f t="shared" si="8"/>
        <v>8</v>
      </c>
      <c r="Q53" s="201">
        <f t="shared" si="15"/>
        <v>1.5594541910331383</v>
      </c>
    </row>
    <row r="54" spans="1:17" ht="12.95" customHeight="1" x14ac:dyDescent="0.2">
      <c r="A54" s="6" t="s">
        <v>85</v>
      </c>
      <c r="B54" s="197">
        <v>1</v>
      </c>
      <c r="C54" s="30" t="s">
        <v>121</v>
      </c>
      <c r="D54" s="198">
        <f t="shared" si="16"/>
        <v>1</v>
      </c>
      <c r="E54" s="199">
        <f t="shared" si="12"/>
        <v>0.76923076923076927</v>
      </c>
      <c r="F54" s="29" t="s">
        <v>121</v>
      </c>
      <c r="G54" s="30" t="s">
        <v>121</v>
      </c>
      <c r="H54" s="198">
        <f t="shared" si="17"/>
        <v>0</v>
      </c>
      <c r="I54" s="201">
        <f t="shared" si="13"/>
        <v>0</v>
      </c>
      <c r="J54" s="197">
        <v>1</v>
      </c>
      <c r="K54" s="30" t="s">
        <v>121</v>
      </c>
      <c r="L54" s="198">
        <f t="shared" si="4"/>
        <v>1</v>
      </c>
      <c r="M54" s="199">
        <f t="shared" si="14"/>
        <v>0.45045045045045046</v>
      </c>
      <c r="N54" s="29">
        <f t="shared" si="6"/>
        <v>2</v>
      </c>
      <c r="O54" s="30">
        <f t="shared" si="7"/>
        <v>0</v>
      </c>
      <c r="P54" s="198">
        <f t="shared" si="8"/>
        <v>2</v>
      </c>
      <c r="Q54" s="201">
        <f t="shared" si="15"/>
        <v>0.38986354775828458</v>
      </c>
    </row>
    <row r="55" spans="1:17" ht="12.95" customHeight="1" x14ac:dyDescent="0.2">
      <c r="A55" s="6" t="s">
        <v>140</v>
      </c>
      <c r="B55" s="197" t="s">
        <v>121</v>
      </c>
      <c r="C55" s="30" t="s">
        <v>121</v>
      </c>
      <c r="D55" s="198">
        <f t="shared" si="16"/>
        <v>0</v>
      </c>
      <c r="E55" s="199">
        <f t="shared" si="12"/>
        <v>0</v>
      </c>
      <c r="F55" s="29" t="s">
        <v>121</v>
      </c>
      <c r="G55" s="30" t="s">
        <v>121</v>
      </c>
      <c r="H55" s="198">
        <f t="shared" si="17"/>
        <v>0</v>
      </c>
      <c r="I55" s="201">
        <f t="shared" si="13"/>
        <v>0</v>
      </c>
      <c r="J55" s="197">
        <v>1</v>
      </c>
      <c r="K55" s="30" t="s">
        <v>121</v>
      </c>
      <c r="L55" s="198">
        <f t="shared" si="4"/>
        <v>1</v>
      </c>
      <c r="M55" s="199">
        <f t="shared" si="14"/>
        <v>0.45045045045045046</v>
      </c>
      <c r="N55" s="29">
        <f t="shared" si="6"/>
        <v>1</v>
      </c>
      <c r="O55" s="30">
        <f t="shared" si="7"/>
        <v>0</v>
      </c>
      <c r="P55" s="198">
        <f t="shared" si="8"/>
        <v>1</v>
      </c>
      <c r="Q55" s="201">
        <f t="shared" si="15"/>
        <v>0.19493177387914229</v>
      </c>
    </row>
    <row r="56" spans="1:17" ht="12.95" customHeight="1" x14ac:dyDescent="0.2">
      <c r="A56" s="6" t="s">
        <v>87</v>
      </c>
      <c r="B56" s="197">
        <v>9</v>
      </c>
      <c r="C56" s="30">
        <v>13</v>
      </c>
      <c r="D56" s="198">
        <f t="shared" si="16"/>
        <v>22</v>
      </c>
      <c r="E56" s="199">
        <f t="shared" si="12"/>
        <v>16.923076923076923</v>
      </c>
      <c r="F56" s="29">
        <v>12</v>
      </c>
      <c r="G56" s="30">
        <v>4</v>
      </c>
      <c r="H56" s="198">
        <f t="shared" si="17"/>
        <v>16</v>
      </c>
      <c r="I56" s="201">
        <f t="shared" si="13"/>
        <v>9.9378881987577632</v>
      </c>
      <c r="J56" s="197">
        <v>8</v>
      </c>
      <c r="K56" s="30">
        <v>4</v>
      </c>
      <c r="L56" s="198">
        <f t="shared" si="4"/>
        <v>12</v>
      </c>
      <c r="M56" s="199">
        <f t="shared" si="14"/>
        <v>5.4054054054054053</v>
      </c>
      <c r="N56" s="29">
        <f t="shared" si="6"/>
        <v>29</v>
      </c>
      <c r="O56" s="30">
        <f t="shared" si="7"/>
        <v>21</v>
      </c>
      <c r="P56" s="198">
        <f t="shared" si="8"/>
        <v>50</v>
      </c>
      <c r="Q56" s="201">
        <f t="shared" si="15"/>
        <v>9.7465886939571149</v>
      </c>
    </row>
    <row r="57" spans="1:17" ht="12.95" customHeight="1" x14ac:dyDescent="0.2">
      <c r="A57" s="6" t="s">
        <v>91</v>
      </c>
      <c r="B57" s="197" t="s">
        <v>121</v>
      </c>
      <c r="C57" s="30" t="s">
        <v>121</v>
      </c>
      <c r="D57" s="198">
        <f t="shared" si="16"/>
        <v>0</v>
      </c>
      <c r="E57" s="199">
        <f t="shared" si="12"/>
        <v>0</v>
      </c>
      <c r="F57" s="29">
        <v>1</v>
      </c>
      <c r="G57" s="30" t="s">
        <v>121</v>
      </c>
      <c r="H57" s="198">
        <f t="shared" si="17"/>
        <v>1</v>
      </c>
      <c r="I57" s="201">
        <f t="shared" si="13"/>
        <v>0.6211180124223602</v>
      </c>
      <c r="J57" s="197">
        <v>2</v>
      </c>
      <c r="K57" s="30" t="s">
        <v>121</v>
      </c>
      <c r="L57" s="198">
        <f t="shared" si="4"/>
        <v>2</v>
      </c>
      <c r="M57" s="199">
        <f t="shared" si="14"/>
        <v>0.90090090090090091</v>
      </c>
      <c r="N57" s="29">
        <f t="shared" si="6"/>
        <v>3</v>
      </c>
      <c r="O57" s="30">
        <f t="shared" si="7"/>
        <v>0</v>
      </c>
      <c r="P57" s="198">
        <f t="shared" si="8"/>
        <v>3</v>
      </c>
      <c r="Q57" s="201">
        <f t="shared" si="15"/>
        <v>0.58479532163742687</v>
      </c>
    </row>
    <row r="58" spans="1:17" ht="12.95" customHeight="1" x14ac:dyDescent="0.2">
      <c r="A58" s="6" t="s">
        <v>92</v>
      </c>
      <c r="B58" s="197" t="s">
        <v>121</v>
      </c>
      <c r="C58" s="30" t="s">
        <v>121</v>
      </c>
      <c r="D58" s="198">
        <v>0</v>
      </c>
      <c r="E58" s="199">
        <f t="shared" si="12"/>
        <v>0</v>
      </c>
      <c r="F58" s="29" t="s">
        <v>121</v>
      </c>
      <c r="G58" s="30" t="s">
        <v>121</v>
      </c>
      <c r="H58" s="198">
        <v>0</v>
      </c>
      <c r="I58" s="201">
        <f t="shared" si="13"/>
        <v>0</v>
      </c>
      <c r="J58" s="197">
        <v>3</v>
      </c>
      <c r="K58" s="30" t="s">
        <v>121</v>
      </c>
      <c r="L58" s="198">
        <f t="shared" si="4"/>
        <v>3</v>
      </c>
      <c r="M58" s="199">
        <f t="shared" si="14"/>
        <v>1.3513513513513513</v>
      </c>
      <c r="N58" s="29">
        <f t="shared" si="6"/>
        <v>3</v>
      </c>
      <c r="O58" s="30">
        <f t="shared" si="7"/>
        <v>0</v>
      </c>
      <c r="P58" s="198">
        <f t="shared" si="8"/>
        <v>3</v>
      </c>
      <c r="Q58" s="201">
        <f t="shared" si="15"/>
        <v>0.58479532163742687</v>
      </c>
    </row>
    <row r="59" spans="1:17" ht="12.95" customHeight="1" x14ac:dyDescent="0.2">
      <c r="A59" s="6" t="s">
        <v>94</v>
      </c>
      <c r="B59" s="197" t="s">
        <v>121</v>
      </c>
      <c r="C59" s="30" t="s">
        <v>121</v>
      </c>
      <c r="D59" s="198">
        <f>SUM(B59:C59)</f>
        <v>0</v>
      </c>
      <c r="E59" s="199">
        <f t="shared" si="12"/>
        <v>0</v>
      </c>
      <c r="F59" s="29">
        <v>1</v>
      </c>
      <c r="G59" s="30">
        <v>1</v>
      </c>
      <c r="H59" s="198">
        <f t="shared" ref="H59:H67" si="18">SUM(F59:G59)</f>
        <v>2</v>
      </c>
      <c r="I59" s="201">
        <f t="shared" si="13"/>
        <v>1.2422360248447204</v>
      </c>
      <c r="J59" s="197" t="s">
        <v>121</v>
      </c>
      <c r="K59" s="30" t="s">
        <v>121</v>
      </c>
      <c r="L59" s="198">
        <f t="shared" si="4"/>
        <v>0</v>
      </c>
      <c r="M59" s="199">
        <f t="shared" si="14"/>
        <v>0</v>
      </c>
      <c r="N59" s="29">
        <f t="shared" si="6"/>
        <v>1</v>
      </c>
      <c r="O59" s="30">
        <f t="shared" si="7"/>
        <v>1</v>
      </c>
      <c r="P59" s="198">
        <f t="shared" si="8"/>
        <v>2</v>
      </c>
      <c r="Q59" s="201">
        <f t="shared" si="15"/>
        <v>0.38986354775828458</v>
      </c>
    </row>
    <row r="60" spans="1:17" ht="12.95" customHeight="1" x14ac:dyDescent="0.2">
      <c r="A60" s="6" t="s">
        <v>95</v>
      </c>
      <c r="B60" s="197" t="s">
        <v>121</v>
      </c>
      <c r="C60" s="30" t="s">
        <v>121</v>
      </c>
      <c r="D60" s="198">
        <f>SUM(B60:C60)</f>
        <v>0</v>
      </c>
      <c r="E60" s="199" t="s">
        <v>121</v>
      </c>
      <c r="F60" s="29" t="s">
        <v>121</v>
      </c>
      <c r="G60" s="30" t="s">
        <v>121</v>
      </c>
      <c r="H60" s="198">
        <f t="shared" si="18"/>
        <v>0</v>
      </c>
      <c r="I60" s="201" t="s">
        <v>121</v>
      </c>
      <c r="J60" s="197">
        <v>1</v>
      </c>
      <c r="K60" s="30" t="s">
        <v>121</v>
      </c>
      <c r="L60" s="198">
        <f t="shared" si="4"/>
        <v>1</v>
      </c>
      <c r="M60" s="199">
        <f t="shared" si="14"/>
        <v>0.45045045045045046</v>
      </c>
      <c r="N60" s="29">
        <f t="shared" si="6"/>
        <v>1</v>
      </c>
      <c r="O60" s="30">
        <f t="shared" si="7"/>
        <v>0</v>
      </c>
      <c r="P60" s="198">
        <f t="shared" si="8"/>
        <v>1</v>
      </c>
      <c r="Q60" s="201">
        <f t="shared" si="15"/>
        <v>0.19493177387914229</v>
      </c>
    </row>
    <row r="61" spans="1:17" ht="12.95" customHeight="1" x14ac:dyDescent="0.2">
      <c r="A61" s="6" t="s">
        <v>96</v>
      </c>
      <c r="B61" s="197" t="s">
        <v>121</v>
      </c>
      <c r="C61" s="30">
        <v>1</v>
      </c>
      <c r="D61" s="198">
        <f>SUM(B61:C61)</f>
        <v>1</v>
      </c>
      <c r="E61" s="199">
        <f t="shared" ref="E61:E67" si="19">D61*100/$D$68</f>
        <v>0.76923076923076927</v>
      </c>
      <c r="F61" s="29" t="s">
        <v>121</v>
      </c>
      <c r="G61" s="30" t="s">
        <v>121</v>
      </c>
      <c r="H61" s="198">
        <f t="shared" si="18"/>
        <v>0</v>
      </c>
      <c r="I61" s="201">
        <f t="shared" ref="I61:I67" si="20">H61*100/$H$68</f>
        <v>0</v>
      </c>
      <c r="J61" s="197">
        <v>1</v>
      </c>
      <c r="K61" s="30">
        <v>1</v>
      </c>
      <c r="L61" s="198">
        <f t="shared" si="4"/>
        <v>2</v>
      </c>
      <c r="M61" s="199">
        <f t="shared" si="14"/>
        <v>0.90090090090090091</v>
      </c>
      <c r="N61" s="29">
        <f t="shared" ref="N61" si="21">SUM(J61,B61,F61)</f>
        <v>1</v>
      </c>
      <c r="O61" s="30">
        <f t="shared" ref="O61" si="22">SUM(K61,C61,G61)</f>
        <v>2</v>
      </c>
      <c r="P61" s="198">
        <f t="shared" ref="P61" si="23">SUM(N61:O61)</f>
        <v>3</v>
      </c>
      <c r="Q61" s="201">
        <f t="shared" si="15"/>
        <v>0.58479532163742687</v>
      </c>
    </row>
    <row r="62" spans="1:17" ht="12.95" customHeight="1" x14ac:dyDescent="0.2">
      <c r="A62" s="6" t="s">
        <v>97</v>
      </c>
      <c r="B62" s="197">
        <v>2</v>
      </c>
      <c r="C62" s="30">
        <v>1</v>
      </c>
      <c r="D62" s="198">
        <v>3</v>
      </c>
      <c r="E62" s="199">
        <f t="shared" si="19"/>
        <v>2.3076923076923075</v>
      </c>
      <c r="F62" s="29">
        <v>1</v>
      </c>
      <c r="G62" s="30">
        <v>1</v>
      </c>
      <c r="H62" s="198">
        <f t="shared" si="18"/>
        <v>2</v>
      </c>
      <c r="I62" s="201">
        <f t="shared" si="20"/>
        <v>1.2422360248447204</v>
      </c>
      <c r="J62" s="197">
        <v>1</v>
      </c>
      <c r="K62" s="30">
        <v>2</v>
      </c>
      <c r="L62" s="198">
        <f t="shared" si="4"/>
        <v>3</v>
      </c>
      <c r="M62" s="199">
        <f t="shared" si="14"/>
        <v>1.3513513513513513</v>
      </c>
      <c r="N62" s="29">
        <f t="shared" ref="N62:N67" si="24">SUM(J62,B62,F62)</f>
        <v>4</v>
      </c>
      <c r="O62" s="30">
        <f t="shared" ref="O62:O67" si="25">SUM(K62,C62,G62)</f>
        <v>4</v>
      </c>
      <c r="P62" s="198">
        <f t="shared" ref="P62:P67" si="26">SUM(N62:O62)</f>
        <v>8</v>
      </c>
      <c r="Q62" s="201">
        <f t="shared" si="15"/>
        <v>1.5594541910331383</v>
      </c>
    </row>
    <row r="63" spans="1:17" ht="12.95" customHeight="1" x14ac:dyDescent="0.2">
      <c r="A63" s="6" t="s">
        <v>100</v>
      </c>
      <c r="B63" s="197">
        <v>18</v>
      </c>
      <c r="C63" s="30">
        <v>3</v>
      </c>
      <c r="D63" s="198">
        <f t="shared" ref="D63:D67" si="27">SUM(B63:C63)</f>
        <v>21</v>
      </c>
      <c r="E63" s="199">
        <f t="shared" si="19"/>
        <v>16.153846153846153</v>
      </c>
      <c r="F63" s="29">
        <v>24</v>
      </c>
      <c r="G63" s="30">
        <v>4</v>
      </c>
      <c r="H63" s="198">
        <f t="shared" si="18"/>
        <v>28</v>
      </c>
      <c r="I63" s="201">
        <f t="shared" si="20"/>
        <v>17.391304347826086</v>
      </c>
      <c r="J63" s="197">
        <v>32</v>
      </c>
      <c r="K63" s="30">
        <v>14</v>
      </c>
      <c r="L63" s="198">
        <f t="shared" ref="L63:L67" si="28">SUM(J63:K63)</f>
        <v>46</v>
      </c>
      <c r="M63" s="199">
        <f t="shared" si="14"/>
        <v>20.72072072072072</v>
      </c>
      <c r="N63" s="29">
        <f t="shared" si="24"/>
        <v>74</v>
      </c>
      <c r="O63" s="30">
        <f t="shared" si="25"/>
        <v>21</v>
      </c>
      <c r="P63" s="198">
        <f t="shared" si="26"/>
        <v>95</v>
      </c>
      <c r="Q63" s="201">
        <f t="shared" si="15"/>
        <v>18.518518518518519</v>
      </c>
    </row>
    <row r="64" spans="1:17" ht="12.95" customHeight="1" x14ac:dyDescent="0.2">
      <c r="A64" s="6" t="s">
        <v>101</v>
      </c>
      <c r="B64" s="197" t="s">
        <v>121</v>
      </c>
      <c r="C64" s="30" t="s">
        <v>121</v>
      </c>
      <c r="D64" s="198">
        <f t="shared" si="27"/>
        <v>0</v>
      </c>
      <c r="E64" s="199">
        <f t="shared" si="19"/>
        <v>0</v>
      </c>
      <c r="F64" s="29">
        <v>1</v>
      </c>
      <c r="G64" s="30" t="s">
        <v>121</v>
      </c>
      <c r="H64" s="198">
        <f t="shared" si="18"/>
        <v>1</v>
      </c>
      <c r="I64" s="201">
        <f t="shared" si="20"/>
        <v>0.6211180124223602</v>
      </c>
      <c r="J64" s="197" t="s">
        <v>121</v>
      </c>
      <c r="K64" s="30" t="s">
        <v>121</v>
      </c>
      <c r="L64" s="198">
        <f t="shared" si="28"/>
        <v>0</v>
      </c>
      <c r="M64" s="199">
        <f t="shared" si="14"/>
        <v>0</v>
      </c>
      <c r="N64" s="29">
        <f t="shared" si="24"/>
        <v>1</v>
      </c>
      <c r="O64" s="30">
        <f t="shared" si="25"/>
        <v>0</v>
      </c>
      <c r="P64" s="198">
        <f t="shared" si="26"/>
        <v>1</v>
      </c>
      <c r="Q64" s="201">
        <f t="shared" si="15"/>
        <v>0.19493177387914229</v>
      </c>
    </row>
    <row r="65" spans="1:17" ht="12.95" customHeight="1" x14ac:dyDescent="0.2">
      <c r="A65" s="6" t="s">
        <v>102</v>
      </c>
      <c r="B65" s="197" t="s">
        <v>121</v>
      </c>
      <c r="C65" s="30" t="s">
        <v>121</v>
      </c>
      <c r="D65" s="198">
        <f t="shared" si="27"/>
        <v>0</v>
      </c>
      <c r="E65" s="199">
        <f t="shared" si="19"/>
        <v>0</v>
      </c>
      <c r="F65" s="29">
        <v>1</v>
      </c>
      <c r="G65" s="30" t="s">
        <v>121</v>
      </c>
      <c r="H65" s="198">
        <f t="shared" si="18"/>
        <v>1</v>
      </c>
      <c r="I65" s="201">
        <f t="shared" si="20"/>
        <v>0.6211180124223602</v>
      </c>
      <c r="J65" s="197">
        <v>3</v>
      </c>
      <c r="K65" s="30">
        <v>1</v>
      </c>
      <c r="L65" s="198">
        <f t="shared" si="28"/>
        <v>4</v>
      </c>
      <c r="M65" s="199">
        <f t="shared" si="14"/>
        <v>1.8018018018018018</v>
      </c>
      <c r="N65" s="29">
        <f t="shared" si="24"/>
        <v>4</v>
      </c>
      <c r="O65" s="30">
        <f t="shared" si="25"/>
        <v>1</v>
      </c>
      <c r="P65" s="198">
        <f t="shared" si="26"/>
        <v>5</v>
      </c>
      <c r="Q65" s="201">
        <f t="shared" si="15"/>
        <v>0.97465886939571145</v>
      </c>
    </row>
    <row r="66" spans="1:17" ht="12.95" customHeight="1" x14ac:dyDescent="0.2">
      <c r="A66" s="6" t="s">
        <v>103</v>
      </c>
      <c r="B66" s="197" t="s">
        <v>121</v>
      </c>
      <c r="C66" s="30" t="s">
        <v>121</v>
      </c>
      <c r="D66" s="198">
        <f t="shared" si="27"/>
        <v>0</v>
      </c>
      <c r="E66" s="199">
        <f t="shared" si="19"/>
        <v>0</v>
      </c>
      <c r="F66" s="29">
        <v>3</v>
      </c>
      <c r="G66" s="30" t="s">
        <v>121</v>
      </c>
      <c r="H66" s="198">
        <f t="shared" si="18"/>
        <v>3</v>
      </c>
      <c r="I66" s="201">
        <f t="shared" si="20"/>
        <v>1.8633540372670807</v>
      </c>
      <c r="J66" s="197">
        <v>2</v>
      </c>
      <c r="K66" s="30" t="s">
        <v>121</v>
      </c>
      <c r="L66" s="198">
        <f t="shared" si="28"/>
        <v>2</v>
      </c>
      <c r="M66" s="199">
        <f t="shared" si="14"/>
        <v>0.90090090090090091</v>
      </c>
      <c r="N66" s="29">
        <f t="shared" si="24"/>
        <v>5</v>
      </c>
      <c r="O66" s="30">
        <f t="shared" si="25"/>
        <v>0</v>
      </c>
      <c r="P66" s="198">
        <f t="shared" si="26"/>
        <v>5</v>
      </c>
      <c r="Q66" s="201">
        <f t="shared" si="15"/>
        <v>0.97465886939571145</v>
      </c>
    </row>
    <row r="67" spans="1:17" ht="12.95" customHeight="1" thickBot="1" x14ac:dyDescent="0.25">
      <c r="A67" s="9" t="s">
        <v>105</v>
      </c>
      <c r="B67" s="229">
        <v>1</v>
      </c>
      <c r="C67" s="164" t="s">
        <v>121</v>
      </c>
      <c r="D67" s="215">
        <f t="shared" si="27"/>
        <v>1</v>
      </c>
      <c r="E67" s="1111">
        <f t="shared" si="19"/>
        <v>0.76923076923076927</v>
      </c>
      <c r="F67" s="154" t="s">
        <v>121</v>
      </c>
      <c r="G67" s="164" t="s">
        <v>121</v>
      </c>
      <c r="H67" s="215">
        <f t="shared" si="18"/>
        <v>0</v>
      </c>
      <c r="I67" s="1112">
        <f t="shared" si="20"/>
        <v>0</v>
      </c>
      <c r="J67" s="229" t="s">
        <v>121</v>
      </c>
      <c r="K67" s="164" t="s">
        <v>121</v>
      </c>
      <c r="L67" s="198">
        <f t="shared" si="28"/>
        <v>0</v>
      </c>
      <c r="M67" s="199">
        <f t="shared" si="14"/>
        <v>0</v>
      </c>
      <c r="N67" s="154">
        <f t="shared" si="24"/>
        <v>1</v>
      </c>
      <c r="O67" s="164">
        <f t="shared" si="25"/>
        <v>0</v>
      </c>
      <c r="P67" s="215">
        <f t="shared" si="26"/>
        <v>1</v>
      </c>
      <c r="Q67" s="1112">
        <f t="shared" si="15"/>
        <v>0.19493177387914229</v>
      </c>
    </row>
    <row r="68" spans="1:17" ht="12.75" thickBot="1" x14ac:dyDescent="0.25">
      <c r="A68" s="204" t="s">
        <v>125</v>
      </c>
      <c r="B68" s="207">
        <f t="shared" ref="B68:L68" si="29">SUM(B6:B67)</f>
        <v>89</v>
      </c>
      <c r="C68" s="206">
        <f t="shared" si="29"/>
        <v>41</v>
      </c>
      <c r="D68" s="206">
        <f t="shared" si="29"/>
        <v>130</v>
      </c>
      <c r="E68" s="1113">
        <f t="shared" si="29"/>
        <v>100</v>
      </c>
      <c r="F68" s="207">
        <f t="shared" si="29"/>
        <v>119</v>
      </c>
      <c r="G68" s="206">
        <f t="shared" si="29"/>
        <v>42</v>
      </c>
      <c r="H68" s="206">
        <f t="shared" si="29"/>
        <v>161</v>
      </c>
      <c r="I68" s="208">
        <f t="shared" si="29"/>
        <v>99.999999999999957</v>
      </c>
      <c r="J68" s="207">
        <f t="shared" si="29"/>
        <v>165</v>
      </c>
      <c r="K68" s="206">
        <f t="shared" si="29"/>
        <v>57</v>
      </c>
      <c r="L68" s="206">
        <f t="shared" si="29"/>
        <v>222</v>
      </c>
      <c r="M68" s="208">
        <f t="shared" si="14"/>
        <v>100</v>
      </c>
      <c r="N68" s="207">
        <f>SUM(N6:N67)</f>
        <v>373</v>
      </c>
      <c r="O68" s="206">
        <f>SUM(O6:O67)</f>
        <v>140</v>
      </c>
      <c r="P68" s="206">
        <f>SUM(P6:P67)</f>
        <v>513</v>
      </c>
      <c r="Q68" s="208">
        <f>SUM(Q6:Q67)</f>
        <v>100</v>
      </c>
    </row>
    <row r="69" spans="1:17" x14ac:dyDescent="0.2">
      <c r="J69" s="967"/>
      <c r="K69" s="967"/>
      <c r="L69" s="1115"/>
    </row>
    <row r="70" spans="1:17" x14ac:dyDescent="0.2">
      <c r="J70" s="554"/>
      <c r="K70" s="554"/>
      <c r="L70" s="554"/>
    </row>
  </sheetData>
  <mergeCells count="5">
    <mergeCell ref="N4:Q4"/>
    <mergeCell ref="A4:A5"/>
    <mergeCell ref="B4:E4"/>
    <mergeCell ref="F4:I4"/>
    <mergeCell ref="J4:M4"/>
  </mergeCells>
  <pageMargins left="0.7" right="0.7" top="0.75" bottom="0.75" header="0.3" footer="0.3"/>
  <pageSetup paperSize="9" scale="87" orientation="landscape" r:id="rId1"/>
  <headerFooter>
    <oddFooter>&amp;C&amp;8Urząd do Spraw Cudzoziemców
Biuro Szefa Urzędu, statystyki@udsc.gov.pl
ul. Koszykowa 16, 02-564 Warszawa, tel: (0 22) 601 43 55 , fax: (0 22) 601 74 22</oddFooter>
  </headerFooter>
  <rowBreaks count="1" manualBreakCount="1">
    <brk id="32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9">
    <tabColor rgb="FF2C5E2D"/>
  </sheetPr>
  <dimension ref="A1:F68"/>
  <sheetViews>
    <sheetView zoomScaleNormal="100" workbookViewId="0">
      <selection activeCell="L24" sqref="L24"/>
    </sheetView>
  </sheetViews>
  <sheetFormatPr defaultRowHeight="12" x14ac:dyDescent="0.2"/>
  <cols>
    <col min="1" max="1" width="32.7109375" style="48" customWidth="1"/>
    <col min="2" max="239" width="9.140625" style="48"/>
    <col min="240" max="240" width="28.85546875" style="48" customWidth="1"/>
    <col min="241" max="495" width="9.140625" style="48"/>
    <col min="496" max="496" width="28.85546875" style="48" customWidth="1"/>
    <col min="497" max="751" width="9.140625" style="48"/>
    <col min="752" max="752" width="28.85546875" style="48" customWidth="1"/>
    <col min="753" max="1007" width="9.140625" style="48"/>
    <col min="1008" max="1008" width="28.85546875" style="48" customWidth="1"/>
    <col min="1009" max="1263" width="9.140625" style="48"/>
    <col min="1264" max="1264" width="28.85546875" style="48" customWidth="1"/>
    <col min="1265" max="1519" width="9.140625" style="48"/>
    <col min="1520" max="1520" width="28.85546875" style="48" customWidth="1"/>
    <col min="1521" max="1775" width="9.140625" style="48"/>
    <col min="1776" max="1776" width="28.85546875" style="48" customWidth="1"/>
    <col min="1777" max="2031" width="9.140625" style="48"/>
    <col min="2032" max="2032" width="28.85546875" style="48" customWidth="1"/>
    <col min="2033" max="2287" width="9.140625" style="48"/>
    <col min="2288" max="2288" width="28.85546875" style="48" customWidth="1"/>
    <col min="2289" max="2543" width="9.140625" style="48"/>
    <col min="2544" max="2544" width="28.85546875" style="48" customWidth="1"/>
    <col min="2545" max="2799" width="9.140625" style="48"/>
    <col min="2800" max="2800" width="28.85546875" style="48" customWidth="1"/>
    <col min="2801" max="3055" width="9.140625" style="48"/>
    <col min="3056" max="3056" width="28.85546875" style="48" customWidth="1"/>
    <col min="3057" max="3311" width="9.140625" style="48"/>
    <col min="3312" max="3312" width="28.85546875" style="48" customWidth="1"/>
    <col min="3313" max="3567" width="9.140625" style="48"/>
    <col min="3568" max="3568" width="28.85546875" style="48" customWidth="1"/>
    <col min="3569" max="3823" width="9.140625" style="48"/>
    <col min="3824" max="3824" width="28.85546875" style="48" customWidth="1"/>
    <col min="3825" max="4079" width="9.140625" style="48"/>
    <col min="4080" max="4080" width="28.85546875" style="48" customWidth="1"/>
    <col min="4081" max="4335" width="9.140625" style="48"/>
    <col min="4336" max="4336" width="28.85546875" style="48" customWidth="1"/>
    <col min="4337" max="4591" width="9.140625" style="48"/>
    <col min="4592" max="4592" width="28.85546875" style="48" customWidth="1"/>
    <col min="4593" max="4847" width="9.140625" style="48"/>
    <col min="4848" max="4848" width="28.85546875" style="48" customWidth="1"/>
    <col min="4849" max="5103" width="9.140625" style="48"/>
    <col min="5104" max="5104" width="28.85546875" style="48" customWidth="1"/>
    <col min="5105" max="5359" width="9.140625" style="48"/>
    <col min="5360" max="5360" width="28.85546875" style="48" customWidth="1"/>
    <col min="5361" max="5615" width="9.140625" style="48"/>
    <col min="5616" max="5616" width="28.85546875" style="48" customWidth="1"/>
    <col min="5617" max="5871" width="9.140625" style="48"/>
    <col min="5872" max="5872" width="28.85546875" style="48" customWidth="1"/>
    <col min="5873" max="6127" width="9.140625" style="48"/>
    <col min="6128" max="6128" width="28.85546875" style="48" customWidth="1"/>
    <col min="6129" max="6383" width="9.140625" style="48"/>
    <col min="6384" max="6384" width="28.85546875" style="48" customWidth="1"/>
    <col min="6385" max="6639" width="9.140625" style="48"/>
    <col min="6640" max="6640" width="28.85546875" style="48" customWidth="1"/>
    <col min="6641" max="6895" width="9.140625" style="48"/>
    <col min="6896" max="6896" width="28.85546875" style="48" customWidth="1"/>
    <col min="6897" max="7151" width="9.140625" style="48"/>
    <col min="7152" max="7152" width="28.85546875" style="48" customWidth="1"/>
    <col min="7153" max="7407" width="9.140625" style="48"/>
    <col min="7408" max="7408" width="28.85546875" style="48" customWidth="1"/>
    <col min="7409" max="7663" width="9.140625" style="48"/>
    <col min="7664" max="7664" width="28.85546875" style="48" customWidth="1"/>
    <col min="7665" max="7919" width="9.140625" style="48"/>
    <col min="7920" max="7920" width="28.85546875" style="48" customWidth="1"/>
    <col min="7921" max="8175" width="9.140625" style="48"/>
    <col min="8176" max="8176" width="28.85546875" style="48" customWidth="1"/>
    <col min="8177" max="8431" width="9.140625" style="48"/>
    <col min="8432" max="8432" width="28.85546875" style="48" customWidth="1"/>
    <col min="8433" max="8687" width="9.140625" style="48"/>
    <col min="8688" max="8688" width="28.85546875" style="48" customWidth="1"/>
    <col min="8689" max="8943" width="9.140625" style="48"/>
    <col min="8944" max="8944" width="28.85546875" style="48" customWidth="1"/>
    <col min="8945" max="9199" width="9.140625" style="48"/>
    <col min="9200" max="9200" width="28.85546875" style="48" customWidth="1"/>
    <col min="9201" max="9455" width="9.140625" style="48"/>
    <col min="9456" max="9456" width="28.85546875" style="48" customWidth="1"/>
    <col min="9457" max="9711" width="9.140625" style="48"/>
    <col min="9712" max="9712" width="28.85546875" style="48" customWidth="1"/>
    <col min="9713" max="9967" width="9.140625" style="48"/>
    <col min="9968" max="9968" width="28.85546875" style="48" customWidth="1"/>
    <col min="9969" max="10223" width="9.140625" style="48"/>
    <col min="10224" max="10224" width="28.85546875" style="48" customWidth="1"/>
    <col min="10225" max="10479" width="9.140625" style="48"/>
    <col min="10480" max="10480" width="28.85546875" style="48" customWidth="1"/>
    <col min="10481" max="10735" width="9.140625" style="48"/>
    <col min="10736" max="10736" width="28.85546875" style="48" customWidth="1"/>
    <col min="10737" max="10991" width="9.140625" style="48"/>
    <col min="10992" max="10992" width="28.85546875" style="48" customWidth="1"/>
    <col min="10993" max="11247" width="9.140625" style="48"/>
    <col min="11248" max="11248" width="28.85546875" style="48" customWidth="1"/>
    <col min="11249" max="11503" width="9.140625" style="48"/>
    <col min="11504" max="11504" width="28.85546875" style="48" customWidth="1"/>
    <col min="11505" max="11759" width="9.140625" style="48"/>
    <col min="11760" max="11760" width="28.85546875" style="48" customWidth="1"/>
    <col min="11761" max="12015" width="9.140625" style="48"/>
    <col min="12016" max="12016" width="28.85546875" style="48" customWidth="1"/>
    <col min="12017" max="12271" width="9.140625" style="48"/>
    <col min="12272" max="12272" width="28.85546875" style="48" customWidth="1"/>
    <col min="12273" max="12527" width="9.140625" style="48"/>
    <col min="12528" max="12528" width="28.85546875" style="48" customWidth="1"/>
    <col min="12529" max="12783" width="9.140625" style="48"/>
    <col min="12784" max="12784" width="28.85546875" style="48" customWidth="1"/>
    <col min="12785" max="13039" width="9.140625" style="48"/>
    <col min="13040" max="13040" width="28.85546875" style="48" customWidth="1"/>
    <col min="13041" max="13295" width="9.140625" style="48"/>
    <col min="13296" max="13296" width="28.85546875" style="48" customWidth="1"/>
    <col min="13297" max="13551" width="9.140625" style="48"/>
    <col min="13552" max="13552" width="28.85546875" style="48" customWidth="1"/>
    <col min="13553" max="13807" width="9.140625" style="48"/>
    <col min="13808" max="13808" width="28.85546875" style="48" customWidth="1"/>
    <col min="13809" max="14063" width="9.140625" style="48"/>
    <col min="14064" max="14064" width="28.85546875" style="48" customWidth="1"/>
    <col min="14065" max="14319" width="9.140625" style="48"/>
    <col min="14320" max="14320" width="28.85546875" style="48" customWidth="1"/>
    <col min="14321" max="14575" width="9.140625" style="48"/>
    <col min="14576" max="14576" width="28.85546875" style="48" customWidth="1"/>
    <col min="14577" max="14831" width="9.140625" style="48"/>
    <col min="14832" max="14832" width="28.85546875" style="48" customWidth="1"/>
    <col min="14833" max="15087" width="9.140625" style="48"/>
    <col min="15088" max="15088" width="28.85546875" style="48" customWidth="1"/>
    <col min="15089" max="15343" width="9.140625" style="48"/>
    <col min="15344" max="15344" width="28.85546875" style="48" customWidth="1"/>
    <col min="15345" max="15599" width="9.140625" style="48"/>
    <col min="15600" max="15600" width="28.85546875" style="48" customWidth="1"/>
    <col min="15601" max="15855" width="9.140625" style="48"/>
    <col min="15856" max="15856" width="28.85546875" style="48" customWidth="1"/>
    <col min="15857" max="16111" width="9.140625" style="48"/>
    <col min="16112" max="16112" width="28.85546875" style="48" customWidth="1"/>
    <col min="16113" max="16384" width="9.140625" style="48"/>
  </cols>
  <sheetData>
    <row r="1" spans="1:5" x14ac:dyDescent="0.2">
      <c r="A1" s="510" t="s">
        <v>439</v>
      </c>
    </row>
    <row r="2" spans="1:5" x14ac:dyDescent="0.2">
      <c r="A2" s="558" t="s">
        <v>265</v>
      </c>
    </row>
    <row r="3" spans="1:5" x14ac:dyDescent="0.2">
      <c r="A3" s="558"/>
    </row>
    <row r="4" spans="1:5" x14ac:dyDescent="0.2">
      <c r="A4" s="558"/>
    </row>
    <row r="5" spans="1:5" ht="12.75" thickBot="1" x14ac:dyDescent="0.25"/>
    <row r="6" spans="1:5" x14ac:dyDescent="0.2">
      <c r="A6" s="209" t="s">
        <v>0</v>
      </c>
      <c r="B6" s="210">
        <v>2013</v>
      </c>
      <c r="C6" s="210">
        <v>2014</v>
      </c>
      <c r="D6" s="210">
        <v>2015</v>
      </c>
      <c r="E6" s="211" t="s">
        <v>122</v>
      </c>
    </row>
    <row r="7" spans="1:5" ht="12.75" thickBot="1" x14ac:dyDescent="0.25">
      <c r="A7" s="212" t="s">
        <v>248</v>
      </c>
      <c r="B7" s="213">
        <v>130</v>
      </c>
      <c r="C7" s="213">
        <v>161</v>
      </c>
      <c r="D7" s="213">
        <v>222</v>
      </c>
      <c r="E7" s="214">
        <f>SUM(B7:D7)</f>
        <v>513</v>
      </c>
    </row>
    <row r="8" spans="1:5" x14ac:dyDescent="0.2">
      <c r="A8" s="488" t="s">
        <v>249</v>
      </c>
      <c r="B8" s="267"/>
      <c r="C8" s="267"/>
      <c r="D8" s="267"/>
      <c r="E8" s="267"/>
    </row>
    <row r="9" spans="1:5" x14ac:dyDescent="0.2">
      <c r="A9" s="44" t="s">
        <v>250</v>
      </c>
      <c r="B9" s="41"/>
      <c r="C9" s="41"/>
      <c r="D9" s="41"/>
      <c r="E9" s="41"/>
    </row>
    <row r="10" spans="1:5" x14ac:dyDescent="0.2">
      <c r="A10" s="167"/>
    </row>
    <row r="11" spans="1:5" x14ac:dyDescent="0.2">
      <c r="A11" s="586" t="s">
        <v>100</v>
      </c>
      <c r="B11" s="629">
        <v>21</v>
      </c>
      <c r="C11" s="629">
        <v>28</v>
      </c>
      <c r="D11" s="629">
        <v>46</v>
      </c>
      <c r="E11" s="627">
        <v>95</v>
      </c>
    </row>
    <row r="12" spans="1:5" x14ac:dyDescent="0.2">
      <c r="A12" s="586" t="s">
        <v>81</v>
      </c>
      <c r="B12" s="629">
        <v>10</v>
      </c>
      <c r="C12" s="629">
        <v>16</v>
      </c>
      <c r="D12" s="629">
        <v>31</v>
      </c>
      <c r="E12" s="627">
        <v>57</v>
      </c>
    </row>
    <row r="13" spans="1:5" x14ac:dyDescent="0.2">
      <c r="A13" s="586" t="s">
        <v>87</v>
      </c>
      <c r="B13" s="629">
        <v>22</v>
      </c>
      <c r="C13" s="629">
        <v>16</v>
      </c>
      <c r="D13" s="629">
        <v>12</v>
      </c>
      <c r="E13" s="627">
        <v>50</v>
      </c>
    </row>
    <row r="14" spans="1:5" x14ac:dyDescent="0.2">
      <c r="A14" s="586" t="s">
        <v>20</v>
      </c>
      <c r="B14" s="629">
        <v>12</v>
      </c>
      <c r="C14" s="629">
        <v>15</v>
      </c>
      <c r="D14" s="629">
        <v>11</v>
      </c>
      <c r="E14" s="627">
        <v>38</v>
      </c>
    </row>
    <row r="15" spans="1:5" ht="12.75" thickBot="1" x14ac:dyDescent="0.25">
      <c r="A15" s="587" t="s">
        <v>14</v>
      </c>
      <c r="B15" s="630">
        <v>6</v>
      </c>
      <c r="C15" s="630">
        <v>6</v>
      </c>
      <c r="D15" s="630">
        <v>10</v>
      </c>
      <c r="E15" s="628">
        <v>22</v>
      </c>
    </row>
    <row r="16" spans="1:5" ht="12.75" thickBot="1" x14ac:dyDescent="0.25">
      <c r="A16" s="216" t="s">
        <v>125</v>
      </c>
      <c r="B16" s="206">
        <f>SUM(B11:B15)</f>
        <v>71</v>
      </c>
      <c r="C16" s="206">
        <f>SUM(C11:C15)</f>
        <v>81</v>
      </c>
      <c r="D16" s="206">
        <f>SUM(D11:D15)</f>
        <v>110</v>
      </c>
      <c r="E16" s="217">
        <f>SUM(B16:D16)</f>
        <v>262</v>
      </c>
    </row>
    <row r="17" spans="1:5" x14ac:dyDescent="0.2">
      <c r="A17" s="133"/>
      <c r="B17" s="134"/>
      <c r="C17" s="134"/>
      <c r="D17" s="134"/>
      <c r="E17" s="134"/>
    </row>
    <row r="18" spans="1:5" x14ac:dyDescent="0.2">
      <c r="A18" s="133"/>
      <c r="B18" s="134"/>
      <c r="C18" s="134"/>
      <c r="D18" s="134"/>
      <c r="E18" s="134"/>
    </row>
    <row r="19" spans="1:5" x14ac:dyDescent="0.2">
      <c r="A19" s="133"/>
      <c r="B19" s="134"/>
      <c r="C19" s="134"/>
      <c r="D19" s="134"/>
      <c r="E19" s="134"/>
    </row>
    <row r="20" spans="1:5" x14ac:dyDescent="0.2">
      <c r="A20" s="133"/>
      <c r="B20" s="134"/>
      <c r="C20" s="134"/>
      <c r="D20" s="134"/>
      <c r="E20" s="134"/>
    </row>
    <row r="21" spans="1:5" x14ac:dyDescent="0.2">
      <c r="A21" s="135"/>
      <c r="B21" s="136"/>
      <c r="C21" s="136"/>
      <c r="D21" s="136"/>
      <c r="E21" s="136"/>
    </row>
    <row r="22" spans="1:5" x14ac:dyDescent="0.2">
      <c r="A22" s="135"/>
      <c r="B22" s="136"/>
      <c r="C22" s="136"/>
      <c r="D22" s="136"/>
      <c r="E22" s="136"/>
    </row>
    <row r="23" spans="1:5" x14ac:dyDescent="0.2">
      <c r="A23" s="135"/>
      <c r="B23" s="136"/>
      <c r="C23" s="136"/>
      <c r="D23" s="136"/>
      <c r="E23" s="136"/>
    </row>
    <row r="24" spans="1:5" x14ac:dyDescent="0.2">
      <c r="A24" s="135"/>
      <c r="B24" s="136"/>
      <c r="C24" s="136"/>
      <c r="D24" s="136"/>
      <c r="E24" s="136"/>
    </row>
    <row r="25" spans="1:5" x14ac:dyDescent="0.2">
      <c r="A25" s="135"/>
      <c r="B25" s="136"/>
      <c r="C25" s="136"/>
      <c r="D25" s="136"/>
      <c r="E25" s="136"/>
    </row>
    <row r="28" spans="1:5" x14ac:dyDescent="0.2">
      <c r="B28" s="48">
        <v>2013</v>
      </c>
      <c r="C28" s="48">
        <v>2014</v>
      </c>
      <c r="D28" s="48">
        <v>2015</v>
      </c>
    </row>
    <row r="29" spans="1:5" x14ac:dyDescent="0.2">
      <c r="A29" s="489" t="s">
        <v>170</v>
      </c>
      <c r="B29" s="554">
        <f>B7-SUM(B30:B34)</f>
        <v>59</v>
      </c>
      <c r="C29" s="554">
        <f>C7-SUM(C30:C34)</f>
        <v>80</v>
      </c>
      <c r="D29" s="554">
        <f>D7-SUM(D30:D34)</f>
        <v>112</v>
      </c>
    </row>
    <row r="30" spans="1:5" x14ac:dyDescent="0.2">
      <c r="A30" s="6" t="str">
        <f>A11</f>
        <v>UKRAINA</v>
      </c>
      <c r="B30" s="198">
        <f>B11</f>
        <v>21</v>
      </c>
      <c r="C30" s="198">
        <f t="shared" ref="C30:D30" si="0">C11</f>
        <v>28</v>
      </c>
      <c r="D30" s="198">
        <f t="shared" si="0"/>
        <v>46</v>
      </c>
    </row>
    <row r="31" spans="1:5" x14ac:dyDescent="0.2">
      <c r="A31" s="6" t="str">
        <f t="shared" ref="A31:D34" si="1">A12</f>
        <v>ROSJA</v>
      </c>
      <c r="B31" s="198">
        <f t="shared" si="1"/>
        <v>10</v>
      </c>
      <c r="C31" s="198">
        <f t="shared" si="1"/>
        <v>16</v>
      </c>
      <c r="D31" s="198">
        <f t="shared" si="1"/>
        <v>31</v>
      </c>
    </row>
    <row r="32" spans="1:5" x14ac:dyDescent="0.2">
      <c r="A32" s="6" t="str">
        <f t="shared" si="1"/>
        <v>STANY ZJEDNOCZONE AMERYKI</v>
      </c>
      <c r="B32" s="198">
        <f t="shared" si="1"/>
        <v>22</v>
      </c>
      <c r="C32" s="198">
        <f t="shared" si="1"/>
        <v>16</v>
      </c>
      <c r="D32" s="198">
        <f t="shared" si="1"/>
        <v>12</v>
      </c>
    </row>
    <row r="33" spans="1:4" x14ac:dyDescent="0.2">
      <c r="A33" s="6" t="str">
        <f t="shared" si="1"/>
        <v>CHINY</v>
      </c>
      <c r="B33" s="198">
        <f t="shared" si="1"/>
        <v>12</v>
      </c>
      <c r="C33" s="198">
        <f t="shared" si="1"/>
        <v>15</v>
      </c>
      <c r="D33" s="198">
        <f t="shared" si="1"/>
        <v>11</v>
      </c>
    </row>
    <row r="34" spans="1:4" x14ac:dyDescent="0.2">
      <c r="A34" s="6" t="str">
        <f t="shared" si="1"/>
        <v>BIAŁORUŚ</v>
      </c>
      <c r="B34" s="198">
        <f t="shared" si="1"/>
        <v>6</v>
      </c>
      <c r="C34" s="198">
        <f t="shared" si="1"/>
        <v>6</v>
      </c>
      <c r="D34" s="198">
        <f t="shared" si="1"/>
        <v>10</v>
      </c>
    </row>
    <row r="68" spans="6:6" x14ac:dyDescent="0.2">
      <c r="F68" s="48">
        <v>3</v>
      </c>
    </row>
  </sheetData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5" tint="0.79998168889431442"/>
  </sheetPr>
  <dimension ref="A1:AF153"/>
  <sheetViews>
    <sheetView zoomScaleNormal="100" workbookViewId="0">
      <selection activeCell="A2" sqref="A2"/>
    </sheetView>
  </sheetViews>
  <sheetFormatPr defaultRowHeight="12" x14ac:dyDescent="0.2"/>
  <cols>
    <col min="1" max="1" width="28.5703125" style="48" customWidth="1"/>
    <col min="2" max="4" width="5.7109375" style="48" customWidth="1"/>
    <col min="5" max="5" width="5.7109375" style="1173" customWidth="1"/>
    <col min="6" max="25" width="5.7109375" style="48" customWidth="1"/>
    <col min="26" max="27" width="5.5703125" style="48" customWidth="1"/>
    <col min="28" max="28" width="9.140625" style="48"/>
    <col min="29" max="29" width="6.7109375" style="48" customWidth="1"/>
    <col min="30" max="30" width="26.140625" style="48" bestFit="1" customWidth="1"/>
    <col min="31" max="16384" width="9.140625" style="48"/>
  </cols>
  <sheetData>
    <row r="1" spans="1:32" ht="12.75" x14ac:dyDescent="0.2">
      <c r="A1" s="654" t="s">
        <v>404</v>
      </c>
    </row>
    <row r="2" spans="1:32" ht="12.75" thickBot="1" x14ac:dyDescent="0.25">
      <c r="A2" s="1082"/>
    </row>
    <row r="3" spans="1:32" ht="12.75" thickBot="1" x14ac:dyDescent="0.25">
      <c r="A3" s="1270" t="s">
        <v>0</v>
      </c>
      <c r="B3" s="1279">
        <v>2013</v>
      </c>
      <c r="C3" s="1280"/>
      <c r="D3" s="1280"/>
      <c r="E3" s="1281"/>
      <c r="F3" s="1279">
        <v>2014</v>
      </c>
      <c r="G3" s="1280"/>
      <c r="H3" s="1280"/>
      <c r="I3" s="1280"/>
      <c r="J3" s="1280"/>
      <c r="K3" s="1280"/>
      <c r="L3" s="1280"/>
      <c r="M3" s="1280"/>
      <c r="N3" s="1280"/>
      <c r="O3" s="1280"/>
      <c r="P3" s="1280"/>
      <c r="Q3" s="1281"/>
      <c r="R3" s="1279">
        <f>F3+1</f>
        <v>2015</v>
      </c>
      <c r="S3" s="1280"/>
      <c r="T3" s="1280"/>
      <c r="U3" s="1281"/>
      <c r="V3" s="1273" t="s">
        <v>119</v>
      </c>
      <c r="W3" s="1274"/>
      <c r="X3" s="1274"/>
      <c r="Y3" s="1275"/>
      <c r="Z3" s="1070"/>
      <c r="AA3" s="1070"/>
    </row>
    <row r="4" spans="1:32" ht="25.5" customHeight="1" thickBot="1" x14ac:dyDescent="0.25">
      <c r="A4" s="1271"/>
      <c r="B4" s="1279" t="s">
        <v>192</v>
      </c>
      <c r="C4" s="1280"/>
      <c r="D4" s="1280"/>
      <c r="E4" s="1281"/>
      <c r="F4" s="1282" t="s">
        <v>368</v>
      </c>
      <c r="G4" s="1283"/>
      <c r="H4" s="1283"/>
      <c r="I4" s="1284"/>
      <c r="J4" s="1279" t="s">
        <v>369</v>
      </c>
      <c r="K4" s="1280"/>
      <c r="L4" s="1280"/>
      <c r="M4" s="1281"/>
      <c r="N4" s="1282" t="s">
        <v>190</v>
      </c>
      <c r="O4" s="1283"/>
      <c r="P4" s="1283"/>
      <c r="Q4" s="1284"/>
      <c r="R4" s="1279" t="s">
        <v>198</v>
      </c>
      <c r="S4" s="1280"/>
      <c r="T4" s="1280"/>
      <c r="U4" s="1281"/>
      <c r="V4" s="1276"/>
      <c r="W4" s="1277"/>
      <c r="X4" s="1277"/>
      <c r="Y4" s="1278"/>
      <c r="Z4" s="1070"/>
      <c r="AA4" s="1070"/>
    </row>
    <row r="5" spans="1:32" ht="47.25" customHeight="1" thickBot="1" x14ac:dyDescent="0.25">
      <c r="A5" s="1272"/>
      <c r="B5" s="731" t="s">
        <v>115</v>
      </c>
      <c r="C5" s="730" t="s">
        <v>151</v>
      </c>
      <c r="D5" s="730" t="s">
        <v>122</v>
      </c>
      <c r="E5" s="1174" t="s">
        <v>124</v>
      </c>
      <c r="F5" s="731" t="s">
        <v>115</v>
      </c>
      <c r="G5" s="733" t="s">
        <v>151</v>
      </c>
      <c r="H5" s="730" t="s">
        <v>122</v>
      </c>
      <c r="I5" s="732" t="s">
        <v>124</v>
      </c>
      <c r="J5" s="731" t="s">
        <v>115</v>
      </c>
      <c r="K5" s="733" t="s">
        <v>151</v>
      </c>
      <c r="L5" s="730" t="s">
        <v>122</v>
      </c>
      <c r="M5" s="732" t="s">
        <v>124</v>
      </c>
      <c r="N5" s="731" t="s">
        <v>115</v>
      </c>
      <c r="O5" s="733" t="s">
        <v>151</v>
      </c>
      <c r="P5" s="730" t="s">
        <v>122</v>
      </c>
      <c r="Q5" s="732" t="s">
        <v>124</v>
      </c>
      <c r="R5" s="731" t="s">
        <v>115</v>
      </c>
      <c r="S5" s="730" t="s">
        <v>151</v>
      </c>
      <c r="T5" s="730" t="s">
        <v>122</v>
      </c>
      <c r="U5" s="732" t="s">
        <v>124</v>
      </c>
      <c r="V5" s="1227" t="s">
        <v>115</v>
      </c>
      <c r="W5" s="1228" t="s">
        <v>151</v>
      </c>
      <c r="X5" s="1228" t="s">
        <v>122</v>
      </c>
      <c r="Y5" s="1229" t="s">
        <v>124</v>
      </c>
      <c r="Z5" s="1068"/>
      <c r="AA5" s="1068"/>
      <c r="AC5" s="579"/>
    </row>
    <row r="6" spans="1:32" x14ac:dyDescent="0.2">
      <c r="A6" s="734" t="s">
        <v>1</v>
      </c>
      <c r="B6" s="737">
        <v>1</v>
      </c>
      <c r="C6" s="738">
        <v>17</v>
      </c>
      <c r="D6" s="739">
        <f t="shared" ref="D6:D16" si="0">SUM(B6:C6)</f>
        <v>18</v>
      </c>
      <c r="E6" s="1183">
        <f t="shared" ref="E6:E37" si="1">D6*100/D$138</f>
        <v>0.408905043162199</v>
      </c>
      <c r="F6" s="740" t="s">
        <v>121</v>
      </c>
      <c r="G6" s="741">
        <v>4</v>
      </c>
      <c r="H6" s="736">
        <f t="shared" ref="H6:H37" si="2">SUM(F6:G6)</f>
        <v>4</v>
      </c>
      <c r="I6" s="1185">
        <f t="shared" ref="I6:I37" si="3">H6*100/H$138</f>
        <v>0.22857142857142856</v>
      </c>
      <c r="J6" s="742">
        <v>4</v>
      </c>
      <c r="K6" s="743">
        <v>3</v>
      </c>
      <c r="L6" s="736">
        <f t="shared" ref="L6:L37" si="4">SUM(J6:K6)</f>
        <v>7</v>
      </c>
      <c r="M6" s="1185">
        <f t="shared" ref="M6:M37" si="5">L6*100/L$138</f>
        <v>0.10291090855630697</v>
      </c>
      <c r="N6" s="742">
        <v>4</v>
      </c>
      <c r="O6" s="743">
        <v>7</v>
      </c>
      <c r="P6" s="736">
        <f t="shared" ref="P6:P37" si="6">SUM(H6,L6)</f>
        <v>11</v>
      </c>
      <c r="Q6" s="1188">
        <f t="shared" ref="Q6:Q37" si="7">P6*100/P$138</f>
        <v>0.12862488306828812</v>
      </c>
      <c r="R6" s="737">
        <v>3</v>
      </c>
      <c r="S6" s="738">
        <v>13</v>
      </c>
      <c r="T6" s="736">
        <f t="shared" ref="T6:T37" si="8">SUM(R6:S6)</f>
        <v>16</v>
      </c>
      <c r="U6" s="1185">
        <f t="shared" ref="U6:U37" si="9">T6*100/$T$138</f>
        <v>0.12703453751488686</v>
      </c>
      <c r="V6" s="1071">
        <f t="shared" ref="V6:V37" si="10">SUM(R6,B6,N6)</f>
        <v>8</v>
      </c>
      <c r="W6" s="1072">
        <f t="shared" ref="W6:W37" si="11">SUM(S6,C6,O6)</f>
        <v>37</v>
      </c>
      <c r="X6" s="1073">
        <f t="shared" ref="X6:X37" si="12">SUM(V6:W6)</f>
        <v>45</v>
      </c>
      <c r="Y6" s="1230">
        <f t="shared" ref="Y6:Y37" si="13">X6*100/X$138</f>
        <v>0.17613213824415827</v>
      </c>
      <c r="Z6" s="1067"/>
      <c r="AA6" s="1069"/>
      <c r="AB6" s="579"/>
      <c r="AC6" s="579"/>
    </row>
    <row r="7" spans="1:32" x14ac:dyDescent="0.2">
      <c r="A7" s="734" t="s">
        <v>2</v>
      </c>
      <c r="B7" s="744">
        <v>1</v>
      </c>
      <c r="C7" s="735">
        <v>15</v>
      </c>
      <c r="D7" s="739">
        <f t="shared" si="0"/>
        <v>16</v>
      </c>
      <c r="E7" s="1184">
        <f t="shared" si="1"/>
        <v>0.36347114947751025</v>
      </c>
      <c r="F7" s="740">
        <v>1</v>
      </c>
      <c r="G7" s="741">
        <v>7</v>
      </c>
      <c r="H7" s="736">
        <f t="shared" si="2"/>
        <v>8</v>
      </c>
      <c r="I7" s="1185">
        <f t="shared" si="3"/>
        <v>0.45714285714285713</v>
      </c>
      <c r="J7" s="742" t="s">
        <v>121</v>
      </c>
      <c r="K7" s="743">
        <v>7</v>
      </c>
      <c r="L7" s="736">
        <f t="shared" si="4"/>
        <v>7</v>
      </c>
      <c r="M7" s="1185">
        <f t="shared" si="5"/>
        <v>0.10291090855630697</v>
      </c>
      <c r="N7" s="742">
        <v>1</v>
      </c>
      <c r="O7" s="743">
        <v>14</v>
      </c>
      <c r="P7" s="736">
        <f t="shared" si="6"/>
        <v>15</v>
      </c>
      <c r="Q7" s="1188">
        <f t="shared" si="7"/>
        <v>0.1753975678203929</v>
      </c>
      <c r="R7" s="737" t="s">
        <v>121</v>
      </c>
      <c r="S7" s="738">
        <v>13</v>
      </c>
      <c r="T7" s="736">
        <f t="shared" si="8"/>
        <v>13</v>
      </c>
      <c r="U7" s="1185">
        <f t="shared" si="9"/>
        <v>0.10321556173084558</v>
      </c>
      <c r="V7" s="1071">
        <f t="shared" si="10"/>
        <v>2</v>
      </c>
      <c r="W7" s="1072">
        <f t="shared" si="11"/>
        <v>42</v>
      </c>
      <c r="X7" s="1073">
        <f t="shared" si="12"/>
        <v>44</v>
      </c>
      <c r="Y7" s="1230">
        <f t="shared" si="13"/>
        <v>0.17221809072762143</v>
      </c>
      <c r="Z7" s="1067"/>
      <c r="AA7" s="1067"/>
      <c r="AB7" s="579"/>
      <c r="AC7" s="579"/>
    </row>
    <row r="8" spans="1:32" x14ac:dyDescent="0.2">
      <c r="A8" s="734" t="s">
        <v>3</v>
      </c>
      <c r="B8" s="744">
        <v>1</v>
      </c>
      <c r="C8" s="735">
        <v>46</v>
      </c>
      <c r="D8" s="739">
        <f t="shared" si="0"/>
        <v>47</v>
      </c>
      <c r="E8" s="1184">
        <f t="shared" si="1"/>
        <v>1.0676965015901863</v>
      </c>
      <c r="F8" s="740">
        <v>1</v>
      </c>
      <c r="G8" s="741">
        <v>10</v>
      </c>
      <c r="H8" s="736">
        <f t="shared" si="2"/>
        <v>11</v>
      </c>
      <c r="I8" s="1185">
        <f t="shared" si="3"/>
        <v>0.62857142857142856</v>
      </c>
      <c r="J8" s="742">
        <v>2</v>
      </c>
      <c r="K8" s="743">
        <v>20</v>
      </c>
      <c r="L8" s="736">
        <f t="shared" si="4"/>
        <v>22</v>
      </c>
      <c r="M8" s="1185">
        <f t="shared" si="5"/>
        <v>0.32343428403410762</v>
      </c>
      <c r="N8" s="742">
        <v>3</v>
      </c>
      <c r="O8" s="743">
        <v>30</v>
      </c>
      <c r="P8" s="736">
        <f t="shared" si="6"/>
        <v>33</v>
      </c>
      <c r="Q8" s="1188">
        <f t="shared" si="7"/>
        <v>0.38587464920486436</v>
      </c>
      <c r="R8" s="737">
        <v>2</v>
      </c>
      <c r="S8" s="738">
        <v>37</v>
      </c>
      <c r="T8" s="736">
        <f t="shared" si="8"/>
        <v>39</v>
      </c>
      <c r="U8" s="1185">
        <f t="shared" si="9"/>
        <v>0.30964668519253674</v>
      </c>
      <c r="V8" s="1071">
        <f t="shared" si="10"/>
        <v>6</v>
      </c>
      <c r="W8" s="1072">
        <f t="shared" si="11"/>
        <v>113</v>
      </c>
      <c r="X8" s="1073">
        <f t="shared" si="12"/>
        <v>119</v>
      </c>
      <c r="Y8" s="1230">
        <f t="shared" si="13"/>
        <v>0.46577165446788527</v>
      </c>
      <c r="Z8" s="1067"/>
      <c r="AA8" s="1067"/>
      <c r="AB8" s="579"/>
      <c r="AC8" s="579"/>
    </row>
    <row r="9" spans="1:32" x14ac:dyDescent="0.2">
      <c r="A9" s="734" t="s">
        <v>179</v>
      </c>
      <c r="B9" s="744" t="s">
        <v>121</v>
      </c>
      <c r="C9" s="735" t="s">
        <v>121</v>
      </c>
      <c r="D9" s="739">
        <f t="shared" si="0"/>
        <v>0</v>
      </c>
      <c r="E9" s="1184">
        <f t="shared" si="1"/>
        <v>0</v>
      </c>
      <c r="F9" s="740" t="s">
        <v>121</v>
      </c>
      <c r="G9" s="741" t="s">
        <v>121</v>
      </c>
      <c r="H9" s="736">
        <f t="shared" si="2"/>
        <v>0</v>
      </c>
      <c r="I9" s="1185">
        <f t="shared" si="3"/>
        <v>0</v>
      </c>
      <c r="J9" s="742">
        <v>1</v>
      </c>
      <c r="K9" s="743">
        <v>1</v>
      </c>
      <c r="L9" s="736">
        <f t="shared" si="4"/>
        <v>2</v>
      </c>
      <c r="M9" s="1185">
        <f t="shared" si="5"/>
        <v>2.9403116730373418E-2</v>
      </c>
      <c r="N9" s="742">
        <v>1</v>
      </c>
      <c r="O9" s="743">
        <v>1</v>
      </c>
      <c r="P9" s="736">
        <f t="shared" si="6"/>
        <v>2</v>
      </c>
      <c r="Q9" s="1188">
        <f t="shared" si="7"/>
        <v>2.3386342376052385E-2</v>
      </c>
      <c r="R9" s="737" t="s">
        <v>121</v>
      </c>
      <c r="S9" s="738" t="s">
        <v>121</v>
      </c>
      <c r="T9" s="736">
        <f t="shared" si="8"/>
        <v>0</v>
      </c>
      <c r="U9" s="1185">
        <f t="shared" si="9"/>
        <v>0</v>
      </c>
      <c r="V9" s="1071">
        <f t="shared" si="10"/>
        <v>1</v>
      </c>
      <c r="W9" s="1072">
        <f t="shared" si="11"/>
        <v>1</v>
      </c>
      <c r="X9" s="1073">
        <f t="shared" si="12"/>
        <v>2</v>
      </c>
      <c r="Y9" s="1230">
        <f t="shared" si="13"/>
        <v>7.828095033073702E-3</v>
      </c>
      <c r="Z9" s="1067"/>
      <c r="AA9" s="1067"/>
      <c r="AB9" s="579"/>
      <c r="AC9" s="579"/>
    </row>
    <row r="10" spans="1:32" x14ac:dyDescent="0.2">
      <c r="A10" s="734" t="s">
        <v>5</v>
      </c>
      <c r="B10" s="744" t="s">
        <v>121</v>
      </c>
      <c r="C10" s="735">
        <v>5</v>
      </c>
      <c r="D10" s="739">
        <f t="shared" si="0"/>
        <v>5</v>
      </c>
      <c r="E10" s="1184">
        <f t="shared" si="1"/>
        <v>0.11358473421172194</v>
      </c>
      <c r="F10" s="740" t="s">
        <v>121</v>
      </c>
      <c r="G10" s="741" t="s">
        <v>121</v>
      </c>
      <c r="H10" s="736">
        <f t="shared" si="2"/>
        <v>0</v>
      </c>
      <c r="I10" s="1185">
        <f t="shared" si="3"/>
        <v>0</v>
      </c>
      <c r="J10" s="742" t="s">
        <v>121</v>
      </c>
      <c r="K10" s="743" t="s">
        <v>121</v>
      </c>
      <c r="L10" s="736">
        <f t="shared" si="4"/>
        <v>0</v>
      </c>
      <c r="M10" s="1185">
        <f t="shared" si="5"/>
        <v>0</v>
      </c>
      <c r="N10" s="742" t="s">
        <v>121</v>
      </c>
      <c r="O10" s="743" t="s">
        <v>121</v>
      </c>
      <c r="P10" s="736">
        <f t="shared" si="6"/>
        <v>0</v>
      </c>
      <c r="Q10" s="1188">
        <f t="shared" si="7"/>
        <v>0</v>
      </c>
      <c r="R10" s="737">
        <v>1</v>
      </c>
      <c r="S10" s="738">
        <v>1</v>
      </c>
      <c r="T10" s="736">
        <f t="shared" si="8"/>
        <v>2</v>
      </c>
      <c r="U10" s="1185">
        <f t="shared" si="9"/>
        <v>1.5879317189360857E-2</v>
      </c>
      <c r="V10" s="1071">
        <f t="shared" si="10"/>
        <v>1</v>
      </c>
      <c r="W10" s="1072">
        <f t="shared" si="11"/>
        <v>6</v>
      </c>
      <c r="X10" s="1073">
        <f t="shared" si="12"/>
        <v>7</v>
      </c>
      <c r="Y10" s="1230">
        <f t="shared" si="13"/>
        <v>2.7398332615757956E-2</v>
      </c>
      <c r="Z10" s="1067"/>
      <c r="AA10" s="1067"/>
      <c r="AB10" s="579"/>
      <c r="AC10" s="579"/>
    </row>
    <row r="11" spans="1:32" x14ac:dyDescent="0.2">
      <c r="A11" s="734" t="s">
        <v>6</v>
      </c>
      <c r="B11" s="744">
        <v>1</v>
      </c>
      <c r="C11" s="735">
        <v>2</v>
      </c>
      <c r="D11" s="739">
        <f t="shared" si="0"/>
        <v>3</v>
      </c>
      <c r="E11" s="1184">
        <f t="shared" si="1"/>
        <v>6.8150840527033171E-2</v>
      </c>
      <c r="F11" s="740">
        <v>1</v>
      </c>
      <c r="G11" s="741">
        <v>1</v>
      </c>
      <c r="H11" s="736">
        <f t="shared" si="2"/>
        <v>2</v>
      </c>
      <c r="I11" s="1185">
        <f t="shared" si="3"/>
        <v>0.11428571428571428</v>
      </c>
      <c r="J11" s="742">
        <v>1</v>
      </c>
      <c r="K11" s="743">
        <v>2</v>
      </c>
      <c r="L11" s="736">
        <f t="shared" si="4"/>
        <v>3</v>
      </c>
      <c r="M11" s="1185">
        <f t="shared" si="5"/>
        <v>4.4104675095560132E-2</v>
      </c>
      <c r="N11" s="742">
        <v>2</v>
      </c>
      <c r="O11" s="743">
        <v>3</v>
      </c>
      <c r="P11" s="736">
        <f t="shared" si="6"/>
        <v>5</v>
      </c>
      <c r="Q11" s="1188">
        <f t="shared" si="7"/>
        <v>5.8465855940130963E-2</v>
      </c>
      <c r="R11" s="737">
        <v>2</v>
      </c>
      <c r="S11" s="738">
        <v>6</v>
      </c>
      <c r="T11" s="736">
        <f t="shared" si="8"/>
        <v>8</v>
      </c>
      <c r="U11" s="1185">
        <f t="shared" si="9"/>
        <v>6.3517268757443429E-2</v>
      </c>
      <c r="V11" s="1071">
        <f t="shared" si="10"/>
        <v>5</v>
      </c>
      <c r="W11" s="1072">
        <f t="shared" si="11"/>
        <v>11</v>
      </c>
      <c r="X11" s="1073">
        <f t="shared" si="12"/>
        <v>16</v>
      </c>
      <c r="Y11" s="1230">
        <f t="shared" si="13"/>
        <v>6.2624760264589616E-2</v>
      </c>
      <c r="Z11" s="1067"/>
      <c r="AA11" s="1067"/>
      <c r="AB11" s="579"/>
      <c r="AC11" s="579"/>
    </row>
    <row r="12" spans="1:32" x14ac:dyDescent="0.2">
      <c r="A12" s="734" t="s">
        <v>7</v>
      </c>
      <c r="B12" s="744">
        <v>34</v>
      </c>
      <c r="C12" s="735">
        <v>57</v>
      </c>
      <c r="D12" s="739">
        <f t="shared" si="0"/>
        <v>91</v>
      </c>
      <c r="E12" s="1184">
        <f t="shared" si="1"/>
        <v>2.0672421626533395</v>
      </c>
      <c r="F12" s="740">
        <v>9</v>
      </c>
      <c r="G12" s="741">
        <v>15</v>
      </c>
      <c r="H12" s="736">
        <f t="shared" si="2"/>
        <v>24</v>
      </c>
      <c r="I12" s="1185">
        <f t="shared" si="3"/>
        <v>1.3714285714285714</v>
      </c>
      <c r="J12" s="742">
        <v>40</v>
      </c>
      <c r="K12" s="743">
        <v>52</v>
      </c>
      <c r="L12" s="736">
        <f t="shared" si="4"/>
        <v>92</v>
      </c>
      <c r="M12" s="1185">
        <f t="shared" si="5"/>
        <v>1.3525433695971774</v>
      </c>
      <c r="N12" s="742">
        <v>49</v>
      </c>
      <c r="O12" s="743">
        <v>67</v>
      </c>
      <c r="P12" s="736">
        <f t="shared" si="6"/>
        <v>116</v>
      </c>
      <c r="Q12" s="1188">
        <f t="shared" si="7"/>
        <v>1.3564078578110383</v>
      </c>
      <c r="R12" s="737">
        <v>40</v>
      </c>
      <c r="S12" s="738">
        <v>37</v>
      </c>
      <c r="T12" s="736">
        <f t="shared" si="8"/>
        <v>77</v>
      </c>
      <c r="U12" s="1185">
        <f t="shared" si="9"/>
        <v>0.611353711790393</v>
      </c>
      <c r="V12" s="1071">
        <f t="shared" si="10"/>
        <v>123</v>
      </c>
      <c r="W12" s="1072">
        <f t="shared" si="11"/>
        <v>161</v>
      </c>
      <c r="X12" s="1073">
        <f t="shared" si="12"/>
        <v>284</v>
      </c>
      <c r="Y12" s="1230">
        <f t="shared" si="13"/>
        <v>1.1115894946964655</v>
      </c>
      <c r="Z12" s="1067"/>
      <c r="AA12" s="1067"/>
      <c r="AB12" s="579"/>
      <c r="AC12" s="579"/>
    </row>
    <row r="13" spans="1:32" x14ac:dyDescent="0.2">
      <c r="A13" s="734" t="s">
        <v>8</v>
      </c>
      <c r="B13" s="744">
        <v>3</v>
      </c>
      <c r="C13" s="735">
        <v>8</v>
      </c>
      <c r="D13" s="739">
        <f t="shared" si="0"/>
        <v>11</v>
      </c>
      <c r="E13" s="1184">
        <f t="shared" si="1"/>
        <v>0.24988641526578828</v>
      </c>
      <c r="F13" s="740" t="s">
        <v>121</v>
      </c>
      <c r="G13" s="741">
        <v>3</v>
      </c>
      <c r="H13" s="736">
        <f t="shared" si="2"/>
        <v>3</v>
      </c>
      <c r="I13" s="1185">
        <f t="shared" si="3"/>
        <v>0.17142857142857143</v>
      </c>
      <c r="J13" s="742">
        <v>1</v>
      </c>
      <c r="K13" s="743">
        <v>4</v>
      </c>
      <c r="L13" s="736">
        <f t="shared" si="4"/>
        <v>5</v>
      </c>
      <c r="M13" s="1185">
        <f t="shared" si="5"/>
        <v>7.3507791825933547E-2</v>
      </c>
      <c r="N13" s="742">
        <v>1</v>
      </c>
      <c r="O13" s="743">
        <v>7</v>
      </c>
      <c r="P13" s="736">
        <f t="shared" si="6"/>
        <v>8</v>
      </c>
      <c r="Q13" s="1188">
        <f t="shared" si="7"/>
        <v>9.3545369504209538E-2</v>
      </c>
      <c r="R13" s="737">
        <v>2</v>
      </c>
      <c r="S13" s="738">
        <v>4</v>
      </c>
      <c r="T13" s="736">
        <f t="shared" si="8"/>
        <v>6</v>
      </c>
      <c r="U13" s="1185">
        <f t="shared" si="9"/>
        <v>4.7637951568082572E-2</v>
      </c>
      <c r="V13" s="1071">
        <f t="shared" si="10"/>
        <v>6</v>
      </c>
      <c r="W13" s="1072">
        <f t="shared" si="11"/>
        <v>19</v>
      </c>
      <c r="X13" s="1073">
        <f t="shared" si="12"/>
        <v>25</v>
      </c>
      <c r="Y13" s="1230">
        <f t="shared" si="13"/>
        <v>9.7851187913421275E-2</v>
      </c>
      <c r="Z13" s="1067"/>
      <c r="AA13" s="1067"/>
      <c r="AB13" s="579"/>
      <c r="AC13" s="579"/>
    </row>
    <row r="14" spans="1:32" x14ac:dyDescent="0.2">
      <c r="A14" s="734" t="s">
        <v>143</v>
      </c>
      <c r="B14" s="744" t="s">
        <v>121</v>
      </c>
      <c r="C14" s="735" t="s">
        <v>121</v>
      </c>
      <c r="D14" s="739">
        <f t="shared" si="0"/>
        <v>0</v>
      </c>
      <c r="E14" s="1184">
        <f t="shared" si="1"/>
        <v>0</v>
      </c>
      <c r="F14" s="740" t="s">
        <v>121</v>
      </c>
      <c r="G14" s="741">
        <v>1</v>
      </c>
      <c r="H14" s="736">
        <f t="shared" si="2"/>
        <v>1</v>
      </c>
      <c r="I14" s="1185">
        <f t="shared" si="3"/>
        <v>5.7142857142857141E-2</v>
      </c>
      <c r="J14" s="742" t="s">
        <v>121</v>
      </c>
      <c r="K14" s="743" t="s">
        <v>121</v>
      </c>
      <c r="L14" s="736">
        <f t="shared" si="4"/>
        <v>0</v>
      </c>
      <c r="M14" s="1185">
        <f t="shared" si="5"/>
        <v>0</v>
      </c>
      <c r="N14" s="742" t="s">
        <v>121</v>
      </c>
      <c r="O14" s="743">
        <v>1</v>
      </c>
      <c r="P14" s="736">
        <f t="shared" si="6"/>
        <v>1</v>
      </c>
      <c r="Q14" s="1188">
        <f t="shared" si="7"/>
        <v>1.1693171188026192E-2</v>
      </c>
      <c r="R14" s="737" t="s">
        <v>121</v>
      </c>
      <c r="S14" s="738" t="s">
        <v>121</v>
      </c>
      <c r="T14" s="736">
        <f t="shared" si="8"/>
        <v>0</v>
      </c>
      <c r="U14" s="1185">
        <f t="shared" si="9"/>
        <v>0</v>
      </c>
      <c r="V14" s="1071">
        <f t="shared" si="10"/>
        <v>0</v>
      </c>
      <c r="W14" s="1072">
        <f t="shared" si="11"/>
        <v>1</v>
      </c>
      <c r="X14" s="1073">
        <f t="shared" si="12"/>
        <v>1</v>
      </c>
      <c r="Y14" s="1230">
        <f t="shared" si="13"/>
        <v>3.914047516536851E-3</v>
      </c>
      <c r="Z14" s="1067"/>
      <c r="AA14" s="1067"/>
      <c r="AB14" s="579"/>
      <c r="AC14" s="579"/>
    </row>
    <row r="15" spans="1:32" x14ac:dyDescent="0.2">
      <c r="A15" s="734" t="s">
        <v>9</v>
      </c>
      <c r="B15" s="744">
        <v>2</v>
      </c>
      <c r="C15" s="735">
        <v>1</v>
      </c>
      <c r="D15" s="739">
        <f t="shared" si="0"/>
        <v>3</v>
      </c>
      <c r="E15" s="1184">
        <f t="shared" si="1"/>
        <v>6.8150840527033171E-2</v>
      </c>
      <c r="F15" s="740">
        <v>1</v>
      </c>
      <c r="G15" s="741" t="s">
        <v>121</v>
      </c>
      <c r="H15" s="736">
        <f t="shared" si="2"/>
        <v>1</v>
      </c>
      <c r="I15" s="1185">
        <f t="shared" si="3"/>
        <v>5.7142857142857141E-2</v>
      </c>
      <c r="J15" s="742">
        <v>1</v>
      </c>
      <c r="K15" s="743" t="s">
        <v>121</v>
      </c>
      <c r="L15" s="736">
        <f t="shared" si="4"/>
        <v>1</v>
      </c>
      <c r="M15" s="1185">
        <f t="shared" si="5"/>
        <v>1.4701558365186709E-2</v>
      </c>
      <c r="N15" s="742">
        <v>2</v>
      </c>
      <c r="O15" s="743" t="s">
        <v>121</v>
      </c>
      <c r="P15" s="736">
        <f t="shared" si="6"/>
        <v>2</v>
      </c>
      <c r="Q15" s="1188">
        <f t="shared" si="7"/>
        <v>2.3386342376052385E-2</v>
      </c>
      <c r="R15" s="737">
        <v>2</v>
      </c>
      <c r="S15" s="738">
        <v>3</v>
      </c>
      <c r="T15" s="736">
        <f t="shared" si="8"/>
        <v>5</v>
      </c>
      <c r="U15" s="1185">
        <f t="shared" si="9"/>
        <v>3.9698292973402147E-2</v>
      </c>
      <c r="V15" s="1071">
        <f t="shared" si="10"/>
        <v>6</v>
      </c>
      <c r="W15" s="1072">
        <f t="shared" si="11"/>
        <v>4</v>
      </c>
      <c r="X15" s="1073">
        <f t="shared" si="12"/>
        <v>10</v>
      </c>
      <c r="Y15" s="1230">
        <f t="shared" si="13"/>
        <v>3.9140475165368505E-2</v>
      </c>
      <c r="Z15" s="1067"/>
      <c r="AA15" s="1067"/>
      <c r="AE15" s="933"/>
      <c r="AF15" s="933"/>
    </row>
    <row r="16" spans="1:32" x14ac:dyDescent="0.2">
      <c r="A16" s="734" t="s">
        <v>342</v>
      </c>
      <c r="B16" s="744" t="s">
        <v>121</v>
      </c>
      <c r="C16" s="735" t="s">
        <v>121</v>
      </c>
      <c r="D16" s="739">
        <f t="shared" si="0"/>
        <v>0</v>
      </c>
      <c r="E16" s="1184">
        <f t="shared" si="1"/>
        <v>0</v>
      </c>
      <c r="F16" s="747" t="s">
        <v>121</v>
      </c>
      <c r="G16" s="749" t="s">
        <v>121</v>
      </c>
      <c r="H16" s="736">
        <f t="shared" si="2"/>
        <v>0</v>
      </c>
      <c r="I16" s="1185">
        <f t="shared" si="3"/>
        <v>0</v>
      </c>
      <c r="J16" s="742" t="s">
        <v>121</v>
      </c>
      <c r="K16" s="743" t="s">
        <v>121</v>
      </c>
      <c r="L16" s="736">
        <f t="shared" si="4"/>
        <v>0</v>
      </c>
      <c r="M16" s="1185">
        <f t="shared" si="5"/>
        <v>0</v>
      </c>
      <c r="N16" s="742" t="s">
        <v>121</v>
      </c>
      <c r="O16" s="743" t="s">
        <v>121</v>
      </c>
      <c r="P16" s="736">
        <f t="shared" si="6"/>
        <v>0</v>
      </c>
      <c r="Q16" s="1188">
        <f t="shared" si="7"/>
        <v>0</v>
      </c>
      <c r="R16" s="737" t="s">
        <v>121</v>
      </c>
      <c r="S16" s="738">
        <v>2</v>
      </c>
      <c r="T16" s="736">
        <f t="shared" si="8"/>
        <v>2</v>
      </c>
      <c r="U16" s="1185">
        <f t="shared" si="9"/>
        <v>1.5879317189360857E-2</v>
      </c>
      <c r="V16" s="1071">
        <f t="shared" si="10"/>
        <v>0</v>
      </c>
      <c r="W16" s="1072">
        <f t="shared" si="11"/>
        <v>2</v>
      </c>
      <c r="X16" s="1073">
        <f t="shared" si="12"/>
        <v>2</v>
      </c>
      <c r="Y16" s="1230">
        <f t="shared" si="13"/>
        <v>7.828095033073702E-3</v>
      </c>
      <c r="Z16" s="1067"/>
      <c r="AA16" s="1067"/>
      <c r="AE16" s="933"/>
      <c r="AF16" s="933"/>
    </row>
    <row r="17" spans="1:32" x14ac:dyDescent="0.2">
      <c r="A17" s="734" t="s">
        <v>10</v>
      </c>
      <c r="B17" s="744" t="s">
        <v>121</v>
      </c>
      <c r="C17" s="735">
        <v>11</v>
      </c>
      <c r="D17" s="739">
        <v>11</v>
      </c>
      <c r="E17" s="1184">
        <f t="shared" si="1"/>
        <v>0.24988641526578828</v>
      </c>
      <c r="F17" s="740" t="s">
        <v>121</v>
      </c>
      <c r="G17" s="741">
        <v>3</v>
      </c>
      <c r="H17" s="736">
        <f t="shared" si="2"/>
        <v>3</v>
      </c>
      <c r="I17" s="1185">
        <f t="shared" si="3"/>
        <v>0.17142857142857143</v>
      </c>
      <c r="J17" s="742" t="s">
        <v>121</v>
      </c>
      <c r="K17" s="743">
        <v>8</v>
      </c>
      <c r="L17" s="736">
        <f t="shared" si="4"/>
        <v>8</v>
      </c>
      <c r="M17" s="1185">
        <f t="shared" si="5"/>
        <v>0.11761246692149367</v>
      </c>
      <c r="N17" s="742" t="s">
        <v>121</v>
      </c>
      <c r="O17" s="743">
        <v>11</v>
      </c>
      <c r="P17" s="736">
        <f t="shared" si="6"/>
        <v>11</v>
      </c>
      <c r="Q17" s="1188">
        <f t="shared" si="7"/>
        <v>0.12862488306828812</v>
      </c>
      <c r="R17" s="737" t="s">
        <v>121</v>
      </c>
      <c r="S17" s="738">
        <v>7</v>
      </c>
      <c r="T17" s="736">
        <f t="shared" si="8"/>
        <v>7</v>
      </c>
      <c r="U17" s="1185">
        <f t="shared" si="9"/>
        <v>5.5577610162763004E-2</v>
      </c>
      <c r="V17" s="1071">
        <f t="shared" si="10"/>
        <v>0</v>
      </c>
      <c r="W17" s="1072">
        <f t="shared" si="11"/>
        <v>29</v>
      </c>
      <c r="X17" s="1073">
        <f t="shared" si="12"/>
        <v>29</v>
      </c>
      <c r="Y17" s="1230">
        <f t="shared" si="13"/>
        <v>0.11350737797956867</v>
      </c>
      <c r="Z17" s="1067"/>
      <c r="AA17" s="1067"/>
      <c r="AE17" s="933"/>
      <c r="AF17" s="933"/>
    </row>
    <row r="18" spans="1:32" x14ac:dyDescent="0.2">
      <c r="A18" s="734" t="s">
        <v>11</v>
      </c>
      <c r="B18" s="744" t="s">
        <v>121</v>
      </c>
      <c r="C18" s="735">
        <v>1</v>
      </c>
      <c r="D18" s="739">
        <v>1</v>
      </c>
      <c r="E18" s="1184">
        <f t="shared" si="1"/>
        <v>2.271694684234439E-2</v>
      </c>
      <c r="F18" s="740" t="s">
        <v>121</v>
      </c>
      <c r="G18" s="741" t="s">
        <v>121</v>
      </c>
      <c r="H18" s="736">
        <f t="shared" si="2"/>
        <v>0</v>
      </c>
      <c r="I18" s="1185">
        <f t="shared" si="3"/>
        <v>0</v>
      </c>
      <c r="J18" s="742" t="s">
        <v>121</v>
      </c>
      <c r="K18" s="743" t="s">
        <v>121</v>
      </c>
      <c r="L18" s="736">
        <f t="shared" si="4"/>
        <v>0</v>
      </c>
      <c r="M18" s="1185">
        <f t="shared" si="5"/>
        <v>0</v>
      </c>
      <c r="N18" s="742" t="s">
        <v>121</v>
      </c>
      <c r="O18" s="743" t="s">
        <v>121</v>
      </c>
      <c r="P18" s="736">
        <f t="shared" si="6"/>
        <v>0</v>
      </c>
      <c r="Q18" s="1188">
        <f t="shared" si="7"/>
        <v>0</v>
      </c>
      <c r="R18" s="737" t="s">
        <v>121</v>
      </c>
      <c r="S18" s="738" t="s">
        <v>121</v>
      </c>
      <c r="T18" s="736">
        <f t="shared" si="8"/>
        <v>0</v>
      </c>
      <c r="U18" s="1185">
        <f t="shared" si="9"/>
        <v>0</v>
      </c>
      <c r="V18" s="1071">
        <f t="shared" si="10"/>
        <v>0</v>
      </c>
      <c r="W18" s="1072">
        <f t="shared" si="11"/>
        <v>1</v>
      </c>
      <c r="X18" s="1073">
        <f t="shared" si="12"/>
        <v>1</v>
      </c>
      <c r="Y18" s="1230">
        <f t="shared" si="13"/>
        <v>3.914047516536851E-3</v>
      </c>
      <c r="Z18" s="1067"/>
      <c r="AA18" s="1067"/>
      <c r="AE18" s="933"/>
      <c r="AF18" s="933"/>
    </row>
    <row r="19" spans="1:32" x14ac:dyDescent="0.2">
      <c r="A19" s="734" t="s">
        <v>12</v>
      </c>
      <c r="B19" s="744">
        <v>2</v>
      </c>
      <c r="C19" s="735">
        <v>9</v>
      </c>
      <c r="D19" s="739">
        <v>11</v>
      </c>
      <c r="E19" s="1184">
        <f t="shared" si="1"/>
        <v>0.24988641526578828</v>
      </c>
      <c r="F19" s="740">
        <v>2</v>
      </c>
      <c r="G19" s="741">
        <v>4</v>
      </c>
      <c r="H19" s="736">
        <f t="shared" si="2"/>
        <v>6</v>
      </c>
      <c r="I19" s="1185">
        <f t="shared" si="3"/>
        <v>0.34285714285714286</v>
      </c>
      <c r="J19" s="742">
        <v>4</v>
      </c>
      <c r="K19" s="743">
        <v>10</v>
      </c>
      <c r="L19" s="736">
        <f t="shared" si="4"/>
        <v>14</v>
      </c>
      <c r="M19" s="1185">
        <f t="shared" si="5"/>
        <v>0.20582181711261394</v>
      </c>
      <c r="N19" s="742">
        <v>6</v>
      </c>
      <c r="O19" s="743">
        <v>14</v>
      </c>
      <c r="P19" s="736">
        <f t="shared" si="6"/>
        <v>20</v>
      </c>
      <c r="Q19" s="1188">
        <f t="shared" si="7"/>
        <v>0.23386342376052385</v>
      </c>
      <c r="R19" s="737">
        <v>3</v>
      </c>
      <c r="S19" s="738">
        <v>6</v>
      </c>
      <c r="T19" s="736">
        <f t="shared" si="8"/>
        <v>9</v>
      </c>
      <c r="U19" s="1185">
        <f t="shared" si="9"/>
        <v>7.1456927352123861E-2</v>
      </c>
      <c r="V19" s="1071">
        <f t="shared" si="10"/>
        <v>11</v>
      </c>
      <c r="W19" s="1072">
        <f t="shared" si="11"/>
        <v>29</v>
      </c>
      <c r="X19" s="1073">
        <f t="shared" si="12"/>
        <v>40</v>
      </c>
      <c r="Y19" s="1230">
        <f t="shared" si="13"/>
        <v>0.15656190066147402</v>
      </c>
      <c r="Z19" s="1067"/>
      <c r="AA19" s="1067"/>
      <c r="AE19" s="933"/>
      <c r="AF19" s="933"/>
    </row>
    <row r="20" spans="1:32" x14ac:dyDescent="0.2">
      <c r="A20" s="734" t="s">
        <v>13</v>
      </c>
      <c r="B20" s="744" t="s">
        <v>121</v>
      </c>
      <c r="C20" s="735">
        <v>1</v>
      </c>
      <c r="D20" s="739">
        <f t="shared" ref="D20:D51" si="14">SUM(B20:C20)</f>
        <v>1</v>
      </c>
      <c r="E20" s="1184">
        <f t="shared" si="1"/>
        <v>2.271694684234439E-2</v>
      </c>
      <c r="F20" s="740" t="s">
        <v>121</v>
      </c>
      <c r="G20" s="741" t="s">
        <v>121</v>
      </c>
      <c r="H20" s="736">
        <f t="shared" si="2"/>
        <v>0</v>
      </c>
      <c r="I20" s="1185">
        <f t="shared" si="3"/>
        <v>0</v>
      </c>
      <c r="J20" s="742" t="s">
        <v>121</v>
      </c>
      <c r="K20" s="743" t="s">
        <v>121</v>
      </c>
      <c r="L20" s="736">
        <f t="shared" si="4"/>
        <v>0</v>
      </c>
      <c r="M20" s="1185">
        <f t="shared" si="5"/>
        <v>0</v>
      </c>
      <c r="N20" s="742" t="s">
        <v>121</v>
      </c>
      <c r="O20" s="743" t="s">
        <v>121</v>
      </c>
      <c r="P20" s="736">
        <f t="shared" si="6"/>
        <v>0</v>
      </c>
      <c r="Q20" s="1188">
        <f t="shared" si="7"/>
        <v>0</v>
      </c>
      <c r="R20" s="737" t="s">
        <v>121</v>
      </c>
      <c r="S20" s="738" t="s">
        <v>121</v>
      </c>
      <c r="T20" s="736">
        <f t="shared" si="8"/>
        <v>0</v>
      </c>
      <c r="U20" s="1185">
        <f t="shared" si="9"/>
        <v>0</v>
      </c>
      <c r="V20" s="1071">
        <f t="shared" si="10"/>
        <v>0</v>
      </c>
      <c r="W20" s="1072">
        <f t="shared" si="11"/>
        <v>1</v>
      </c>
      <c r="X20" s="1073">
        <f t="shared" si="12"/>
        <v>1</v>
      </c>
      <c r="Y20" s="1230">
        <f t="shared" si="13"/>
        <v>3.914047516536851E-3</v>
      </c>
      <c r="Z20" s="1067"/>
      <c r="AA20" s="1067"/>
      <c r="AE20" s="933"/>
      <c r="AF20" s="933"/>
    </row>
    <row r="21" spans="1:32" x14ac:dyDescent="0.2">
      <c r="A21" s="734" t="s">
        <v>14</v>
      </c>
      <c r="B21" s="744">
        <v>405</v>
      </c>
      <c r="C21" s="735">
        <v>353</v>
      </c>
      <c r="D21" s="739">
        <f t="shared" si="14"/>
        <v>758</v>
      </c>
      <c r="E21" s="1184">
        <f t="shared" si="1"/>
        <v>17.219445706497048</v>
      </c>
      <c r="F21" s="740">
        <v>154</v>
      </c>
      <c r="G21" s="746">
        <v>188</v>
      </c>
      <c r="H21" s="736">
        <f t="shared" si="2"/>
        <v>342</v>
      </c>
      <c r="I21" s="1185">
        <f t="shared" si="3"/>
        <v>19.542857142857144</v>
      </c>
      <c r="J21" s="742">
        <v>511</v>
      </c>
      <c r="K21" s="743">
        <v>571</v>
      </c>
      <c r="L21" s="736">
        <f t="shared" si="4"/>
        <v>1082</v>
      </c>
      <c r="M21" s="1185">
        <f t="shared" si="5"/>
        <v>15.90708615113202</v>
      </c>
      <c r="N21" s="742">
        <v>665</v>
      </c>
      <c r="O21" s="743">
        <v>759</v>
      </c>
      <c r="P21" s="736">
        <f t="shared" si="6"/>
        <v>1424</v>
      </c>
      <c r="Q21" s="1188">
        <f t="shared" si="7"/>
        <v>16.651075771749298</v>
      </c>
      <c r="R21" s="737">
        <v>771</v>
      </c>
      <c r="S21" s="738">
        <v>920</v>
      </c>
      <c r="T21" s="736">
        <f t="shared" si="8"/>
        <v>1691</v>
      </c>
      <c r="U21" s="1185">
        <f t="shared" si="9"/>
        <v>13.425962683604604</v>
      </c>
      <c r="V21" s="1071">
        <f t="shared" si="10"/>
        <v>1841</v>
      </c>
      <c r="W21" s="1072">
        <f t="shared" si="11"/>
        <v>2032</v>
      </c>
      <c r="X21" s="1073">
        <f t="shared" si="12"/>
        <v>3873</v>
      </c>
      <c r="Y21" s="1230">
        <f t="shared" si="13"/>
        <v>15.159106031547223</v>
      </c>
      <c r="Z21" s="1067"/>
      <c r="AA21" s="1067"/>
      <c r="AE21" s="933"/>
      <c r="AF21" s="933"/>
    </row>
    <row r="22" spans="1:32" x14ac:dyDescent="0.2">
      <c r="A22" s="734" t="s">
        <v>109</v>
      </c>
      <c r="B22" s="744">
        <v>1</v>
      </c>
      <c r="C22" s="735" t="s">
        <v>121</v>
      </c>
      <c r="D22" s="739">
        <f t="shared" si="14"/>
        <v>1</v>
      </c>
      <c r="E22" s="1184">
        <f t="shared" si="1"/>
        <v>2.271694684234439E-2</v>
      </c>
      <c r="F22" s="740" t="s">
        <v>121</v>
      </c>
      <c r="G22" s="746" t="s">
        <v>121</v>
      </c>
      <c r="H22" s="736">
        <f t="shared" si="2"/>
        <v>0</v>
      </c>
      <c r="I22" s="1185">
        <f t="shared" si="3"/>
        <v>0</v>
      </c>
      <c r="J22" s="742" t="s">
        <v>121</v>
      </c>
      <c r="K22" s="743" t="s">
        <v>121</v>
      </c>
      <c r="L22" s="736">
        <f t="shared" si="4"/>
        <v>0</v>
      </c>
      <c r="M22" s="1185">
        <f t="shared" si="5"/>
        <v>0</v>
      </c>
      <c r="N22" s="742" t="s">
        <v>121</v>
      </c>
      <c r="O22" s="743" t="s">
        <v>121</v>
      </c>
      <c r="P22" s="736">
        <f t="shared" si="6"/>
        <v>0</v>
      </c>
      <c r="Q22" s="1188">
        <f t="shared" si="7"/>
        <v>0</v>
      </c>
      <c r="R22" s="737" t="s">
        <v>121</v>
      </c>
      <c r="S22" s="738" t="s">
        <v>121</v>
      </c>
      <c r="T22" s="736">
        <f t="shared" si="8"/>
        <v>0</v>
      </c>
      <c r="U22" s="1185">
        <f t="shared" si="9"/>
        <v>0</v>
      </c>
      <c r="V22" s="1071">
        <f t="shared" si="10"/>
        <v>1</v>
      </c>
      <c r="W22" s="1072">
        <f t="shared" si="11"/>
        <v>0</v>
      </c>
      <c r="X22" s="1073">
        <f t="shared" si="12"/>
        <v>1</v>
      </c>
      <c r="Y22" s="1230">
        <f t="shared" si="13"/>
        <v>3.914047516536851E-3</v>
      </c>
      <c r="Z22" s="1067"/>
      <c r="AA22" s="1067"/>
      <c r="AE22" s="933"/>
      <c r="AF22" s="933"/>
    </row>
    <row r="23" spans="1:32" x14ac:dyDescent="0.2">
      <c r="A23" s="734" t="s">
        <v>15</v>
      </c>
      <c r="B23" s="744" t="s">
        <v>121</v>
      </c>
      <c r="C23" s="735">
        <v>1</v>
      </c>
      <c r="D23" s="739">
        <f t="shared" si="14"/>
        <v>1</v>
      </c>
      <c r="E23" s="1184">
        <f t="shared" si="1"/>
        <v>2.271694684234439E-2</v>
      </c>
      <c r="F23" s="740" t="s">
        <v>121</v>
      </c>
      <c r="G23" s="746" t="s">
        <v>121</v>
      </c>
      <c r="H23" s="736">
        <f t="shared" si="2"/>
        <v>0</v>
      </c>
      <c r="I23" s="1185">
        <f t="shared" si="3"/>
        <v>0</v>
      </c>
      <c r="J23" s="742" t="s">
        <v>121</v>
      </c>
      <c r="K23" s="743" t="s">
        <v>121</v>
      </c>
      <c r="L23" s="736">
        <f t="shared" si="4"/>
        <v>0</v>
      </c>
      <c r="M23" s="1185">
        <f t="shared" si="5"/>
        <v>0</v>
      </c>
      <c r="N23" s="742" t="s">
        <v>121</v>
      </c>
      <c r="O23" s="743" t="s">
        <v>121</v>
      </c>
      <c r="P23" s="736">
        <f t="shared" si="6"/>
        <v>0</v>
      </c>
      <c r="Q23" s="1188">
        <f t="shared" si="7"/>
        <v>0</v>
      </c>
      <c r="R23" s="737" t="s">
        <v>121</v>
      </c>
      <c r="S23" s="738">
        <v>1</v>
      </c>
      <c r="T23" s="736">
        <f t="shared" si="8"/>
        <v>1</v>
      </c>
      <c r="U23" s="1185">
        <f t="shared" si="9"/>
        <v>7.9396585946804286E-3</v>
      </c>
      <c r="V23" s="1071">
        <f t="shared" si="10"/>
        <v>0</v>
      </c>
      <c r="W23" s="1072">
        <f t="shared" si="11"/>
        <v>2</v>
      </c>
      <c r="X23" s="1073">
        <f t="shared" si="12"/>
        <v>2</v>
      </c>
      <c r="Y23" s="1230">
        <f t="shared" si="13"/>
        <v>7.828095033073702E-3</v>
      </c>
      <c r="Z23" s="1067"/>
      <c r="AA23" s="1067"/>
      <c r="AE23" s="933"/>
      <c r="AF23" s="933"/>
    </row>
    <row r="24" spans="1:32" x14ac:dyDescent="0.2">
      <c r="A24" s="734" t="s">
        <v>131</v>
      </c>
      <c r="B24" s="744" t="s">
        <v>121</v>
      </c>
      <c r="C24" s="735">
        <v>1</v>
      </c>
      <c r="D24" s="739">
        <f t="shared" si="14"/>
        <v>1</v>
      </c>
      <c r="E24" s="1184">
        <f t="shared" si="1"/>
        <v>2.271694684234439E-2</v>
      </c>
      <c r="F24" s="740" t="s">
        <v>121</v>
      </c>
      <c r="G24" s="746">
        <v>1</v>
      </c>
      <c r="H24" s="736">
        <f t="shared" si="2"/>
        <v>1</v>
      </c>
      <c r="I24" s="1185">
        <f t="shared" si="3"/>
        <v>5.7142857142857141E-2</v>
      </c>
      <c r="J24" s="742" t="s">
        <v>121</v>
      </c>
      <c r="K24" s="743">
        <v>1</v>
      </c>
      <c r="L24" s="736">
        <f t="shared" si="4"/>
        <v>1</v>
      </c>
      <c r="M24" s="1185">
        <f t="shared" si="5"/>
        <v>1.4701558365186709E-2</v>
      </c>
      <c r="N24" s="742" t="s">
        <v>121</v>
      </c>
      <c r="O24" s="743">
        <v>2</v>
      </c>
      <c r="P24" s="736">
        <f t="shared" si="6"/>
        <v>2</v>
      </c>
      <c r="Q24" s="1188">
        <f t="shared" si="7"/>
        <v>2.3386342376052385E-2</v>
      </c>
      <c r="R24" s="737">
        <v>1</v>
      </c>
      <c r="S24" s="738">
        <v>4</v>
      </c>
      <c r="T24" s="736">
        <f t="shared" si="8"/>
        <v>5</v>
      </c>
      <c r="U24" s="1185">
        <f t="shared" si="9"/>
        <v>3.9698292973402147E-2</v>
      </c>
      <c r="V24" s="1071">
        <f t="shared" si="10"/>
        <v>1</v>
      </c>
      <c r="W24" s="1072">
        <f t="shared" si="11"/>
        <v>7</v>
      </c>
      <c r="X24" s="1073">
        <f t="shared" si="12"/>
        <v>8</v>
      </c>
      <c r="Y24" s="1230">
        <f t="shared" si="13"/>
        <v>3.1312380132294808E-2</v>
      </c>
      <c r="Z24" s="1067"/>
      <c r="AA24" s="1067"/>
      <c r="AE24" s="933"/>
      <c r="AF24" s="933"/>
    </row>
    <row r="25" spans="1:32" x14ac:dyDescent="0.2">
      <c r="A25" s="734" t="s">
        <v>17</v>
      </c>
      <c r="B25" s="744">
        <v>5</v>
      </c>
      <c r="C25" s="735">
        <v>7</v>
      </c>
      <c r="D25" s="739">
        <f t="shared" si="14"/>
        <v>12</v>
      </c>
      <c r="E25" s="1184">
        <f t="shared" si="1"/>
        <v>0.27260336210813269</v>
      </c>
      <c r="F25" s="740">
        <v>3</v>
      </c>
      <c r="G25" s="746">
        <v>3</v>
      </c>
      <c r="H25" s="736">
        <f t="shared" si="2"/>
        <v>6</v>
      </c>
      <c r="I25" s="1185">
        <f t="shared" si="3"/>
        <v>0.34285714285714286</v>
      </c>
      <c r="J25" s="742">
        <v>4</v>
      </c>
      <c r="K25" s="743">
        <v>11</v>
      </c>
      <c r="L25" s="736">
        <f t="shared" si="4"/>
        <v>15</v>
      </c>
      <c r="M25" s="1185">
        <f t="shared" si="5"/>
        <v>0.22052337547780065</v>
      </c>
      <c r="N25" s="742">
        <v>7</v>
      </c>
      <c r="O25" s="743">
        <v>14</v>
      </c>
      <c r="P25" s="736">
        <f t="shared" si="6"/>
        <v>21</v>
      </c>
      <c r="Q25" s="1188">
        <f t="shared" si="7"/>
        <v>0.24555659494855003</v>
      </c>
      <c r="R25" s="737">
        <v>3</v>
      </c>
      <c r="S25" s="738">
        <v>9</v>
      </c>
      <c r="T25" s="736">
        <f t="shared" si="8"/>
        <v>12</v>
      </c>
      <c r="U25" s="1185">
        <f t="shared" si="9"/>
        <v>9.5275903136165144E-2</v>
      </c>
      <c r="V25" s="1071">
        <f t="shared" si="10"/>
        <v>15</v>
      </c>
      <c r="W25" s="1072">
        <f t="shared" si="11"/>
        <v>30</v>
      </c>
      <c r="X25" s="1073">
        <f t="shared" si="12"/>
        <v>45</v>
      </c>
      <c r="Y25" s="1230">
        <f t="shared" si="13"/>
        <v>0.17613213824415827</v>
      </c>
      <c r="Z25" s="1067"/>
      <c r="AA25" s="1067"/>
      <c r="AE25" s="933"/>
      <c r="AF25" s="933"/>
    </row>
    <row r="26" spans="1:32" x14ac:dyDescent="0.2">
      <c r="A26" s="734" t="s">
        <v>18</v>
      </c>
      <c r="B26" s="744" t="s">
        <v>121</v>
      </c>
      <c r="C26" s="735">
        <v>1</v>
      </c>
      <c r="D26" s="739">
        <f t="shared" si="14"/>
        <v>1</v>
      </c>
      <c r="E26" s="1184">
        <f t="shared" si="1"/>
        <v>2.271694684234439E-2</v>
      </c>
      <c r="F26" s="740" t="s">
        <v>121</v>
      </c>
      <c r="G26" s="741">
        <v>1</v>
      </c>
      <c r="H26" s="736">
        <f t="shared" si="2"/>
        <v>1</v>
      </c>
      <c r="I26" s="1185">
        <f t="shared" si="3"/>
        <v>5.7142857142857141E-2</v>
      </c>
      <c r="J26" s="742" t="s">
        <v>121</v>
      </c>
      <c r="K26" s="743">
        <v>1</v>
      </c>
      <c r="L26" s="736">
        <f t="shared" si="4"/>
        <v>1</v>
      </c>
      <c r="M26" s="1185">
        <f t="shared" si="5"/>
        <v>1.4701558365186709E-2</v>
      </c>
      <c r="N26" s="742" t="s">
        <v>121</v>
      </c>
      <c r="O26" s="743">
        <v>2</v>
      </c>
      <c r="P26" s="736">
        <f t="shared" si="6"/>
        <v>2</v>
      </c>
      <c r="Q26" s="1188">
        <f t="shared" si="7"/>
        <v>2.3386342376052385E-2</v>
      </c>
      <c r="R26" s="737" t="s">
        <v>121</v>
      </c>
      <c r="S26" s="738" t="s">
        <v>121</v>
      </c>
      <c r="T26" s="736">
        <f t="shared" si="8"/>
        <v>0</v>
      </c>
      <c r="U26" s="1185">
        <f t="shared" si="9"/>
        <v>0</v>
      </c>
      <c r="V26" s="1071">
        <f t="shared" si="10"/>
        <v>0</v>
      </c>
      <c r="W26" s="1072">
        <f t="shared" si="11"/>
        <v>3</v>
      </c>
      <c r="X26" s="1073">
        <f t="shared" si="12"/>
        <v>3</v>
      </c>
      <c r="Y26" s="1230">
        <f t="shared" si="13"/>
        <v>1.1742142549610552E-2</v>
      </c>
      <c r="Z26" s="1067"/>
      <c r="AA26" s="1067"/>
      <c r="AE26" s="933"/>
      <c r="AF26" s="933"/>
    </row>
    <row r="27" spans="1:32" x14ac:dyDescent="0.2">
      <c r="A27" s="734" t="s">
        <v>204</v>
      </c>
      <c r="B27" s="744" t="s">
        <v>121</v>
      </c>
      <c r="C27" s="735" t="s">
        <v>121</v>
      </c>
      <c r="D27" s="739">
        <f t="shared" si="14"/>
        <v>0</v>
      </c>
      <c r="E27" s="1184">
        <f t="shared" si="1"/>
        <v>0</v>
      </c>
      <c r="F27" s="747" t="s">
        <v>121</v>
      </c>
      <c r="G27" s="749" t="s">
        <v>121</v>
      </c>
      <c r="H27" s="736">
        <f t="shared" si="2"/>
        <v>0</v>
      </c>
      <c r="I27" s="1185">
        <f t="shared" si="3"/>
        <v>0</v>
      </c>
      <c r="J27" s="742" t="s">
        <v>121</v>
      </c>
      <c r="K27" s="743" t="s">
        <v>121</v>
      </c>
      <c r="L27" s="736">
        <f t="shared" si="4"/>
        <v>0</v>
      </c>
      <c r="M27" s="1185">
        <f t="shared" si="5"/>
        <v>0</v>
      </c>
      <c r="N27" s="742" t="s">
        <v>121</v>
      </c>
      <c r="O27" s="743" t="s">
        <v>121</v>
      </c>
      <c r="P27" s="736">
        <f t="shared" si="6"/>
        <v>0</v>
      </c>
      <c r="Q27" s="1188">
        <f t="shared" si="7"/>
        <v>0</v>
      </c>
      <c r="R27" s="737" t="s">
        <v>121</v>
      </c>
      <c r="S27" s="738">
        <v>1</v>
      </c>
      <c r="T27" s="736">
        <f t="shared" si="8"/>
        <v>1</v>
      </c>
      <c r="U27" s="1185">
        <f t="shared" si="9"/>
        <v>7.9396585946804286E-3</v>
      </c>
      <c r="V27" s="1071">
        <f t="shared" si="10"/>
        <v>0</v>
      </c>
      <c r="W27" s="1072">
        <f t="shared" si="11"/>
        <v>1</v>
      </c>
      <c r="X27" s="1073">
        <f t="shared" si="12"/>
        <v>1</v>
      </c>
      <c r="Y27" s="1230">
        <f t="shared" si="13"/>
        <v>3.914047516536851E-3</v>
      </c>
      <c r="Z27" s="1067"/>
      <c r="AA27" s="1067"/>
      <c r="AE27" s="933"/>
      <c r="AF27" s="933"/>
    </row>
    <row r="28" spans="1:32" x14ac:dyDescent="0.2">
      <c r="A28" s="734" t="s">
        <v>19</v>
      </c>
      <c r="B28" s="744" t="s">
        <v>121</v>
      </c>
      <c r="C28" s="735">
        <v>3</v>
      </c>
      <c r="D28" s="739">
        <f t="shared" si="14"/>
        <v>3</v>
      </c>
      <c r="E28" s="1184">
        <f t="shared" si="1"/>
        <v>6.8150840527033171E-2</v>
      </c>
      <c r="F28" s="740" t="s">
        <v>121</v>
      </c>
      <c r="G28" s="746" t="s">
        <v>121</v>
      </c>
      <c r="H28" s="736">
        <f t="shared" si="2"/>
        <v>0</v>
      </c>
      <c r="I28" s="1185">
        <f t="shared" si="3"/>
        <v>0</v>
      </c>
      <c r="J28" s="742" t="s">
        <v>121</v>
      </c>
      <c r="K28" s="743">
        <v>1</v>
      </c>
      <c r="L28" s="736">
        <f t="shared" si="4"/>
        <v>1</v>
      </c>
      <c r="M28" s="1185">
        <f t="shared" si="5"/>
        <v>1.4701558365186709E-2</v>
      </c>
      <c r="N28" s="742" t="s">
        <v>121</v>
      </c>
      <c r="O28" s="743">
        <v>1</v>
      </c>
      <c r="P28" s="736">
        <f t="shared" si="6"/>
        <v>1</v>
      </c>
      <c r="Q28" s="1188">
        <f t="shared" si="7"/>
        <v>1.1693171188026192E-2</v>
      </c>
      <c r="R28" s="737">
        <v>2</v>
      </c>
      <c r="S28" s="738">
        <v>5</v>
      </c>
      <c r="T28" s="736">
        <f t="shared" si="8"/>
        <v>7</v>
      </c>
      <c r="U28" s="1185">
        <f t="shared" si="9"/>
        <v>5.5577610162763004E-2</v>
      </c>
      <c r="V28" s="1071">
        <f t="shared" si="10"/>
        <v>2</v>
      </c>
      <c r="W28" s="1072">
        <f t="shared" si="11"/>
        <v>9</v>
      </c>
      <c r="X28" s="1073">
        <f t="shared" si="12"/>
        <v>11</v>
      </c>
      <c r="Y28" s="1230">
        <f t="shared" si="13"/>
        <v>4.3054522681905356E-2</v>
      </c>
      <c r="Z28" s="1067"/>
      <c r="AA28" s="1067"/>
    </row>
    <row r="29" spans="1:32" x14ac:dyDescent="0.2">
      <c r="A29" s="734" t="s">
        <v>20</v>
      </c>
      <c r="B29" s="744">
        <v>29</v>
      </c>
      <c r="C29" s="735">
        <v>15</v>
      </c>
      <c r="D29" s="739">
        <f t="shared" si="14"/>
        <v>44</v>
      </c>
      <c r="E29" s="1184">
        <f t="shared" si="1"/>
        <v>0.99954566106315312</v>
      </c>
      <c r="F29" s="740">
        <v>7</v>
      </c>
      <c r="G29" s="741">
        <v>7</v>
      </c>
      <c r="H29" s="736">
        <f t="shared" si="2"/>
        <v>14</v>
      </c>
      <c r="I29" s="1185">
        <f t="shared" si="3"/>
        <v>0.8</v>
      </c>
      <c r="J29" s="742">
        <v>43</v>
      </c>
      <c r="K29" s="743">
        <v>44</v>
      </c>
      <c r="L29" s="736">
        <f t="shared" si="4"/>
        <v>87</v>
      </c>
      <c r="M29" s="1185">
        <f t="shared" si="5"/>
        <v>1.2790355777712437</v>
      </c>
      <c r="N29" s="742">
        <v>50</v>
      </c>
      <c r="O29" s="743">
        <v>51</v>
      </c>
      <c r="P29" s="736">
        <f t="shared" si="6"/>
        <v>101</v>
      </c>
      <c r="Q29" s="1188">
        <f t="shared" si="7"/>
        <v>1.1810102899906454</v>
      </c>
      <c r="R29" s="737">
        <v>42</v>
      </c>
      <c r="S29" s="738">
        <v>43</v>
      </c>
      <c r="T29" s="736">
        <f t="shared" si="8"/>
        <v>85</v>
      </c>
      <c r="U29" s="1185">
        <f t="shared" si="9"/>
        <v>0.67487098054783645</v>
      </c>
      <c r="V29" s="1071">
        <f t="shared" si="10"/>
        <v>121</v>
      </c>
      <c r="W29" s="1072">
        <f t="shared" si="11"/>
        <v>109</v>
      </c>
      <c r="X29" s="1073">
        <f t="shared" si="12"/>
        <v>230</v>
      </c>
      <c r="Y29" s="1230">
        <f t="shared" si="13"/>
        <v>0.90023092880347566</v>
      </c>
      <c r="Z29" s="1067"/>
      <c r="AA29" s="1067"/>
    </row>
    <row r="30" spans="1:32" x14ac:dyDescent="0.2">
      <c r="A30" s="734" t="s">
        <v>22</v>
      </c>
      <c r="B30" s="744" t="s">
        <v>121</v>
      </c>
      <c r="C30" s="735">
        <v>2</v>
      </c>
      <c r="D30" s="739">
        <f t="shared" si="14"/>
        <v>2</v>
      </c>
      <c r="E30" s="1184">
        <f t="shared" si="1"/>
        <v>4.5433893684688781E-2</v>
      </c>
      <c r="F30" s="747" t="s">
        <v>121</v>
      </c>
      <c r="G30" s="748" t="s">
        <v>121</v>
      </c>
      <c r="H30" s="736">
        <f t="shared" si="2"/>
        <v>0</v>
      </c>
      <c r="I30" s="1185">
        <f t="shared" si="3"/>
        <v>0</v>
      </c>
      <c r="J30" s="742" t="s">
        <v>121</v>
      </c>
      <c r="K30" s="743" t="s">
        <v>121</v>
      </c>
      <c r="L30" s="736">
        <f t="shared" si="4"/>
        <v>0</v>
      </c>
      <c r="M30" s="1185">
        <f t="shared" si="5"/>
        <v>0</v>
      </c>
      <c r="N30" s="742" t="s">
        <v>121</v>
      </c>
      <c r="O30" s="743" t="s">
        <v>121</v>
      </c>
      <c r="P30" s="736">
        <f t="shared" si="6"/>
        <v>0</v>
      </c>
      <c r="Q30" s="1188">
        <f t="shared" si="7"/>
        <v>0</v>
      </c>
      <c r="R30" s="737" t="s">
        <v>121</v>
      </c>
      <c r="S30" s="738">
        <v>1</v>
      </c>
      <c r="T30" s="736">
        <f t="shared" si="8"/>
        <v>1</v>
      </c>
      <c r="U30" s="1185">
        <f t="shared" si="9"/>
        <v>7.9396585946804286E-3</v>
      </c>
      <c r="V30" s="1071">
        <f t="shared" si="10"/>
        <v>0</v>
      </c>
      <c r="W30" s="1072">
        <f t="shared" si="11"/>
        <v>3</v>
      </c>
      <c r="X30" s="1073">
        <f t="shared" si="12"/>
        <v>3</v>
      </c>
      <c r="Y30" s="1230">
        <f t="shared" si="13"/>
        <v>1.1742142549610552E-2</v>
      </c>
      <c r="Z30" s="1067"/>
      <c r="AA30" s="1067"/>
    </row>
    <row r="31" spans="1:32" x14ac:dyDescent="0.2">
      <c r="A31" s="734" t="s">
        <v>132</v>
      </c>
      <c r="B31" s="744" t="s">
        <v>121</v>
      </c>
      <c r="C31" s="735">
        <v>1</v>
      </c>
      <c r="D31" s="739">
        <f t="shared" si="14"/>
        <v>1</v>
      </c>
      <c r="E31" s="1184">
        <f t="shared" si="1"/>
        <v>2.271694684234439E-2</v>
      </c>
      <c r="F31" s="747">
        <v>1</v>
      </c>
      <c r="G31" s="748">
        <v>1</v>
      </c>
      <c r="H31" s="736">
        <f t="shared" si="2"/>
        <v>2</v>
      </c>
      <c r="I31" s="1185">
        <f t="shared" si="3"/>
        <v>0.11428571428571428</v>
      </c>
      <c r="J31" s="742" t="s">
        <v>121</v>
      </c>
      <c r="K31" s="743" t="s">
        <v>121</v>
      </c>
      <c r="L31" s="736">
        <f t="shared" si="4"/>
        <v>0</v>
      </c>
      <c r="M31" s="1185">
        <f t="shared" si="5"/>
        <v>0</v>
      </c>
      <c r="N31" s="742">
        <v>1</v>
      </c>
      <c r="O31" s="743">
        <v>1</v>
      </c>
      <c r="P31" s="736">
        <f t="shared" si="6"/>
        <v>2</v>
      </c>
      <c r="Q31" s="1188">
        <f t="shared" si="7"/>
        <v>2.3386342376052385E-2</v>
      </c>
      <c r="R31" s="737" t="s">
        <v>121</v>
      </c>
      <c r="S31" s="738">
        <v>1</v>
      </c>
      <c r="T31" s="736">
        <f t="shared" si="8"/>
        <v>1</v>
      </c>
      <c r="U31" s="1185">
        <f t="shared" si="9"/>
        <v>7.9396585946804286E-3</v>
      </c>
      <c r="V31" s="1071">
        <f t="shared" si="10"/>
        <v>1</v>
      </c>
      <c r="W31" s="1072">
        <f t="shared" si="11"/>
        <v>3</v>
      </c>
      <c r="X31" s="1073">
        <f t="shared" si="12"/>
        <v>4</v>
      </c>
      <c r="Y31" s="1230">
        <f t="shared" si="13"/>
        <v>1.5656190066147404E-2</v>
      </c>
      <c r="Z31" s="1067"/>
      <c r="AA31" s="1067"/>
    </row>
    <row r="32" spans="1:32" x14ac:dyDescent="0.2">
      <c r="A32" s="734" t="s">
        <v>133</v>
      </c>
      <c r="B32" s="744" t="s">
        <v>121</v>
      </c>
      <c r="C32" s="735">
        <v>1</v>
      </c>
      <c r="D32" s="739">
        <f t="shared" si="14"/>
        <v>1</v>
      </c>
      <c r="E32" s="1184">
        <f t="shared" si="1"/>
        <v>2.271694684234439E-2</v>
      </c>
      <c r="F32" s="747" t="s">
        <v>121</v>
      </c>
      <c r="G32" s="749" t="s">
        <v>121</v>
      </c>
      <c r="H32" s="736">
        <f t="shared" si="2"/>
        <v>0</v>
      </c>
      <c r="I32" s="1185">
        <f t="shared" si="3"/>
        <v>0</v>
      </c>
      <c r="J32" s="742" t="s">
        <v>121</v>
      </c>
      <c r="K32" s="743" t="s">
        <v>121</v>
      </c>
      <c r="L32" s="736">
        <f t="shared" si="4"/>
        <v>0</v>
      </c>
      <c r="M32" s="1185">
        <f t="shared" si="5"/>
        <v>0</v>
      </c>
      <c r="N32" s="742" t="s">
        <v>121</v>
      </c>
      <c r="O32" s="743" t="s">
        <v>121</v>
      </c>
      <c r="P32" s="736">
        <f t="shared" si="6"/>
        <v>0</v>
      </c>
      <c r="Q32" s="1188">
        <f t="shared" si="7"/>
        <v>0</v>
      </c>
      <c r="R32" s="737" t="s">
        <v>121</v>
      </c>
      <c r="S32" s="738" t="s">
        <v>121</v>
      </c>
      <c r="T32" s="736">
        <f t="shared" si="8"/>
        <v>0</v>
      </c>
      <c r="U32" s="1185">
        <f t="shared" si="9"/>
        <v>0</v>
      </c>
      <c r="V32" s="1071">
        <f t="shared" si="10"/>
        <v>0</v>
      </c>
      <c r="W32" s="1072">
        <f t="shared" si="11"/>
        <v>1</v>
      </c>
      <c r="X32" s="1073">
        <f t="shared" si="12"/>
        <v>1</v>
      </c>
      <c r="Y32" s="1230">
        <f t="shared" si="13"/>
        <v>3.914047516536851E-3</v>
      </c>
      <c r="Z32" s="1067"/>
      <c r="AA32" s="1067"/>
    </row>
    <row r="33" spans="1:27" ht="22.5" x14ac:dyDescent="0.2">
      <c r="A33" s="734" t="s">
        <v>116</v>
      </c>
      <c r="B33" s="744" t="s">
        <v>121</v>
      </c>
      <c r="C33" s="735" t="s">
        <v>121</v>
      </c>
      <c r="D33" s="739">
        <f t="shared" si="14"/>
        <v>0</v>
      </c>
      <c r="E33" s="1184">
        <f t="shared" si="1"/>
        <v>0</v>
      </c>
      <c r="F33" s="747" t="s">
        <v>121</v>
      </c>
      <c r="G33" s="748">
        <v>1</v>
      </c>
      <c r="H33" s="736">
        <f t="shared" si="2"/>
        <v>1</v>
      </c>
      <c r="I33" s="1185">
        <f t="shared" si="3"/>
        <v>5.7142857142857141E-2</v>
      </c>
      <c r="J33" s="742" t="s">
        <v>121</v>
      </c>
      <c r="K33" s="743">
        <v>1</v>
      </c>
      <c r="L33" s="736">
        <f t="shared" si="4"/>
        <v>1</v>
      </c>
      <c r="M33" s="1185">
        <f t="shared" si="5"/>
        <v>1.4701558365186709E-2</v>
      </c>
      <c r="N33" s="742" t="s">
        <v>121</v>
      </c>
      <c r="O33" s="743">
        <v>2</v>
      </c>
      <c r="P33" s="736">
        <f t="shared" si="6"/>
        <v>2</v>
      </c>
      <c r="Q33" s="1188">
        <f t="shared" si="7"/>
        <v>2.3386342376052385E-2</v>
      </c>
      <c r="R33" s="737" t="s">
        <v>121</v>
      </c>
      <c r="S33" s="738" t="s">
        <v>121</v>
      </c>
      <c r="T33" s="736">
        <f t="shared" si="8"/>
        <v>0</v>
      </c>
      <c r="U33" s="1185">
        <f t="shared" si="9"/>
        <v>0</v>
      </c>
      <c r="V33" s="1071">
        <f t="shared" si="10"/>
        <v>0</v>
      </c>
      <c r="W33" s="1072">
        <f t="shared" si="11"/>
        <v>2</v>
      </c>
      <c r="X33" s="1073">
        <f t="shared" si="12"/>
        <v>2</v>
      </c>
      <c r="Y33" s="1230">
        <f t="shared" si="13"/>
        <v>7.828095033073702E-3</v>
      </c>
      <c r="Z33" s="1067"/>
      <c r="AA33" s="1067"/>
    </row>
    <row r="34" spans="1:27" x14ac:dyDescent="0.2">
      <c r="A34" s="734" t="s">
        <v>23</v>
      </c>
      <c r="B34" s="744">
        <v>2</v>
      </c>
      <c r="C34" s="735">
        <v>1</v>
      </c>
      <c r="D34" s="739">
        <f t="shared" si="14"/>
        <v>3</v>
      </c>
      <c r="E34" s="1184">
        <f t="shared" si="1"/>
        <v>6.8150840527033171E-2</v>
      </c>
      <c r="F34" s="747">
        <v>1</v>
      </c>
      <c r="G34" s="749" t="s">
        <v>121</v>
      </c>
      <c r="H34" s="736">
        <f t="shared" si="2"/>
        <v>1</v>
      </c>
      <c r="I34" s="1185">
        <f t="shared" si="3"/>
        <v>5.7142857142857141E-2</v>
      </c>
      <c r="J34" s="742">
        <v>2</v>
      </c>
      <c r="K34" s="743" t="s">
        <v>121</v>
      </c>
      <c r="L34" s="736">
        <f t="shared" si="4"/>
        <v>2</v>
      </c>
      <c r="M34" s="1185">
        <f t="shared" si="5"/>
        <v>2.9403116730373418E-2</v>
      </c>
      <c r="N34" s="742">
        <v>3</v>
      </c>
      <c r="O34" s="743" t="s">
        <v>121</v>
      </c>
      <c r="P34" s="736">
        <f t="shared" si="6"/>
        <v>3</v>
      </c>
      <c r="Q34" s="1188">
        <f t="shared" si="7"/>
        <v>3.5079513564078575E-2</v>
      </c>
      <c r="R34" s="737" t="s">
        <v>121</v>
      </c>
      <c r="S34" s="738">
        <v>2</v>
      </c>
      <c r="T34" s="736">
        <f t="shared" si="8"/>
        <v>2</v>
      </c>
      <c r="U34" s="1185">
        <f t="shared" si="9"/>
        <v>1.5879317189360857E-2</v>
      </c>
      <c r="V34" s="1071">
        <f t="shared" si="10"/>
        <v>5</v>
      </c>
      <c r="W34" s="1072">
        <f t="shared" si="11"/>
        <v>3</v>
      </c>
      <c r="X34" s="1073">
        <f t="shared" si="12"/>
        <v>8</v>
      </c>
      <c r="Y34" s="1230">
        <f t="shared" si="13"/>
        <v>3.1312380132294808E-2</v>
      </c>
      <c r="Z34" s="1067"/>
      <c r="AA34" s="1067"/>
    </row>
    <row r="35" spans="1:27" x14ac:dyDescent="0.2">
      <c r="A35" s="734" t="s">
        <v>24</v>
      </c>
      <c r="B35" s="744">
        <v>3</v>
      </c>
      <c r="C35" s="735">
        <v>89</v>
      </c>
      <c r="D35" s="739">
        <f t="shared" si="14"/>
        <v>92</v>
      </c>
      <c r="E35" s="1184">
        <f t="shared" si="1"/>
        <v>2.089959109495684</v>
      </c>
      <c r="F35" s="747" t="s">
        <v>121</v>
      </c>
      <c r="G35" s="748">
        <v>27</v>
      </c>
      <c r="H35" s="736">
        <f t="shared" si="2"/>
        <v>27</v>
      </c>
      <c r="I35" s="1185">
        <f t="shared" si="3"/>
        <v>1.5428571428571429</v>
      </c>
      <c r="J35" s="742" t="s">
        <v>121</v>
      </c>
      <c r="K35" s="743">
        <v>51</v>
      </c>
      <c r="L35" s="736">
        <f t="shared" si="4"/>
        <v>51</v>
      </c>
      <c r="M35" s="1185">
        <f t="shared" si="5"/>
        <v>0.74977947662452216</v>
      </c>
      <c r="N35" s="742" t="s">
        <v>121</v>
      </c>
      <c r="O35" s="743">
        <v>78</v>
      </c>
      <c r="P35" s="736">
        <f t="shared" si="6"/>
        <v>78</v>
      </c>
      <c r="Q35" s="1188">
        <f t="shared" si="7"/>
        <v>0.912067352666043</v>
      </c>
      <c r="R35" s="737" t="s">
        <v>121</v>
      </c>
      <c r="S35" s="738">
        <v>121</v>
      </c>
      <c r="T35" s="736">
        <f t="shared" si="8"/>
        <v>121</v>
      </c>
      <c r="U35" s="1185">
        <f t="shared" si="9"/>
        <v>0.9606986899563319</v>
      </c>
      <c r="V35" s="1071">
        <f t="shared" si="10"/>
        <v>3</v>
      </c>
      <c r="W35" s="1072">
        <f t="shared" si="11"/>
        <v>288</v>
      </c>
      <c r="X35" s="1073">
        <f t="shared" si="12"/>
        <v>291</v>
      </c>
      <c r="Y35" s="1230">
        <f t="shared" si="13"/>
        <v>1.1389878273122236</v>
      </c>
      <c r="Z35" s="1067"/>
      <c r="AA35" s="1067"/>
    </row>
    <row r="36" spans="1:27" x14ac:dyDescent="0.2">
      <c r="A36" s="734" t="s">
        <v>25</v>
      </c>
      <c r="B36" s="744" t="s">
        <v>121</v>
      </c>
      <c r="C36" s="735">
        <v>3</v>
      </c>
      <c r="D36" s="739">
        <f t="shared" si="14"/>
        <v>3</v>
      </c>
      <c r="E36" s="1184">
        <f t="shared" si="1"/>
        <v>6.8150840527033171E-2</v>
      </c>
      <c r="F36" s="740">
        <v>1</v>
      </c>
      <c r="G36" s="746">
        <v>2</v>
      </c>
      <c r="H36" s="736">
        <f t="shared" si="2"/>
        <v>3</v>
      </c>
      <c r="I36" s="1185">
        <f t="shared" si="3"/>
        <v>0.17142857142857143</v>
      </c>
      <c r="J36" s="742" t="s">
        <v>121</v>
      </c>
      <c r="K36" s="743" t="s">
        <v>121</v>
      </c>
      <c r="L36" s="736">
        <f t="shared" si="4"/>
        <v>0</v>
      </c>
      <c r="M36" s="1185">
        <f t="shared" si="5"/>
        <v>0</v>
      </c>
      <c r="N36" s="742">
        <v>1</v>
      </c>
      <c r="O36" s="743">
        <v>2</v>
      </c>
      <c r="P36" s="736">
        <f t="shared" si="6"/>
        <v>3</v>
      </c>
      <c r="Q36" s="1188">
        <f t="shared" si="7"/>
        <v>3.5079513564078575E-2</v>
      </c>
      <c r="R36" s="737">
        <v>2</v>
      </c>
      <c r="S36" s="738">
        <v>3</v>
      </c>
      <c r="T36" s="736">
        <f t="shared" si="8"/>
        <v>5</v>
      </c>
      <c r="U36" s="1185">
        <f t="shared" si="9"/>
        <v>3.9698292973402147E-2</v>
      </c>
      <c r="V36" s="1071">
        <f t="shared" si="10"/>
        <v>3</v>
      </c>
      <c r="W36" s="1072">
        <f t="shared" si="11"/>
        <v>8</v>
      </c>
      <c r="X36" s="1073">
        <f t="shared" si="12"/>
        <v>11</v>
      </c>
      <c r="Y36" s="1230">
        <f t="shared" si="13"/>
        <v>4.3054522681905356E-2</v>
      </c>
      <c r="Z36" s="1067"/>
      <c r="AA36" s="1067"/>
    </row>
    <row r="37" spans="1:27" x14ac:dyDescent="0.2">
      <c r="A37" s="734" t="s">
        <v>206</v>
      </c>
      <c r="B37" s="744" t="s">
        <v>121</v>
      </c>
      <c r="C37" s="735" t="s">
        <v>121</v>
      </c>
      <c r="D37" s="739">
        <f t="shared" si="14"/>
        <v>0</v>
      </c>
      <c r="E37" s="1184">
        <f t="shared" si="1"/>
        <v>0</v>
      </c>
      <c r="F37" s="747" t="s">
        <v>121</v>
      </c>
      <c r="G37" s="748" t="s">
        <v>121</v>
      </c>
      <c r="H37" s="736">
        <f t="shared" si="2"/>
        <v>0</v>
      </c>
      <c r="I37" s="1185">
        <f t="shared" si="3"/>
        <v>0</v>
      </c>
      <c r="J37" s="742" t="s">
        <v>121</v>
      </c>
      <c r="K37" s="743" t="s">
        <v>121</v>
      </c>
      <c r="L37" s="736">
        <f t="shared" si="4"/>
        <v>0</v>
      </c>
      <c r="M37" s="1185">
        <f t="shared" si="5"/>
        <v>0</v>
      </c>
      <c r="N37" s="742" t="s">
        <v>121</v>
      </c>
      <c r="O37" s="743" t="s">
        <v>121</v>
      </c>
      <c r="P37" s="736">
        <f t="shared" si="6"/>
        <v>0</v>
      </c>
      <c r="Q37" s="1188">
        <f t="shared" si="7"/>
        <v>0</v>
      </c>
      <c r="R37" s="737" t="s">
        <v>121</v>
      </c>
      <c r="S37" s="738">
        <v>1</v>
      </c>
      <c r="T37" s="736">
        <f t="shared" si="8"/>
        <v>1</v>
      </c>
      <c r="U37" s="1185">
        <f t="shared" si="9"/>
        <v>7.9396585946804286E-3</v>
      </c>
      <c r="V37" s="1071">
        <f t="shared" si="10"/>
        <v>0</v>
      </c>
      <c r="W37" s="1072">
        <f t="shared" si="11"/>
        <v>1</v>
      </c>
      <c r="X37" s="1073">
        <f t="shared" si="12"/>
        <v>1</v>
      </c>
      <c r="Y37" s="1230">
        <f t="shared" si="13"/>
        <v>3.914047516536851E-3</v>
      </c>
      <c r="Z37" s="1067"/>
      <c r="AA37" s="1067"/>
    </row>
    <row r="38" spans="1:27" x14ac:dyDescent="0.2">
      <c r="A38" s="734" t="s">
        <v>26</v>
      </c>
      <c r="B38" s="744">
        <v>2</v>
      </c>
      <c r="C38" s="735">
        <v>4</v>
      </c>
      <c r="D38" s="739">
        <f t="shared" si="14"/>
        <v>6</v>
      </c>
      <c r="E38" s="1184">
        <f t="shared" ref="E38:E69" si="15">D38*100/D$138</f>
        <v>0.13630168105406634</v>
      </c>
      <c r="F38" s="740" t="s">
        <v>121</v>
      </c>
      <c r="G38" s="746" t="s">
        <v>121</v>
      </c>
      <c r="H38" s="736">
        <f t="shared" ref="H38:H69" si="16">SUM(F38:G38)</f>
        <v>0</v>
      </c>
      <c r="I38" s="1185">
        <f t="shared" ref="I38:I69" si="17">H38*100/H$138</f>
        <v>0</v>
      </c>
      <c r="J38" s="742">
        <v>1</v>
      </c>
      <c r="K38" s="743">
        <v>1</v>
      </c>
      <c r="L38" s="736">
        <f t="shared" ref="L38:L69" si="18">SUM(J38:K38)</f>
        <v>2</v>
      </c>
      <c r="M38" s="1185">
        <f t="shared" ref="M38:M69" si="19">L38*100/L$138</f>
        <v>2.9403116730373418E-2</v>
      </c>
      <c r="N38" s="742">
        <v>1</v>
      </c>
      <c r="O38" s="743">
        <v>1</v>
      </c>
      <c r="P38" s="736">
        <f t="shared" ref="P38:P69" si="20">SUM(H38,L38)</f>
        <v>2</v>
      </c>
      <c r="Q38" s="1188">
        <f t="shared" ref="Q38:Q69" si="21">P38*100/P$138</f>
        <v>2.3386342376052385E-2</v>
      </c>
      <c r="R38" s="737">
        <v>1</v>
      </c>
      <c r="S38" s="738">
        <v>1</v>
      </c>
      <c r="T38" s="736">
        <f t="shared" ref="T38:T69" si="22">SUM(R38:S38)</f>
        <v>2</v>
      </c>
      <c r="U38" s="1185">
        <f t="shared" ref="U38:U69" si="23">T38*100/$T$138</f>
        <v>1.5879317189360857E-2</v>
      </c>
      <c r="V38" s="1071">
        <f t="shared" ref="V38:V69" si="24">SUM(R38,B38,N38)</f>
        <v>4</v>
      </c>
      <c r="W38" s="1072">
        <f t="shared" ref="W38:W69" si="25">SUM(S38,C38,O38)</f>
        <v>6</v>
      </c>
      <c r="X38" s="1073">
        <f t="shared" ref="X38:X69" si="26">SUM(V38:W38)</f>
        <v>10</v>
      </c>
      <c r="Y38" s="1230">
        <f t="shared" ref="Y38:Y69" si="27">X38*100/X$138</f>
        <v>3.9140475165368505E-2</v>
      </c>
      <c r="Z38" s="1067"/>
      <c r="AA38" s="1067"/>
    </row>
    <row r="39" spans="1:27" x14ac:dyDescent="0.2">
      <c r="A39" s="734" t="s">
        <v>27</v>
      </c>
      <c r="B39" s="744">
        <v>17</v>
      </c>
      <c r="C39" s="735" t="s">
        <v>121</v>
      </c>
      <c r="D39" s="739">
        <f t="shared" si="14"/>
        <v>17</v>
      </c>
      <c r="E39" s="1184">
        <f t="shared" si="15"/>
        <v>0.38618809631985462</v>
      </c>
      <c r="F39" s="747">
        <v>1</v>
      </c>
      <c r="G39" s="748" t="s">
        <v>121</v>
      </c>
      <c r="H39" s="736">
        <f t="shared" si="16"/>
        <v>1</v>
      </c>
      <c r="I39" s="1185">
        <f t="shared" si="17"/>
        <v>5.7142857142857141E-2</v>
      </c>
      <c r="J39" s="742">
        <v>9</v>
      </c>
      <c r="K39" s="743" t="s">
        <v>121</v>
      </c>
      <c r="L39" s="736">
        <f t="shared" si="18"/>
        <v>9</v>
      </c>
      <c r="M39" s="1185">
        <f t="shared" si="19"/>
        <v>0.13231402528668038</v>
      </c>
      <c r="N39" s="742">
        <v>10</v>
      </c>
      <c r="O39" s="743" t="s">
        <v>121</v>
      </c>
      <c r="P39" s="736">
        <f t="shared" si="20"/>
        <v>10</v>
      </c>
      <c r="Q39" s="1188">
        <f t="shared" si="21"/>
        <v>0.11693171188026193</v>
      </c>
      <c r="R39" s="737">
        <v>15</v>
      </c>
      <c r="S39" s="738">
        <v>4</v>
      </c>
      <c r="T39" s="736">
        <f t="shared" si="22"/>
        <v>19</v>
      </c>
      <c r="U39" s="1185">
        <f t="shared" si="23"/>
        <v>0.15085351329892815</v>
      </c>
      <c r="V39" s="1071">
        <f t="shared" si="24"/>
        <v>42</v>
      </c>
      <c r="W39" s="1072">
        <f t="shared" si="25"/>
        <v>4</v>
      </c>
      <c r="X39" s="1073">
        <f t="shared" si="26"/>
        <v>46</v>
      </c>
      <c r="Y39" s="1230">
        <f t="shared" si="27"/>
        <v>0.18004618576069514</v>
      </c>
      <c r="Z39" s="1067"/>
      <c r="AA39" s="1067"/>
    </row>
    <row r="40" spans="1:27" x14ac:dyDescent="0.2">
      <c r="A40" s="734" t="s">
        <v>134</v>
      </c>
      <c r="B40" s="744" t="s">
        <v>121</v>
      </c>
      <c r="C40" s="735">
        <v>1</v>
      </c>
      <c r="D40" s="739">
        <f t="shared" si="14"/>
        <v>1</v>
      </c>
      <c r="E40" s="1184">
        <f t="shared" si="15"/>
        <v>2.271694684234439E-2</v>
      </c>
      <c r="F40" s="740" t="s">
        <v>121</v>
      </c>
      <c r="G40" s="746" t="s">
        <v>121</v>
      </c>
      <c r="H40" s="736">
        <f t="shared" si="16"/>
        <v>0</v>
      </c>
      <c r="I40" s="1185">
        <f t="shared" si="17"/>
        <v>0</v>
      </c>
      <c r="J40" s="742" t="s">
        <v>121</v>
      </c>
      <c r="K40" s="743" t="s">
        <v>121</v>
      </c>
      <c r="L40" s="736">
        <f t="shared" si="18"/>
        <v>0</v>
      </c>
      <c r="M40" s="1185">
        <f t="shared" si="19"/>
        <v>0</v>
      </c>
      <c r="N40" s="742" t="s">
        <v>121</v>
      </c>
      <c r="O40" s="743" t="s">
        <v>121</v>
      </c>
      <c r="P40" s="736">
        <f t="shared" si="20"/>
        <v>0</v>
      </c>
      <c r="Q40" s="1188">
        <f t="shared" si="21"/>
        <v>0</v>
      </c>
      <c r="R40" s="737" t="s">
        <v>121</v>
      </c>
      <c r="S40" s="738" t="s">
        <v>121</v>
      </c>
      <c r="T40" s="736">
        <f t="shared" si="22"/>
        <v>0</v>
      </c>
      <c r="U40" s="1185">
        <f t="shared" si="23"/>
        <v>0</v>
      </c>
      <c r="V40" s="1071">
        <f t="shared" si="24"/>
        <v>0</v>
      </c>
      <c r="W40" s="1072">
        <f t="shared" si="25"/>
        <v>1</v>
      </c>
      <c r="X40" s="1073">
        <f t="shared" si="26"/>
        <v>1</v>
      </c>
      <c r="Y40" s="1230">
        <f t="shared" si="27"/>
        <v>3.914047516536851E-3</v>
      </c>
      <c r="Z40" s="1067"/>
      <c r="AA40" s="1067"/>
    </row>
    <row r="41" spans="1:27" x14ac:dyDescent="0.2">
      <c r="A41" s="734" t="s">
        <v>28</v>
      </c>
      <c r="B41" s="744" t="s">
        <v>121</v>
      </c>
      <c r="C41" s="735">
        <v>4</v>
      </c>
      <c r="D41" s="739">
        <f t="shared" si="14"/>
        <v>4</v>
      </c>
      <c r="E41" s="1184">
        <f t="shared" si="15"/>
        <v>9.0867787369377562E-2</v>
      </c>
      <c r="F41" s="747" t="s">
        <v>121</v>
      </c>
      <c r="G41" s="748" t="s">
        <v>121</v>
      </c>
      <c r="H41" s="736">
        <f t="shared" si="16"/>
        <v>0</v>
      </c>
      <c r="I41" s="1185">
        <f t="shared" si="17"/>
        <v>0</v>
      </c>
      <c r="J41" s="742" t="s">
        <v>121</v>
      </c>
      <c r="K41" s="743">
        <v>3</v>
      </c>
      <c r="L41" s="736">
        <f t="shared" si="18"/>
        <v>3</v>
      </c>
      <c r="M41" s="1185">
        <f t="shared" si="19"/>
        <v>4.4104675095560132E-2</v>
      </c>
      <c r="N41" s="742" t="s">
        <v>121</v>
      </c>
      <c r="O41" s="743">
        <v>3</v>
      </c>
      <c r="P41" s="736">
        <f t="shared" si="20"/>
        <v>3</v>
      </c>
      <c r="Q41" s="1188">
        <f t="shared" si="21"/>
        <v>3.5079513564078575E-2</v>
      </c>
      <c r="R41" s="737">
        <v>1</v>
      </c>
      <c r="S41" s="738">
        <v>2</v>
      </c>
      <c r="T41" s="736">
        <f t="shared" si="22"/>
        <v>3</v>
      </c>
      <c r="U41" s="1185">
        <f t="shared" si="23"/>
        <v>2.3818975784041286E-2</v>
      </c>
      <c r="V41" s="1071">
        <f t="shared" si="24"/>
        <v>1</v>
      </c>
      <c r="W41" s="1072">
        <f t="shared" si="25"/>
        <v>9</v>
      </c>
      <c r="X41" s="1073">
        <f t="shared" si="26"/>
        <v>10</v>
      </c>
      <c r="Y41" s="1230">
        <f t="shared" si="27"/>
        <v>3.9140475165368505E-2</v>
      </c>
      <c r="Z41" s="1067"/>
      <c r="AA41" s="1067"/>
    </row>
    <row r="42" spans="1:27" x14ac:dyDescent="0.2">
      <c r="A42" s="734" t="s">
        <v>29</v>
      </c>
      <c r="B42" s="744">
        <v>3</v>
      </c>
      <c r="C42" s="735" t="s">
        <v>121</v>
      </c>
      <c r="D42" s="739">
        <f t="shared" si="14"/>
        <v>3</v>
      </c>
      <c r="E42" s="1184">
        <f t="shared" si="15"/>
        <v>6.8150840527033171E-2</v>
      </c>
      <c r="F42" s="740" t="s">
        <v>121</v>
      </c>
      <c r="G42" s="746">
        <v>2</v>
      </c>
      <c r="H42" s="736">
        <f t="shared" si="16"/>
        <v>2</v>
      </c>
      <c r="I42" s="1185">
        <f t="shared" si="17"/>
        <v>0.11428571428571428</v>
      </c>
      <c r="J42" s="742" t="s">
        <v>121</v>
      </c>
      <c r="K42" s="743">
        <v>2</v>
      </c>
      <c r="L42" s="736">
        <f t="shared" si="18"/>
        <v>2</v>
      </c>
      <c r="M42" s="1185">
        <f t="shared" si="19"/>
        <v>2.9403116730373418E-2</v>
      </c>
      <c r="N42" s="742" t="s">
        <v>121</v>
      </c>
      <c r="O42" s="743">
        <v>4</v>
      </c>
      <c r="P42" s="736">
        <f t="shared" si="20"/>
        <v>4</v>
      </c>
      <c r="Q42" s="1188">
        <f t="shared" si="21"/>
        <v>4.6772684752104769E-2</v>
      </c>
      <c r="R42" s="737" t="s">
        <v>121</v>
      </c>
      <c r="S42" s="738">
        <v>6</v>
      </c>
      <c r="T42" s="736">
        <f t="shared" si="22"/>
        <v>6</v>
      </c>
      <c r="U42" s="1185">
        <f t="shared" si="23"/>
        <v>4.7637951568082572E-2</v>
      </c>
      <c r="V42" s="1071">
        <f t="shared" si="24"/>
        <v>3</v>
      </c>
      <c r="W42" s="1072">
        <f t="shared" si="25"/>
        <v>10</v>
      </c>
      <c r="X42" s="1073">
        <f t="shared" si="26"/>
        <v>13</v>
      </c>
      <c r="Y42" s="1230">
        <f t="shared" si="27"/>
        <v>5.088261771497906E-2</v>
      </c>
      <c r="Z42" s="1067"/>
      <c r="AA42" s="1067"/>
    </row>
    <row r="43" spans="1:27" x14ac:dyDescent="0.2">
      <c r="A43" s="734" t="s">
        <v>135</v>
      </c>
      <c r="B43" s="744">
        <v>1</v>
      </c>
      <c r="C43" s="735" t="s">
        <v>121</v>
      </c>
      <c r="D43" s="739">
        <f t="shared" si="14"/>
        <v>1</v>
      </c>
      <c r="E43" s="1184">
        <f t="shared" si="15"/>
        <v>2.271694684234439E-2</v>
      </c>
      <c r="F43" s="747" t="s">
        <v>121</v>
      </c>
      <c r="G43" s="748" t="s">
        <v>121</v>
      </c>
      <c r="H43" s="736">
        <f t="shared" si="16"/>
        <v>0</v>
      </c>
      <c r="I43" s="1185">
        <f t="shared" si="17"/>
        <v>0</v>
      </c>
      <c r="J43" s="742" t="s">
        <v>121</v>
      </c>
      <c r="K43" s="743" t="s">
        <v>121</v>
      </c>
      <c r="L43" s="736">
        <f t="shared" si="18"/>
        <v>0</v>
      </c>
      <c r="M43" s="1185">
        <f t="shared" si="19"/>
        <v>0</v>
      </c>
      <c r="N43" s="742" t="s">
        <v>121</v>
      </c>
      <c r="O43" s="743" t="s">
        <v>121</v>
      </c>
      <c r="P43" s="736">
        <f t="shared" si="20"/>
        <v>0</v>
      </c>
      <c r="Q43" s="1188">
        <f t="shared" si="21"/>
        <v>0</v>
      </c>
      <c r="R43" s="737" t="s">
        <v>121</v>
      </c>
      <c r="S43" s="738">
        <v>1</v>
      </c>
      <c r="T43" s="736">
        <f t="shared" si="22"/>
        <v>1</v>
      </c>
      <c r="U43" s="1185">
        <f t="shared" si="23"/>
        <v>7.9396585946804286E-3</v>
      </c>
      <c r="V43" s="1071">
        <f t="shared" si="24"/>
        <v>1</v>
      </c>
      <c r="W43" s="1072">
        <f t="shared" si="25"/>
        <v>1</v>
      </c>
      <c r="X43" s="1073">
        <f t="shared" si="26"/>
        <v>2</v>
      </c>
      <c r="Y43" s="1230">
        <f t="shared" si="27"/>
        <v>7.828095033073702E-3</v>
      </c>
      <c r="Z43" s="1067"/>
      <c r="AA43" s="1067"/>
    </row>
    <row r="44" spans="1:27" x14ac:dyDescent="0.2">
      <c r="A44" s="734" t="s">
        <v>30</v>
      </c>
      <c r="B44" s="744">
        <v>9</v>
      </c>
      <c r="C44" s="735">
        <v>12</v>
      </c>
      <c r="D44" s="739">
        <f t="shared" si="14"/>
        <v>21</v>
      </c>
      <c r="E44" s="1184">
        <f t="shared" si="15"/>
        <v>0.47705588368923219</v>
      </c>
      <c r="F44" s="740" t="s">
        <v>121</v>
      </c>
      <c r="G44" s="741">
        <v>2</v>
      </c>
      <c r="H44" s="736">
        <f t="shared" si="16"/>
        <v>2</v>
      </c>
      <c r="I44" s="1185">
        <f t="shared" si="17"/>
        <v>0.11428571428571428</v>
      </c>
      <c r="J44" s="742">
        <v>5</v>
      </c>
      <c r="K44" s="743">
        <v>5</v>
      </c>
      <c r="L44" s="736">
        <f t="shared" si="18"/>
        <v>10</v>
      </c>
      <c r="M44" s="1185">
        <f t="shared" si="19"/>
        <v>0.14701558365186709</v>
      </c>
      <c r="N44" s="742">
        <v>5</v>
      </c>
      <c r="O44" s="743">
        <v>7</v>
      </c>
      <c r="P44" s="736">
        <f t="shared" si="20"/>
        <v>12</v>
      </c>
      <c r="Q44" s="1188">
        <f t="shared" si="21"/>
        <v>0.1403180542563143</v>
      </c>
      <c r="R44" s="737">
        <v>7</v>
      </c>
      <c r="S44" s="738">
        <v>10</v>
      </c>
      <c r="T44" s="736">
        <f t="shared" si="22"/>
        <v>17</v>
      </c>
      <c r="U44" s="1185">
        <f t="shared" si="23"/>
        <v>0.13497419610956729</v>
      </c>
      <c r="V44" s="1071">
        <f t="shared" si="24"/>
        <v>21</v>
      </c>
      <c r="W44" s="1072">
        <f t="shared" si="25"/>
        <v>29</v>
      </c>
      <c r="X44" s="1073">
        <f t="shared" si="26"/>
        <v>50</v>
      </c>
      <c r="Y44" s="1230">
        <f t="shared" si="27"/>
        <v>0.19570237582684255</v>
      </c>
      <c r="Z44" s="1067"/>
      <c r="AA44" s="1067"/>
    </row>
    <row r="45" spans="1:27" x14ac:dyDescent="0.2">
      <c r="A45" s="734" t="s">
        <v>32</v>
      </c>
      <c r="B45" s="744">
        <v>2</v>
      </c>
      <c r="C45" s="735">
        <v>3</v>
      </c>
      <c r="D45" s="739">
        <f t="shared" si="14"/>
        <v>5</v>
      </c>
      <c r="E45" s="1184">
        <f t="shared" si="15"/>
        <v>0.11358473421172194</v>
      </c>
      <c r="F45" s="747" t="s">
        <v>121</v>
      </c>
      <c r="G45" s="748">
        <v>1</v>
      </c>
      <c r="H45" s="736">
        <f t="shared" si="16"/>
        <v>1</v>
      </c>
      <c r="I45" s="1185">
        <f t="shared" si="17"/>
        <v>5.7142857142857141E-2</v>
      </c>
      <c r="J45" s="742" t="s">
        <v>121</v>
      </c>
      <c r="K45" s="743">
        <v>2</v>
      </c>
      <c r="L45" s="736">
        <f t="shared" si="18"/>
        <v>2</v>
      </c>
      <c r="M45" s="1185">
        <f t="shared" si="19"/>
        <v>2.9403116730373418E-2</v>
      </c>
      <c r="N45" s="742" t="s">
        <v>121</v>
      </c>
      <c r="O45" s="743">
        <v>3</v>
      </c>
      <c r="P45" s="736">
        <f t="shared" si="20"/>
        <v>3</v>
      </c>
      <c r="Q45" s="1188">
        <f t="shared" si="21"/>
        <v>3.5079513564078575E-2</v>
      </c>
      <c r="R45" s="737" t="s">
        <v>121</v>
      </c>
      <c r="S45" s="738">
        <v>1</v>
      </c>
      <c r="T45" s="736">
        <f t="shared" si="22"/>
        <v>1</v>
      </c>
      <c r="U45" s="1185">
        <f t="shared" si="23"/>
        <v>7.9396585946804286E-3</v>
      </c>
      <c r="V45" s="1071">
        <f t="shared" si="24"/>
        <v>2</v>
      </c>
      <c r="W45" s="1072">
        <f t="shared" si="25"/>
        <v>7</v>
      </c>
      <c r="X45" s="1073">
        <f t="shared" si="26"/>
        <v>9</v>
      </c>
      <c r="Y45" s="1230">
        <f t="shared" si="27"/>
        <v>3.522642764883166E-2</v>
      </c>
      <c r="Z45" s="1067"/>
      <c r="AA45" s="1067"/>
    </row>
    <row r="46" spans="1:27" x14ac:dyDescent="0.2">
      <c r="A46" s="734" t="s">
        <v>33</v>
      </c>
      <c r="B46" s="744" t="s">
        <v>121</v>
      </c>
      <c r="C46" s="735">
        <v>4</v>
      </c>
      <c r="D46" s="739">
        <f t="shared" si="14"/>
        <v>4</v>
      </c>
      <c r="E46" s="1184">
        <f t="shared" si="15"/>
        <v>9.0867787369377562E-2</v>
      </c>
      <c r="F46" s="747" t="s">
        <v>121</v>
      </c>
      <c r="G46" s="748" t="s">
        <v>121</v>
      </c>
      <c r="H46" s="736">
        <f t="shared" si="16"/>
        <v>0</v>
      </c>
      <c r="I46" s="1185">
        <f t="shared" si="17"/>
        <v>0</v>
      </c>
      <c r="J46" s="742" t="s">
        <v>121</v>
      </c>
      <c r="K46" s="743">
        <v>2</v>
      </c>
      <c r="L46" s="736">
        <f t="shared" si="18"/>
        <v>2</v>
      </c>
      <c r="M46" s="1185">
        <f t="shared" si="19"/>
        <v>2.9403116730373418E-2</v>
      </c>
      <c r="N46" s="742" t="s">
        <v>121</v>
      </c>
      <c r="O46" s="743">
        <v>2</v>
      </c>
      <c r="P46" s="736">
        <f t="shared" si="20"/>
        <v>2</v>
      </c>
      <c r="Q46" s="1188">
        <f t="shared" si="21"/>
        <v>2.3386342376052385E-2</v>
      </c>
      <c r="R46" s="737" t="s">
        <v>121</v>
      </c>
      <c r="S46" s="738">
        <v>3</v>
      </c>
      <c r="T46" s="736">
        <f t="shared" si="22"/>
        <v>3</v>
      </c>
      <c r="U46" s="1185">
        <f t="shared" si="23"/>
        <v>2.3818975784041286E-2</v>
      </c>
      <c r="V46" s="1071">
        <f t="shared" si="24"/>
        <v>0</v>
      </c>
      <c r="W46" s="1072">
        <f t="shared" si="25"/>
        <v>9</v>
      </c>
      <c r="X46" s="1073">
        <f t="shared" si="26"/>
        <v>9</v>
      </c>
      <c r="Y46" s="1230">
        <f t="shared" si="27"/>
        <v>3.522642764883166E-2</v>
      </c>
      <c r="Z46" s="1067"/>
      <c r="AA46" s="1067"/>
    </row>
    <row r="47" spans="1:27" x14ac:dyDescent="0.2">
      <c r="A47" s="734" t="s">
        <v>148</v>
      </c>
      <c r="B47" s="744" t="s">
        <v>121</v>
      </c>
      <c r="C47" s="735" t="s">
        <v>121</v>
      </c>
      <c r="D47" s="739">
        <f t="shared" si="14"/>
        <v>0</v>
      </c>
      <c r="E47" s="1184">
        <f t="shared" si="15"/>
        <v>0</v>
      </c>
      <c r="F47" s="747" t="s">
        <v>121</v>
      </c>
      <c r="G47" s="748" t="s">
        <v>121</v>
      </c>
      <c r="H47" s="736">
        <f t="shared" si="16"/>
        <v>0</v>
      </c>
      <c r="I47" s="1185">
        <f t="shared" si="17"/>
        <v>0</v>
      </c>
      <c r="J47" s="742" t="s">
        <v>121</v>
      </c>
      <c r="K47" s="743" t="s">
        <v>121</v>
      </c>
      <c r="L47" s="736">
        <f t="shared" si="18"/>
        <v>0</v>
      </c>
      <c r="M47" s="1185">
        <f t="shared" si="19"/>
        <v>0</v>
      </c>
      <c r="N47" s="742" t="s">
        <v>121</v>
      </c>
      <c r="O47" s="743" t="s">
        <v>121</v>
      </c>
      <c r="P47" s="736">
        <f t="shared" si="20"/>
        <v>0</v>
      </c>
      <c r="Q47" s="1188">
        <f t="shared" si="21"/>
        <v>0</v>
      </c>
      <c r="R47" s="737" t="s">
        <v>121</v>
      </c>
      <c r="S47" s="738">
        <v>1</v>
      </c>
      <c r="T47" s="736">
        <f t="shared" si="22"/>
        <v>1</v>
      </c>
      <c r="U47" s="1185">
        <f t="shared" si="23"/>
        <v>7.9396585946804286E-3</v>
      </c>
      <c r="V47" s="1071">
        <f t="shared" si="24"/>
        <v>0</v>
      </c>
      <c r="W47" s="1072">
        <f t="shared" si="25"/>
        <v>1</v>
      </c>
      <c r="X47" s="1073">
        <f t="shared" si="26"/>
        <v>1</v>
      </c>
      <c r="Y47" s="1230">
        <f t="shared" si="27"/>
        <v>3.914047516536851E-3</v>
      </c>
      <c r="Z47" s="1067"/>
      <c r="AA47" s="1067"/>
    </row>
    <row r="48" spans="1:27" x14ac:dyDescent="0.2">
      <c r="A48" s="734" t="s">
        <v>34</v>
      </c>
      <c r="B48" s="744" t="s">
        <v>121</v>
      </c>
      <c r="C48" s="735" t="s">
        <v>121</v>
      </c>
      <c r="D48" s="739">
        <f t="shared" si="14"/>
        <v>0</v>
      </c>
      <c r="E48" s="1184">
        <f t="shared" si="15"/>
        <v>0</v>
      </c>
      <c r="F48" s="747" t="s">
        <v>121</v>
      </c>
      <c r="G48" s="748" t="s">
        <v>121</v>
      </c>
      <c r="H48" s="736">
        <f t="shared" si="16"/>
        <v>0</v>
      </c>
      <c r="I48" s="1185">
        <f t="shared" si="17"/>
        <v>0</v>
      </c>
      <c r="J48" s="742" t="s">
        <v>121</v>
      </c>
      <c r="K48" s="743" t="s">
        <v>121</v>
      </c>
      <c r="L48" s="736">
        <f t="shared" si="18"/>
        <v>0</v>
      </c>
      <c r="M48" s="1185">
        <f t="shared" si="19"/>
        <v>0</v>
      </c>
      <c r="N48" s="742" t="s">
        <v>121</v>
      </c>
      <c r="O48" s="743" t="s">
        <v>121</v>
      </c>
      <c r="P48" s="736">
        <f t="shared" si="20"/>
        <v>0</v>
      </c>
      <c r="Q48" s="1188">
        <f t="shared" si="21"/>
        <v>0</v>
      </c>
      <c r="R48" s="737" t="s">
        <v>121</v>
      </c>
      <c r="S48" s="738">
        <v>1</v>
      </c>
      <c r="T48" s="736">
        <f t="shared" si="22"/>
        <v>1</v>
      </c>
      <c r="U48" s="1185">
        <f t="shared" si="23"/>
        <v>7.9396585946804286E-3</v>
      </c>
      <c r="V48" s="1071">
        <f t="shared" si="24"/>
        <v>0</v>
      </c>
      <c r="W48" s="1072">
        <f t="shared" si="25"/>
        <v>1</v>
      </c>
      <c r="X48" s="1073">
        <f t="shared" si="26"/>
        <v>1</v>
      </c>
      <c r="Y48" s="1230">
        <f t="shared" si="27"/>
        <v>3.914047516536851E-3</v>
      </c>
      <c r="Z48" s="1067"/>
      <c r="AA48" s="1067"/>
    </row>
    <row r="49" spans="1:27" x14ac:dyDescent="0.2">
      <c r="A49" s="734" t="s">
        <v>35</v>
      </c>
      <c r="B49" s="744">
        <v>3</v>
      </c>
      <c r="C49" s="735">
        <v>58</v>
      </c>
      <c r="D49" s="739">
        <f t="shared" si="14"/>
        <v>61</v>
      </c>
      <c r="E49" s="1184">
        <f t="shared" si="15"/>
        <v>1.3857337573830077</v>
      </c>
      <c r="F49" s="747">
        <v>2</v>
      </c>
      <c r="G49" s="748">
        <v>16</v>
      </c>
      <c r="H49" s="736">
        <f t="shared" si="16"/>
        <v>18</v>
      </c>
      <c r="I49" s="1185">
        <f t="shared" si="17"/>
        <v>1.0285714285714285</v>
      </c>
      <c r="J49" s="742">
        <v>21</v>
      </c>
      <c r="K49" s="743">
        <v>65</v>
      </c>
      <c r="L49" s="736">
        <f t="shared" si="18"/>
        <v>86</v>
      </c>
      <c r="M49" s="1185">
        <f t="shared" si="19"/>
        <v>1.2643340194060571</v>
      </c>
      <c r="N49" s="742">
        <v>23</v>
      </c>
      <c r="O49" s="743">
        <v>81</v>
      </c>
      <c r="P49" s="736">
        <f t="shared" si="20"/>
        <v>104</v>
      </c>
      <c r="Q49" s="1188">
        <f t="shared" si="21"/>
        <v>1.2160898035547241</v>
      </c>
      <c r="R49" s="737">
        <v>14</v>
      </c>
      <c r="S49" s="738">
        <v>56</v>
      </c>
      <c r="T49" s="736">
        <f t="shared" si="22"/>
        <v>70</v>
      </c>
      <c r="U49" s="1185">
        <f t="shared" si="23"/>
        <v>0.55577610162763003</v>
      </c>
      <c r="V49" s="1071">
        <f t="shared" si="24"/>
        <v>40</v>
      </c>
      <c r="W49" s="1072">
        <f t="shared" si="25"/>
        <v>195</v>
      </c>
      <c r="X49" s="1073">
        <f t="shared" si="26"/>
        <v>235</v>
      </c>
      <c r="Y49" s="1230">
        <f t="shared" si="27"/>
        <v>0.91980116638615994</v>
      </c>
      <c r="Z49" s="1067"/>
      <c r="AA49" s="1067"/>
    </row>
    <row r="50" spans="1:27" x14ac:dyDescent="0.2">
      <c r="A50" s="734" t="s">
        <v>36</v>
      </c>
      <c r="B50" s="744">
        <v>4</v>
      </c>
      <c r="C50" s="735">
        <v>3</v>
      </c>
      <c r="D50" s="739">
        <f t="shared" si="14"/>
        <v>7</v>
      </c>
      <c r="E50" s="1184">
        <f t="shared" si="15"/>
        <v>0.15901862789641072</v>
      </c>
      <c r="F50" s="747" t="s">
        <v>121</v>
      </c>
      <c r="G50" s="748" t="s">
        <v>121</v>
      </c>
      <c r="H50" s="736">
        <f t="shared" si="16"/>
        <v>0</v>
      </c>
      <c r="I50" s="1185">
        <f t="shared" si="17"/>
        <v>0</v>
      </c>
      <c r="J50" s="742">
        <v>2</v>
      </c>
      <c r="K50" s="743">
        <v>2</v>
      </c>
      <c r="L50" s="736">
        <f t="shared" si="18"/>
        <v>4</v>
      </c>
      <c r="M50" s="1185">
        <f t="shared" si="19"/>
        <v>5.8806233460746836E-2</v>
      </c>
      <c r="N50" s="742">
        <v>2</v>
      </c>
      <c r="O50" s="743">
        <v>2</v>
      </c>
      <c r="P50" s="736">
        <f t="shared" si="20"/>
        <v>4</v>
      </c>
      <c r="Q50" s="1188">
        <f t="shared" si="21"/>
        <v>4.6772684752104769E-2</v>
      </c>
      <c r="R50" s="737">
        <v>3</v>
      </c>
      <c r="S50" s="738" t="s">
        <v>121</v>
      </c>
      <c r="T50" s="736">
        <f t="shared" si="22"/>
        <v>3</v>
      </c>
      <c r="U50" s="1185">
        <f t="shared" si="23"/>
        <v>2.3818975784041286E-2</v>
      </c>
      <c r="V50" s="1071">
        <f t="shared" si="24"/>
        <v>9</v>
      </c>
      <c r="W50" s="1072">
        <f t="shared" si="25"/>
        <v>5</v>
      </c>
      <c r="X50" s="1073">
        <f t="shared" si="26"/>
        <v>14</v>
      </c>
      <c r="Y50" s="1230">
        <f t="shared" si="27"/>
        <v>5.4796665231515912E-2</v>
      </c>
      <c r="Z50" s="1067"/>
      <c r="AA50" s="1067"/>
    </row>
    <row r="51" spans="1:27" x14ac:dyDescent="0.2">
      <c r="A51" s="734" t="s">
        <v>37</v>
      </c>
      <c r="B51" s="744">
        <v>8</v>
      </c>
      <c r="C51" s="735">
        <v>19</v>
      </c>
      <c r="D51" s="739">
        <f t="shared" si="14"/>
        <v>27</v>
      </c>
      <c r="E51" s="1184">
        <f t="shared" si="15"/>
        <v>0.6133575647432985</v>
      </c>
      <c r="F51" s="747">
        <v>6</v>
      </c>
      <c r="G51" s="748">
        <v>7</v>
      </c>
      <c r="H51" s="736">
        <f t="shared" si="16"/>
        <v>13</v>
      </c>
      <c r="I51" s="1185">
        <f t="shared" si="17"/>
        <v>0.74285714285714288</v>
      </c>
      <c r="J51" s="742">
        <v>3</v>
      </c>
      <c r="K51" s="743">
        <v>7</v>
      </c>
      <c r="L51" s="736">
        <f t="shared" si="18"/>
        <v>10</v>
      </c>
      <c r="M51" s="1185">
        <f t="shared" si="19"/>
        <v>0.14701558365186709</v>
      </c>
      <c r="N51" s="742">
        <v>9</v>
      </c>
      <c r="O51" s="743">
        <v>14</v>
      </c>
      <c r="P51" s="736">
        <f t="shared" si="20"/>
        <v>23</v>
      </c>
      <c r="Q51" s="1188">
        <f t="shared" si="21"/>
        <v>0.26894293732460245</v>
      </c>
      <c r="R51" s="737">
        <v>5</v>
      </c>
      <c r="S51" s="738">
        <v>16</v>
      </c>
      <c r="T51" s="736">
        <f t="shared" si="22"/>
        <v>21</v>
      </c>
      <c r="U51" s="1185">
        <f t="shared" si="23"/>
        <v>0.16673283048828899</v>
      </c>
      <c r="V51" s="1071">
        <f t="shared" si="24"/>
        <v>22</v>
      </c>
      <c r="W51" s="1072">
        <f t="shared" si="25"/>
        <v>49</v>
      </c>
      <c r="X51" s="1073">
        <f t="shared" si="26"/>
        <v>71</v>
      </c>
      <c r="Y51" s="1230">
        <f t="shared" si="27"/>
        <v>0.27789737367411638</v>
      </c>
      <c r="Z51" s="1067"/>
      <c r="AA51" s="1067"/>
    </row>
    <row r="52" spans="1:27" x14ac:dyDescent="0.2">
      <c r="A52" s="734" t="s">
        <v>38</v>
      </c>
      <c r="B52" s="744" t="s">
        <v>121</v>
      </c>
      <c r="C52" s="735">
        <v>5</v>
      </c>
      <c r="D52" s="739">
        <f t="shared" ref="D52:D83" si="28">SUM(B52:C52)</f>
        <v>5</v>
      </c>
      <c r="E52" s="1184">
        <f t="shared" si="15"/>
        <v>0.11358473421172194</v>
      </c>
      <c r="F52" s="747" t="s">
        <v>121</v>
      </c>
      <c r="G52" s="748">
        <v>3</v>
      </c>
      <c r="H52" s="736">
        <f t="shared" si="16"/>
        <v>3</v>
      </c>
      <c r="I52" s="1185">
        <f t="shared" si="17"/>
        <v>0.17142857142857143</v>
      </c>
      <c r="J52" s="742" t="s">
        <v>121</v>
      </c>
      <c r="K52" s="743">
        <v>2</v>
      </c>
      <c r="L52" s="736">
        <f t="shared" si="18"/>
        <v>2</v>
      </c>
      <c r="M52" s="1185">
        <f t="shared" si="19"/>
        <v>2.9403116730373418E-2</v>
      </c>
      <c r="N52" s="742" t="s">
        <v>121</v>
      </c>
      <c r="O52" s="743">
        <v>5</v>
      </c>
      <c r="P52" s="736">
        <f t="shared" si="20"/>
        <v>5</v>
      </c>
      <c r="Q52" s="1188">
        <f t="shared" si="21"/>
        <v>5.8465855940130963E-2</v>
      </c>
      <c r="R52" s="737" t="s">
        <v>121</v>
      </c>
      <c r="S52" s="738">
        <v>7</v>
      </c>
      <c r="T52" s="736">
        <f t="shared" si="22"/>
        <v>7</v>
      </c>
      <c r="U52" s="1185">
        <f t="shared" si="23"/>
        <v>5.5577610162763004E-2</v>
      </c>
      <c r="V52" s="1071">
        <f t="shared" si="24"/>
        <v>0</v>
      </c>
      <c r="W52" s="1072">
        <f t="shared" si="25"/>
        <v>17</v>
      </c>
      <c r="X52" s="1073">
        <f t="shared" si="26"/>
        <v>17</v>
      </c>
      <c r="Y52" s="1230">
        <f t="shared" si="27"/>
        <v>6.6538807781126461E-2</v>
      </c>
      <c r="Z52" s="1067"/>
      <c r="AA52" s="1067"/>
    </row>
    <row r="53" spans="1:27" x14ac:dyDescent="0.2">
      <c r="A53" s="734" t="s">
        <v>39</v>
      </c>
      <c r="B53" s="744">
        <v>3</v>
      </c>
      <c r="C53" s="735">
        <v>8</v>
      </c>
      <c r="D53" s="739">
        <f t="shared" si="28"/>
        <v>11</v>
      </c>
      <c r="E53" s="1184">
        <f t="shared" si="15"/>
        <v>0.24988641526578828</v>
      </c>
      <c r="F53" s="740" t="s">
        <v>121</v>
      </c>
      <c r="G53" s="746">
        <v>1</v>
      </c>
      <c r="H53" s="736">
        <f t="shared" si="16"/>
        <v>1</v>
      </c>
      <c r="I53" s="1185">
        <f t="shared" si="17"/>
        <v>5.7142857142857141E-2</v>
      </c>
      <c r="J53" s="742">
        <v>1</v>
      </c>
      <c r="K53" s="743">
        <v>4</v>
      </c>
      <c r="L53" s="736">
        <f t="shared" si="18"/>
        <v>5</v>
      </c>
      <c r="M53" s="1185">
        <f t="shared" si="19"/>
        <v>7.3507791825933547E-2</v>
      </c>
      <c r="N53" s="742">
        <v>1</v>
      </c>
      <c r="O53" s="743">
        <v>5</v>
      </c>
      <c r="P53" s="736">
        <f t="shared" si="20"/>
        <v>6</v>
      </c>
      <c r="Q53" s="1188">
        <f t="shared" si="21"/>
        <v>7.015902712815715E-2</v>
      </c>
      <c r="R53" s="737">
        <v>10</v>
      </c>
      <c r="S53" s="738">
        <v>16</v>
      </c>
      <c r="T53" s="736">
        <f t="shared" si="22"/>
        <v>26</v>
      </c>
      <c r="U53" s="1185">
        <f t="shared" si="23"/>
        <v>0.20643112346169115</v>
      </c>
      <c r="V53" s="1071">
        <f t="shared" si="24"/>
        <v>14</v>
      </c>
      <c r="W53" s="1072">
        <f t="shared" si="25"/>
        <v>29</v>
      </c>
      <c r="X53" s="1073">
        <f t="shared" si="26"/>
        <v>43</v>
      </c>
      <c r="Y53" s="1230">
        <f t="shared" si="27"/>
        <v>0.16830404321108458</v>
      </c>
      <c r="Z53" s="1067"/>
      <c r="AA53" s="1067"/>
    </row>
    <row r="54" spans="1:27" x14ac:dyDescent="0.2">
      <c r="A54" s="734" t="s">
        <v>40</v>
      </c>
      <c r="B54" s="744" t="s">
        <v>121</v>
      </c>
      <c r="C54" s="735">
        <v>1</v>
      </c>
      <c r="D54" s="739">
        <f t="shared" si="28"/>
        <v>1</v>
      </c>
      <c r="E54" s="1184">
        <f t="shared" si="15"/>
        <v>2.271694684234439E-2</v>
      </c>
      <c r="F54" s="747">
        <v>1</v>
      </c>
      <c r="G54" s="748">
        <v>1</v>
      </c>
      <c r="H54" s="736">
        <f t="shared" si="16"/>
        <v>2</v>
      </c>
      <c r="I54" s="1185">
        <f t="shared" si="17"/>
        <v>0.11428571428571428</v>
      </c>
      <c r="J54" s="742" t="s">
        <v>121</v>
      </c>
      <c r="K54" s="743" t="s">
        <v>121</v>
      </c>
      <c r="L54" s="736">
        <f t="shared" si="18"/>
        <v>0</v>
      </c>
      <c r="M54" s="1185">
        <f t="shared" si="19"/>
        <v>0</v>
      </c>
      <c r="N54" s="742">
        <v>1</v>
      </c>
      <c r="O54" s="743">
        <v>1</v>
      </c>
      <c r="P54" s="736">
        <f t="shared" si="20"/>
        <v>2</v>
      </c>
      <c r="Q54" s="1188">
        <f t="shared" si="21"/>
        <v>2.3386342376052385E-2</v>
      </c>
      <c r="R54" s="737" t="s">
        <v>121</v>
      </c>
      <c r="S54" s="738">
        <v>1</v>
      </c>
      <c r="T54" s="736">
        <f t="shared" si="22"/>
        <v>1</v>
      </c>
      <c r="U54" s="1185">
        <f t="shared" si="23"/>
        <v>7.9396585946804286E-3</v>
      </c>
      <c r="V54" s="1071">
        <f t="shared" si="24"/>
        <v>1</v>
      </c>
      <c r="W54" s="1072">
        <f t="shared" si="25"/>
        <v>3</v>
      </c>
      <c r="X54" s="1073">
        <f t="shared" si="26"/>
        <v>4</v>
      </c>
      <c r="Y54" s="1230">
        <f t="shared" si="27"/>
        <v>1.5656190066147404E-2</v>
      </c>
      <c r="Z54" s="1067"/>
      <c r="AA54" s="1067"/>
    </row>
    <row r="55" spans="1:27" x14ac:dyDescent="0.2">
      <c r="A55" s="734" t="s">
        <v>41</v>
      </c>
      <c r="B55" s="744">
        <v>13</v>
      </c>
      <c r="C55" s="735">
        <v>10</v>
      </c>
      <c r="D55" s="739">
        <f t="shared" si="28"/>
        <v>23</v>
      </c>
      <c r="E55" s="1184">
        <f t="shared" si="15"/>
        <v>0.52248977737392099</v>
      </c>
      <c r="F55" s="747">
        <v>2</v>
      </c>
      <c r="G55" s="748">
        <v>1</v>
      </c>
      <c r="H55" s="736">
        <f t="shared" si="16"/>
        <v>3</v>
      </c>
      <c r="I55" s="1185">
        <f t="shared" si="17"/>
        <v>0.17142857142857143</v>
      </c>
      <c r="J55" s="742">
        <v>8</v>
      </c>
      <c r="K55" s="743">
        <v>2</v>
      </c>
      <c r="L55" s="736">
        <f t="shared" si="18"/>
        <v>10</v>
      </c>
      <c r="M55" s="1185">
        <f t="shared" si="19"/>
        <v>0.14701558365186709</v>
      </c>
      <c r="N55" s="742">
        <v>10</v>
      </c>
      <c r="O55" s="743">
        <v>3</v>
      </c>
      <c r="P55" s="736">
        <f t="shared" si="20"/>
        <v>13</v>
      </c>
      <c r="Q55" s="1188">
        <f t="shared" si="21"/>
        <v>0.15201122544434051</v>
      </c>
      <c r="R55" s="737">
        <v>10</v>
      </c>
      <c r="S55" s="738">
        <v>7</v>
      </c>
      <c r="T55" s="736">
        <f t="shared" si="22"/>
        <v>17</v>
      </c>
      <c r="U55" s="1185">
        <f t="shared" si="23"/>
        <v>0.13497419610956729</v>
      </c>
      <c r="V55" s="1071">
        <f t="shared" si="24"/>
        <v>33</v>
      </c>
      <c r="W55" s="1072">
        <f t="shared" si="25"/>
        <v>20</v>
      </c>
      <c r="X55" s="1073">
        <f t="shared" si="26"/>
        <v>53</v>
      </c>
      <c r="Y55" s="1230">
        <f t="shared" si="27"/>
        <v>0.20744451837645309</v>
      </c>
      <c r="Z55" s="1067"/>
      <c r="AA55" s="1067"/>
    </row>
    <row r="56" spans="1:27" x14ac:dyDescent="0.2">
      <c r="A56" s="734" t="s">
        <v>42</v>
      </c>
      <c r="B56" s="744">
        <v>1</v>
      </c>
      <c r="C56" s="735">
        <v>1</v>
      </c>
      <c r="D56" s="739">
        <f t="shared" si="28"/>
        <v>2</v>
      </c>
      <c r="E56" s="1184">
        <f t="shared" si="15"/>
        <v>4.5433893684688781E-2</v>
      </c>
      <c r="F56" s="747" t="s">
        <v>121</v>
      </c>
      <c r="G56" s="748" t="s">
        <v>121</v>
      </c>
      <c r="H56" s="736">
        <f t="shared" si="16"/>
        <v>0</v>
      </c>
      <c r="I56" s="1185">
        <f t="shared" si="17"/>
        <v>0</v>
      </c>
      <c r="J56" s="742">
        <v>3</v>
      </c>
      <c r="K56" s="743">
        <v>2</v>
      </c>
      <c r="L56" s="736">
        <f t="shared" si="18"/>
        <v>5</v>
      </c>
      <c r="M56" s="1185">
        <f t="shared" si="19"/>
        <v>7.3507791825933547E-2</v>
      </c>
      <c r="N56" s="742">
        <v>3</v>
      </c>
      <c r="O56" s="743">
        <v>2</v>
      </c>
      <c r="P56" s="736">
        <f t="shared" si="20"/>
        <v>5</v>
      </c>
      <c r="Q56" s="1188">
        <f t="shared" si="21"/>
        <v>5.8465855940130963E-2</v>
      </c>
      <c r="R56" s="737" t="s">
        <v>121</v>
      </c>
      <c r="S56" s="738">
        <v>1</v>
      </c>
      <c r="T56" s="736">
        <f t="shared" si="22"/>
        <v>1</v>
      </c>
      <c r="U56" s="1185">
        <f t="shared" si="23"/>
        <v>7.9396585946804286E-3</v>
      </c>
      <c r="V56" s="1071">
        <f t="shared" si="24"/>
        <v>4</v>
      </c>
      <c r="W56" s="1072">
        <f t="shared" si="25"/>
        <v>4</v>
      </c>
      <c r="X56" s="1073">
        <f t="shared" si="26"/>
        <v>8</v>
      </c>
      <c r="Y56" s="1230">
        <f t="shared" si="27"/>
        <v>3.1312380132294808E-2</v>
      </c>
      <c r="Z56" s="1067"/>
      <c r="AA56" s="1067"/>
    </row>
    <row r="57" spans="1:27" x14ac:dyDescent="0.2">
      <c r="A57" s="734" t="s">
        <v>43</v>
      </c>
      <c r="B57" s="744">
        <v>1</v>
      </c>
      <c r="C57" s="735">
        <v>7</v>
      </c>
      <c r="D57" s="739">
        <f t="shared" si="28"/>
        <v>8</v>
      </c>
      <c r="E57" s="1184">
        <f t="shared" si="15"/>
        <v>0.18173557473875512</v>
      </c>
      <c r="F57" s="747" t="s">
        <v>121</v>
      </c>
      <c r="G57" s="749">
        <v>5</v>
      </c>
      <c r="H57" s="736">
        <f t="shared" si="16"/>
        <v>5</v>
      </c>
      <c r="I57" s="1185">
        <f t="shared" si="17"/>
        <v>0.2857142857142857</v>
      </c>
      <c r="J57" s="742">
        <v>1</v>
      </c>
      <c r="K57" s="743">
        <v>4</v>
      </c>
      <c r="L57" s="736">
        <f t="shared" si="18"/>
        <v>5</v>
      </c>
      <c r="M57" s="1185">
        <f t="shared" si="19"/>
        <v>7.3507791825933547E-2</v>
      </c>
      <c r="N57" s="742">
        <v>1</v>
      </c>
      <c r="O57" s="743">
        <v>9</v>
      </c>
      <c r="P57" s="736">
        <f t="shared" si="20"/>
        <v>10</v>
      </c>
      <c r="Q57" s="1188">
        <f t="shared" si="21"/>
        <v>0.11693171188026193</v>
      </c>
      <c r="R57" s="737">
        <v>4</v>
      </c>
      <c r="S57" s="738">
        <v>8</v>
      </c>
      <c r="T57" s="736">
        <f t="shared" si="22"/>
        <v>12</v>
      </c>
      <c r="U57" s="1185">
        <f t="shared" si="23"/>
        <v>9.5275903136165144E-2</v>
      </c>
      <c r="V57" s="1071">
        <f t="shared" si="24"/>
        <v>6</v>
      </c>
      <c r="W57" s="1072">
        <f t="shared" si="25"/>
        <v>24</v>
      </c>
      <c r="X57" s="1073">
        <f t="shared" si="26"/>
        <v>30</v>
      </c>
      <c r="Y57" s="1230">
        <f t="shared" si="27"/>
        <v>0.11742142549610553</v>
      </c>
      <c r="Z57" s="1067"/>
      <c r="AA57" s="1067"/>
    </row>
    <row r="58" spans="1:27" x14ac:dyDescent="0.2">
      <c r="A58" s="734" t="s">
        <v>110</v>
      </c>
      <c r="B58" s="744" t="s">
        <v>121</v>
      </c>
      <c r="C58" s="735" t="s">
        <v>121</v>
      </c>
      <c r="D58" s="739">
        <f t="shared" si="28"/>
        <v>0</v>
      </c>
      <c r="E58" s="1184">
        <f t="shared" si="15"/>
        <v>0</v>
      </c>
      <c r="F58" s="747" t="s">
        <v>121</v>
      </c>
      <c r="G58" s="749" t="s">
        <v>121</v>
      </c>
      <c r="H58" s="736">
        <f t="shared" si="16"/>
        <v>0</v>
      </c>
      <c r="I58" s="1185">
        <f t="shared" si="17"/>
        <v>0</v>
      </c>
      <c r="J58" s="742">
        <v>3</v>
      </c>
      <c r="K58" s="743" t="s">
        <v>121</v>
      </c>
      <c r="L58" s="736">
        <f t="shared" si="18"/>
        <v>3</v>
      </c>
      <c r="M58" s="1185">
        <f t="shared" si="19"/>
        <v>4.4104675095560132E-2</v>
      </c>
      <c r="N58" s="742">
        <v>3</v>
      </c>
      <c r="O58" s="743" t="s">
        <v>121</v>
      </c>
      <c r="P58" s="736">
        <f t="shared" si="20"/>
        <v>3</v>
      </c>
      <c r="Q58" s="1188">
        <f t="shared" si="21"/>
        <v>3.5079513564078575E-2</v>
      </c>
      <c r="R58" s="737">
        <v>1</v>
      </c>
      <c r="S58" s="738" t="s">
        <v>121</v>
      </c>
      <c r="T58" s="736">
        <f t="shared" si="22"/>
        <v>1</v>
      </c>
      <c r="U58" s="1185">
        <f t="shared" si="23"/>
        <v>7.9396585946804286E-3</v>
      </c>
      <c r="V58" s="1071">
        <f t="shared" si="24"/>
        <v>4</v>
      </c>
      <c r="W58" s="1072">
        <f t="shared" si="25"/>
        <v>0</v>
      </c>
      <c r="X58" s="1073">
        <f t="shared" si="26"/>
        <v>4</v>
      </c>
      <c r="Y58" s="1230">
        <f t="shared" si="27"/>
        <v>1.5656190066147404E-2</v>
      </c>
      <c r="Z58" s="1067"/>
      <c r="AA58" s="1067"/>
    </row>
    <row r="59" spans="1:27" x14ac:dyDescent="0.2">
      <c r="A59" s="734" t="s">
        <v>44</v>
      </c>
      <c r="B59" s="750" t="s">
        <v>121</v>
      </c>
      <c r="C59" s="741">
        <v>10</v>
      </c>
      <c r="D59" s="739">
        <f t="shared" si="28"/>
        <v>10</v>
      </c>
      <c r="E59" s="1184">
        <f t="shared" si="15"/>
        <v>0.22716946842344388</v>
      </c>
      <c r="F59" s="747">
        <v>1</v>
      </c>
      <c r="G59" s="748">
        <v>5</v>
      </c>
      <c r="H59" s="736">
        <f t="shared" si="16"/>
        <v>6</v>
      </c>
      <c r="I59" s="1185">
        <f t="shared" si="17"/>
        <v>0.34285714285714286</v>
      </c>
      <c r="J59" s="742" t="s">
        <v>121</v>
      </c>
      <c r="K59" s="743">
        <v>10</v>
      </c>
      <c r="L59" s="736">
        <f t="shared" si="18"/>
        <v>10</v>
      </c>
      <c r="M59" s="1185">
        <f t="shared" si="19"/>
        <v>0.14701558365186709</v>
      </c>
      <c r="N59" s="742">
        <v>1</v>
      </c>
      <c r="O59" s="743">
        <v>15</v>
      </c>
      <c r="P59" s="736">
        <f t="shared" si="20"/>
        <v>16</v>
      </c>
      <c r="Q59" s="1188">
        <f t="shared" si="21"/>
        <v>0.18709073900841908</v>
      </c>
      <c r="R59" s="737">
        <v>1</v>
      </c>
      <c r="S59" s="738">
        <v>7</v>
      </c>
      <c r="T59" s="736">
        <f t="shared" si="22"/>
        <v>8</v>
      </c>
      <c r="U59" s="1185">
        <f t="shared" si="23"/>
        <v>6.3517268757443429E-2</v>
      </c>
      <c r="V59" s="1071">
        <f t="shared" si="24"/>
        <v>2</v>
      </c>
      <c r="W59" s="1072">
        <f t="shared" si="25"/>
        <v>32</v>
      </c>
      <c r="X59" s="1073">
        <f t="shared" si="26"/>
        <v>34</v>
      </c>
      <c r="Y59" s="1230">
        <f t="shared" si="27"/>
        <v>0.13307761556225292</v>
      </c>
      <c r="Z59" s="1067"/>
      <c r="AA59" s="1067"/>
    </row>
    <row r="60" spans="1:27" x14ac:dyDescent="0.2">
      <c r="A60" s="734" t="s">
        <v>45</v>
      </c>
      <c r="B60" s="744">
        <v>5</v>
      </c>
      <c r="C60" s="735">
        <v>12</v>
      </c>
      <c r="D60" s="739">
        <f t="shared" si="28"/>
        <v>17</v>
      </c>
      <c r="E60" s="1184">
        <f t="shared" si="15"/>
        <v>0.38618809631985462</v>
      </c>
      <c r="F60" s="747">
        <v>2</v>
      </c>
      <c r="G60" s="749" t="s">
        <v>121</v>
      </c>
      <c r="H60" s="736">
        <f t="shared" si="16"/>
        <v>2</v>
      </c>
      <c r="I60" s="1185">
        <f t="shared" si="17"/>
        <v>0.11428571428571428</v>
      </c>
      <c r="J60" s="742">
        <v>3</v>
      </c>
      <c r="K60" s="743">
        <v>6</v>
      </c>
      <c r="L60" s="736">
        <f t="shared" si="18"/>
        <v>9</v>
      </c>
      <c r="M60" s="1185">
        <f t="shared" si="19"/>
        <v>0.13231402528668038</v>
      </c>
      <c r="N60" s="742">
        <v>5</v>
      </c>
      <c r="O60" s="743">
        <v>6</v>
      </c>
      <c r="P60" s="736">
        <f t="shared" si="20"/>
        <v>11</v>
      </c>
      <c r="Q60" s="1188">
        <f t="shared" si="21"/>
        <v>0.12862488306828812</v>
      </c>
      <c r="R60" s="737">
        <v>4</v>
      </c>
      <c r="S60" s="738">
        <v>5</v>
      </c>
      <c r="T60" s="736">
        <f t="shared" si="22"/>
        <v>9</v>
      </c>
      <c r="U60" s="1185">
        <f t="shared" si="23"/>
        <v>7.1456927352123861E-2</v>
      </c>
      <c r="V60" s="1071">
        <f t="shared" si="24"/>
        <v>14</v>
      </c>
      <c r="W60" s="1072">
        <f t="shared" si="25"/>
        <v>23</v>
      </c>
      <c r="X60" s="1073">
        <f t="shared" si="26"/>
        <v>37</v>
      </c>
      <c r="Y60" s="1230">
        <f t="shared" si="27"/>
        <v>0.14481975811186348</v>
      </c>
      <c r="Z60" s="1067"/>
      <c r="AA60" s="1067"/>
    </row>
    <row r="61" spans="1:27" x14ac:dyDescent="0.2">
      <c r="A61" s="734" t="s">
        <v>47</v>
      </c>
      <c r="B61" s="744">
        <v>36</v>
      </c>
      <c r="C61" s="735">
        <v>17</v>
      </c>
      <c r="D61" s="739">
        <f t="shared" si="28"/>
        <v>53</v>
      </c>
      <c r="E61" s="1184">
        <f t="shared" si="15"/>
        <v>1.2039981826442525</v>
      </c>
      <c r="F61" s="747">
        <v>11</v>
      </c>
      <c r="G61" s="748">
        <v>6</v>
      </c>
      <c r="H61" s="736">
        <f t="shared" si="16"/>
        <v>17</v>
      </c>
      <c r="I61" s="1185">
        <f t="shared" si="17"/>
        <v>0.97142857142857142</v>
      </c>
      <c r="J61" s="742">
        <v>42</v>
      </c>
      <c r="K61" s="743">
        <v>22</v>
      </c>
      <c r="L61" s="736">
        <f t="shared" si="18"/>
        <v>64</v>
      </c>
      <c r="M61" s="1185">
        <f t="shared" si="19"/>
        <v>0.94089973537194938</v>
      </c>
      <c r="N61" s="742">
        <v>53</v>
      </c>
      <c r="O61" s="743">
        <v>28</v>
      </c>
      <c r="P61" s="736">
        <f t="shared" si="20"/>
        <v>81</v>
      </c>
      <c r="Q61" s="1188">
        <f t="shared" si="21"/>
        <v>0.94714686623012156</v>
      </c>
      <c r="R61" s="737">
        <v>41</v>
      </c>
      <c r="S61" s="738">
        <v>31</v>
      </c>
      <c r="T61" s="736">
        <f t="shared" si="22"/>
        <v>72</v>
      </c>
      <c r="U61" s="1185">
        <f t="shared" si="23"/>
        <v>0.57165541881699089</v>
      </c>
      <c r="V61" s="1071">
        <f t="shared" si="24"/>
        <v>130</v>
      </c>
      <c r="W61" s="1072">
        <f t="shared" si="25"/>
        <v>76</v>
      </c>
      <c r="X61" s="1073">
        <f t="shared" si="26"/>
        <v>206</v>
      </c>
      <c r="Y61" s="1230">
        <f t="shared" si="27"/>
        <v>0.80629378840659127</v>
      </c>
      <c r="Z61" s="1067"/>
      <c r="AA61" s="1067"/>
    </row>
    <row r="62" spans="1:27" x14ac:dyDescent="0.2">
      <c r="A62" s="734" t="s">
        <v>48</v>
      </c>
      <c r="B62" s="744">
        <v>1</v>
      </c>
      <c r="C62" s="735">
        <v>5</v>
      </c>
      <c r="D62" s="739">
        <f t="shared" si="28"/>
        <v>6</v>
      </c>
      <c r="E62" s="1184">
        <f t="shared" si="15"/>
        <v>0.13630168105406634</v>
      </c>
      <c r="F62" s="747">
        <v>1</v>
      </c>
      <c r="G62" s="749" t="s">
        <v>121</v>
      </c>
      <c r="H62" s="736">
        <f t="shared" si="16"/>
        <v>1</v>
      </c>
      <c r="I62" s="1185">
        <f t="shared" si="17"/>
        <v>5.7142857142857141E-2</v>
      </c>
      <c r="J62" s="742">
        <v>2</v>
      </c>
      <c r="K62" s="743" t="s">
        <v>121</v>
      </c>
      <c r="L62" s="736">
        <f t="shared" si="18"/>
        <v>2</v>
      </c>
      <c r="M62" s="1185">
        <f t="shared" si="19"/>
        <v>2.9403116730373418E-2</v>
      </c>
      <c r="N62" s="742">
        <v>3</v>
      </c>
      <c r="O62" s="743" t="s">
        <v>121</v>
      </c>
      <c r="P62" s="736">
        <f t="shared" si="20"/>
        <v>3</v>
      </c>
      <c r="Q62" s="1188">
        <f t="shared" si="21"/>
        <v>3.5079513564078575E-2</v>
      </c>
      <c r="R62" s="737">
        <v>1</v>
      </c>
      <c r="S62" s="738">
        <v>3</v>
      </c>
      <c r="T62" s="736">
        <f t="shared" si="22"/>
        <v>4</v>
      </c>
      <c r="U62" s="1185">
        <f t="shared" si="23"/>
        <v>3.1758634378721715E-2</v>
      </c>
      <c r="V62" s="1071">
        <f t="shared" si="24"/>
        <v>5</v>
      </c>
      <c r="W62" s="1072">
        <f t="shared" si="25"/>
        <v>8</v>
      </c>
      <c r="X62" s="1073">
        <f t="shared" si="26"/>
        <v>13</v>
      </c>
      <c r="Y62" s="1230">
        <f t="shared" si="27"/>
        <v>5.088261771497906E-2</v>
      </c>
      <c r="Z62" s="1067"/>
      <c r="AA62" s="1067"/>
    </row>
    <row r="63" spans="1:27" x14ac:dyDescent="0.2">
      <c r="A63" s="734" t="s">
        <v>49</v>
      </c>
      <c r="B63" s="744">
        <v>1</v>
      </c>
      <c r="C63" s="735" t="s">
        <v>121</v>
      </c>
      <c r="D63" s="739">
        <f t="shared" si="28"/>
        <v>1</v>
      </c>
      <c r="E63" s="1184">
        <f t="shared" si="15"/>
        <v>2.271694684234439E-2</v>
      </c>
      <c r="F63" s="747" t="s">
        <v>121</v>
      </c>
      <c r="G63" s="748" t="s">
        <v>121</v>
      </c>
      <c r="H63" s="736">
        <f t="shared" si="16"/>
        <v>0</v>
      </c>
      <c r="I63" s="1185">
        <f t="shared" si="17"/>
        <v>0</v>
      </c>
      <c r="J63" s="742">
        <v>2</v>
      </c>
      <c r="K63" s="743" t="s">
        <v>121</v>
      </c>
      <c r="L63" s="736">
        <f t="shared" si="18"/>
        <v>2</v>
      </c>
      <c r="M63" s="1185">
        <f t="shared" si="19"/>
        <v>2.9403116730373418E-2</v>
      </c>
      <c r="N63" s="742">
        <v>2</v>
      </c>
      <c r="O63" s="743" t="s">
        <v>121</v>
      </c>
      <c r="P63" s="736">
        <f t="shared" si="20"/>
        <v>2</v>
      </c>
      <c r="Q63" s="1188">
        <f t="shared" si="21"/>
        <v>2.3386342376052385E-2</v>
      </c>
      <c r="R63" s="737">
        <v>1</v>
      </c>
      <c r="S63" s="738" t="s">
        <v>121</v>
      </c>
      <c r="T63" s="736">
        <f t="shared" si="22"/>
        <v>1</v>
      </c>
      <c r="U63" s="1185">
        <f t="shared" si="23"/>
        <v>7.9396585946804286E-3</v>
      </c>
      <c r="V63" s="1071">
        <f t="shared" si="24"/>
        <v>4</v>
      </c>
      <c r="W63" s="1072">
        <f t="shared" si="25"/>
        <v>0</v>
      </c>
      <c r="X63" s="1073">
        <f t="shared" si="26"/>
        <v>4</v>
      </c>
      <c r="Y63" s="1230">
        <f t="shared" si="27"/>
        <v>1.5656190066147404E-2</v>
      </c>
      <c r="Z63" s="1067"/>
      <c r="AA63" s="1067"/>
    </row>
    <row r="64" spans="1:27" x14ac:dyDescent="0.2">
      <c r="A64" s="734" t="s">
        <v>51</v>
      </c>
      <c r="B64" s="744">
        <v>1</v>
      </c>
      <c r="C64" s="735">
        <v>2</v>
      </c>
      <c r="D64" s="739">
        <f t="shared" si="28"/>
        <v>3</v>
      </c>
      <c r="E64" s="1184">
        <f t="shared" si="15"/>
        <v>6.8150840527033171E-2</v>
      </c>
      <c r="F64" s="747" t="s">
        <v>121</v>
      </c>
      <c r="G64" s="748">
        <v>1</v>
      </c>
      <c r="H64" s="736">
        <f t="shared" si="16"/>
        <v>1</v>
      </c>
      <c r="I64" s="1185">
        <f t="shared" si="17"/>
        <v>5.7142857142857141E-2</v>
      </c>
      <c r="J64" s="742">
        <v>1</v>
      </c>
      <c r="K64" s="743">
        <v>2</v>
      </c>
      <c r="L64" s="736">
        <f t="shared" si="18"/>
        <v>3</v>
      </c>
      <c r="M64" s="1185">
        <f t="shared" si="19"/>
        <v>4.4104675095560132E-2</v>
      </c>
      <c r="N64" s="742">
        <v>1</v>
      </c>
      <c r="O64" s="743">
        <v>3</v>
      </c>
      <c r="P64" s="736">
        <f t="shared" si="20"/>
        <v>4</v>
      </c>
      <c r="Q64" s="1188">
        <f t="shared" si="21"/>
        <v>4.6772684752104769E-2</v>
      </c>
      <c r="R64" s="737">
        <v>5</v>
      </c>
      <c r="S64" s="738">
        <v>6</v>
      </c>
      <c r="T64" s="736">
        <f t="shared" si="22"/>
        <v>11</v>
      </c>
      <c r="U64" s="1185">
        <f t="shared" si="23"/>
        <v>8.7336244541484712E-2</v>
      </c>
      <c r="V64" s="1071">
        <f t="shared" si="24"/>
        <v>7</v>
      </c>
      <c r="W64" s="1072">
        <f t="shared" si="25"/>
        <v>11</v>
      </c>
      <c r="X64" s="1073">
        <f t="shared" si="26"/>
        <v>18</v>
      </c>
      <c r="Y64" s="1230">
        <f t="shared" si="27"/>
        <v>7.0452855297663319E-2</v>
      </c>
      <c r="Z64" s="1067"/>
      <c r="AA64" s="1067"/>
    </row>
    <row r="65" spans="1:27" x14ac:dyDescent="0.2">
      <c r="A65" s="734" t="s">
        <v>53</v>
      </c>
      <c r="B65" s="744">
        <v>2</v>
      </c>
      <c r="C65" s="735">
        <v>8</v>
      </c>
      <c r="D65" s="739">
        <f t="shared" si="28"/>
        <v>10</v>
      </c>
      <c r="E65" s="1184">
        <f t="shared" si="15"/>
        <v>0.22716946842344388</v>
      </c>
      <c r="F65" s="747" t="s">
        <v>121</v>
      </c>
      <c r="G65" s="748" t="s">
        <v>121</v>
      </c>
      <c r="H65" s="736">
        <f t="shared" si="16"/>
        <v>0</v>
      </c>
      <c r="I65" s="1185">
        <f t="shared" si="17"/>
        <v>0</v>
      </c>
      <c r="J65" s="742">
        <v>2</v>
      </c>
      <c r="K65" s="743">
        <v>6</v>
      </c>
      <c r="L65" s="736">
        <f t="shared" si="18"/>
        <v>8</v>
      </c>
      <c r="M65" s="1185">
        <f t="shared" si="19"/>
        <v>0.11761246692149367</v>
      </c>
      <c r="N65" s="742">
        <v>2</v>
      </c>
      <c r="O65" s="743">
        <v>6</v>
      </c>
      <c r="P65" s="736">
        <f t="shared" si="20"/>
        <v>8</v>
      </c>
      <c r="Q65" s="1188">
        <f t="shared" si="21"/>
        <v>9.3545369504209538E-2</v>
      </c>
      <c r="R65" s="737" t="s">
        <v>121</v>
      </c>
      <c r="S65" s="738">
        <v>3</v>
      </c>
      <c r="T65" s="736">
        <f t="shared" si="22"/>
        <v>3</v>
      </c>
      <c r="U65" s="1185">
        <f t="shared" si="23"/>
        <v>2.3818975784041286E-2</v>
      </c>
      <c r="V65" s="1071">
        <f t="shared" si="24"/>
        <v>4</v>
      </c>
      <c r="W65" s="1072">
        <f t="shared" si="25"/>
        <v>17</v>
      </c>
      <c r="X65" s="1073">
        <f t="shared" si="26"/>
        <v>21</v>
      </c>
      <c r="Y65" s="1230">
        <f t="shared" si="27"/>
        <v>8.2194997847273868E-2</v>
      </c>
      <c r="Z65" s="1067"/>
      <c r="AA65" s="1067"/>
    </row>
    <row r="66" spans="1:27" x14ac:dyDescent="0.2">
      <c r="A66" s="734" t="s">
        <v>54</v>
      </c>
      <c r="B66" s="744">
        <v>3</v>
      </c>
      <c r="C66" s="735">
        <v>4</v>
      </c>
      <c r="D66" s="739">
        <f t="shared" si="28"/>
        <v>7</v>
      </c>
      <c r="E66" s="1184">
        <f t="shared" si="15"/>
        <v>0.15901862789641072</v>
      </c>
      <c r="F66" s="740">
        <v>1</v>
      </c>
      <c r="G66" s="746">
        <v>3</v>
      </c>
      <c r="H66" s="736">
        <f t="shared" si="16"/>
        <v>4</v>
      </c>
      <c r="I66" s="1185">
        <f t="shared" si="17"/>
        <v>0.22857142857142856</v>
      </c>
      <c r="J66" s="742">
        <v>4</v>
      </c>
      <c r="K66" s="743">
        <v>3</v>
      </c>
      <c r="L66" s="736">
        <f t="shared" si="18"/>
        <v>7</v>
      </c>
      <c r="M66" s="1185">
        <f t="shared" si="19"/>
        <v>0.10291090855630697</v>
      </c>
      <c r="N66" s="742">
        <v>5</v>
      </c>
      <c r="O66" s="743">
        <v>6</v>
      </c>
      <c r="P66" s="736">
        <f t="shared" si="20"/>
        <v>11</v>
      </c>
      <c r="Q66" s="1188">
        <f t="shared" si="21"/>
        <v>0.12862488306828812</v>
      </c>
      <c r="R66" s="737">
        <v>8</v>
      </c>
      <c r="S66" s="738">
        <v>7</v>
      </c>
      <c r="T66" s="736">
        <f t="shared" si="22"/>
        <v>15</v>
      </c>
      <c r="U66" s="1185">
        <f t="shared" si="23"/>
        <v>0.11909487892020643</v>
      </c>
      <c r="V66" s="1071">
        <f t="shared" si="24"/>
        <v>16</v>
      </c>
      <c r="W66" s="1072">
        <f t="shared" si="25"/>
        <v>17</v>
      </c>
      <c r="X66" s="1073">
        <f t="shared" si="26"/>
        <v>33</v>
      </c>
      <c r="Y66" s="1230">
        <f t="shared" si="27"/>
        <v>0.12916356804571608</v>
      </c>
      <c r="Z66" s="1067"/>
      <c r="AA66" s="1067"/>
    </row>
    <row r="67" spans="1:27" x14ac:dyDescent="0.2">
      <c r="A67" s="734" t="s">
        <v>191</v>
      </c>
      <c r="B67" s="744" t="s">
        <v>121</v>
      </c>
      <c r="C67" s="735" t="s">
        <v>121</v>
      </c>
      <c r="D67" s="739">
        <f t="shared" si="28"/>
        <v>0</v>
      </c>
      <c r="E67" s="1184">
        <f t="shared" si="15"/>
        <v>0</v>
      </c>
      <c r="F67" s="740" t="s">
        <v>121</v>
      </c>
      <c r="G67" s="746" t="s">
        <v>121</v>
      </c>
      <c r="H67" s="736">
        <f t="shared" si="16"/>
        <v>0</v>
      </c>
      <c r="I67" s="1185">
        <f t="shared" si="17"/>
        <v>0</v>
      </c>
      <c r="J67" s="742" t="s">
        <v>121</v>
      </c>
      <c r="K67" s="743">
        <v>1</v>
      </c>
      <c r="L67" s="736">
        <f t="shared" si="18"/>
        <v>1</v>
      </c>
      <c r="M67" s="1185">
        <f t="shared" si="19"/>
        <v>1.4701558365186709E-2</v>
      </c>
      <c r="N67" s="742" t="s">
        <v>121</v>
      </c>
      <c r="O67" s="743">
        <v>1</v>
      </c>
      <c r="P67" s="736">
        <f t="shared" si="20"/>
        <v>1</v>
      </c>
      <c r="Q67" s="1188">
        <f t="shared" si="21"/>
        <v>1.1693171188026192E-2</v>
      </c>
      <c r="R67" s="737" t="s">
        <v>121</v>
      </c>
      <c r="S67" s="738" t="s">
        <v>121</v>
      </c>
      <c r="T67" s="736">
        <f t="shared" si="22"/>
        <v>0</v>
      </c>
      <c r="U67" s="1185">
        <f t="shared" si="23"/>
        <v>0</v>
      </c>
      <c r="V67" s="1071">
        <f t="shared" si="24"/>
        <v>0</v>
      </c>
      <c r="W67" s="1072">
        <f t="shared" si="25"/>
        <v>1</v>
      </c>
      <c r="X67" s="1073">
        <f t="shared" si="26"/>
        <v>1</v>
      </c>
      <c r="Y67" s="1230">
        <f t="shared" si="27"/>
        <v>3.914047516536851E-3</v>
      </c>
      <c r="Z67" s="1067"/>
      <c r="AA67" s="1067"/>
    </row>
    <row r="68" spans="1:27" x14ac:dyDescent="0.2">
      <c r="A68" s="734" t="s">
        <v>55</v>
      </c>
      <c r="B68" s="744" t="s">
        <v>121</v>
      </c>
      <c r="C68" s="735">
        <v>6</v>
      </c>
      <c r="D68" s="739">
        <f t="shared" si="28"/>
        <v>6</v>
      </c>
      <c r="E68" s="1184">
        <f t="shared" si="15"/>
        <v>0.13630168105406634</v>
      </c>
      <c r="F68" s="747" t="s">
        <v>121</v>
      </c>
      <c r="G68" s="748">
        <v>3</v>
      </c>
      <c r="H68" s="736">
        <f t="shared" si="16"/>
        <v>3</v>
      </c>
      <c r="I68" s="1185">
        <f t="shared" si="17"/>
        <v>0.17142857142857143</v>
      </c>
      <c r="J68" s="742" t="s">
        <v>121</v>
      </c>
      <c r="K68" s="743">
        <v>2</v>
      </c>
      <c r="L68" s="736">
        <f t="shared" si="18"/>
        <v>2</v>
      </c>
      <c r="M68" s="1185">
        <f t="shared" si="19"/>
        <v>2.9403116730373418E-2</v>
      </c>
      <c r="N68" s="742" t="s">
        <v>121</v>
      </c>
      <c r="O68" s="743">
        <v>5</v>
      </c>
      <c r="P68" s="736">
        <f t="shared" si="20"/>
        <v>5</v>
      </c>
      <c r="Q68" s="1188">
        <f t="shared" si="21"/>
        <v>5.8465855940130963E-2</v>
      </c>
      <c r="R68" s="737" t="s">
        <v>121</v>
      </c>
      <c r="S68" s="738">
        <v>4</v>
      </c>
      <c r="T68" s="736">
        <f t="shared" si="22"/>
        <v>4</v>
      </c>
      <c r="U68" s="1185">
        <f t="shared" si="23"/>
        <v>3.1758634378721715E-2</v>
      </c>
      <c r="V68" s="1071">
        <f t="shared" si="24"/>
        <v>0</v>
      </c>
      <c r="W68" s="1072">
        <f t="shared" si="25"/>
        <v>15</v>
      </c>
      <c r="X68" s="1073">
        <f t="shared" si="26"/>
        <v>15</v>
      </c>
      <c r="Y68" s="1230">
        <f t="shared" si="27"/>
        <v>5.8710712748052764E-2</v>
      </c>
      <c r="Z68" s="1067"/>
      <c r="AA68" s="1067"/>
    </row>
    <row r="69" spans="1:27" x14ac:dyDescent="0.2">
      <c r="A69" s="734" t="s">
        <v>144</v>
      </c>
      <c r="B69" s="744" t="s">
        <v>121</v>
      </c>
      <c r="C69" s="735" t="s">
        <v>121</v>
      </c>
      <c r="D69" s="739">
        <f t="shared" si="28"/>
        <v>0</v>
      </c>
      <c r="E69" s="1184">
        <f t="shared" si="15"/>
        <v>0</v>
      </c>
      <c r="F69" s="740">
        <v>1</v>
      </c>
      <c r="G69" s="746" t="s">
        <v>121</v>
      </c>
      <c r="H69" s="736">
        <f t="shared" si="16"/>
        <v>1</v>
      </c>
      <c r="I69" s="1185">
        <f t="shared" si="17"/>
        <v>5.7142857142857141E-2</v>
      </c>
      <c r="J69" s="742" t="s">
        <v>121</v>
      </c>
      <c r="K69" s="743" t="s">
        <v>121</v>
      </c>
      <c r="L69" s="736">
        <f t="shared" si="18"/>
        <v>0</v>
      </c>
      <c r="M69" s="1185">
        <f t="shared" si="19"/>
        <v>0</v>
      </c>
      <c r="N69" s="742">
        <v>1</v>
      </c>
      <c r="O69" s="743" t="s">
        <v>121</v>
      </c>
      <c r="P69" s="736">
        <f t="shared" si="20"/>
        <v>1</v>
      </c>
      <c r="Q69" s="1188">
        <f t="shared" si="21"/>
        <v>1.1693171188026192E-2</v>
      </c>
      <c r="R69" s="737" t="s">
        <v>121</v>
      </c>
      <c r="S69" s="738">
        <v>2</v>
      </c>
      <c r="T69" s="736">
        <f t="shared" si="22"/>
        <v>2</v>
      </c>
      <c r="U69" s="1185">
        <f t="shared" si="23"/>
        <v>1.5879317189360857E-2</v>
      </c>
      <c r="V69" s="1071">
        <f t="shared" si="24"/>
        <v>1</v>
      </c>
      <c r="W69" s="1072">
        <f t="shared" si="25"/>
        <v>2</v>
      </c>
      <c r="X69" s="1073">
        <f t="shared" si="26"/>
        <v>3</v>
      </c>
      <c r="Y69" s="1230">
        <f t="shared" si="27"/>
        <v>1.1742142549610552E-2</v>
      </c>
      <c r="Z69" s="1067"/>
      <c r="AA69" s="1067"/>
    </row>
    <row r="70" spans="1:27" x14ac:dyDescent="0.2">
      <c r="A70" s="734" t="s">
        <v>56</v>
      </c>
      <c r="B70" s="744">
        <v>1</v>
      </c>
      <c r="C70" s="735">
        <v>6</v>
      </c>
      <c r="D70" s="739">
        <f t="shared" si="28"/>
        <v>7</v>
      </c>
      <c r="E70" s="1184">
        <f t="shared" ref="E70:E101" si="29">D70*100/D$138</f>
        <v>0.15901862789641072</v>
      </c>
      <c r="F70" s="747" t="s">
        <v>121</v>
      </c>
      <c r="G70" s="748">
        <v>2</v>
      </c>
      <c r="H70" s="736">
        <f t="shared" ref="H70:H101" si="30">SUM(F70:G70)</f>
        <v>2</v>
      </c>
      <c r="I70" s="1185">
        <f t="shared" ref="I70:I101" si="31">H70*100/H$138</f>
        <v>0.11428571428571428</v>
      </c>
      <c r="J70" s="742">
        <v>4</v>
      </c>
      <c r="K70" s="743">
        <v>4</v>
      </c>
      <c r="L70" s="736">
        <f t="shared" ref="L70:L101" si="32">SUM(J70:K70)</f>
        <v>8</v>
      </c>
      <c r="M70" s="1185">
        <f t="shared" ref="M70:M101" si="33">L70*100/L$138</f>
        <v>0.11761246692149367</v>
      </c>
      <c r="N70" s="742">
        <v>4</v>
      </c>
      <c r="O70" s="743">
        <v>6</v>
      </c>
      <c r="P70" s="736">
        <f t="shared" ref="P70:P101" si="34">SUM(H70,L70)</f>
        <v>10</v>
      </c>
      <c r="Q70" s="1188">
        <f t="shared" ref="Q70:Q101" si="35">P70*100/P$138</f>
        <v>0.11693171188026193</v>
      </c>
      <c r="R70" s="737" t="s">
        <v>121</v>
      </c>
      <c r="S70" s="738">
        <v>5</v>
      </c>
      <c r="T70" s="736">
        <f t="shared" ref="T70:T101" si="36">SUM(R70:S70)</f>
        <v>5</v>
      </c>
      <c r="U70" s="1185">
        <f t="shared" ref="U70:U101" si="37">T70*100/$T$138</f>
        <v>3.9698292973402147E-2</v>
      </c>
      <c r="V70" s="1071">
        <f t="shared" ref="V70:V101" si="38">SUM(R70,B70,N70)</f>
        <v>5</v>
      </c>
      <c r="W70" s="1072">
        <f t="shared" ref="W70:W101" si="39">SUM(S70,C70,O70)</f>
        <v>17</v>
      </c>
      <c r="X70" s="1073">
        <f t="shared" ref="X70:X101" si="40">SUM(V70:W70)</f>
        <v>22</v>
      </c>
      <c r="Y70" s="1230">
        <f t="shared" ref="Y70:Y101" si="41">X70*100/X$138</f>
        <v>8.6109045363810713E-2</v>
      </c>
      <c r="Z70" s="1067"/>
      <c r="AA70" s="1067"/>
    </row>
    <row r="71" spans="1:27" x14ac:dyDescent="0.2">
      <c r="A71" s="734" t="s">
        <v>57</v>
      </c>
      <c r="B71" s="744" t="s">
        <v>121</v>
      </c>
      <c r="C71" s="735" t="s">
        <v>121</v>
      </c>
      <c r="D71" s="739">
        <f t="shared" si="28"/>
        <v>0</v>
      </c>
      <c r="E71" s="1184">
        <f t="shared" si="29"/>
        <v>0</v>
      </c>
      <c r="F71" s="740" t="s">
        <v>121</v>
      </c>
      <c r="G71" s="746" t="s">
        <v>121</v>
      </c>
      <c r="H71" s="736">
        <f t="shared" si="30"/>
        <v>0</v>
      </c>
      <c r="I71" s="1185">
        <f t="shared" si="31"/>
        <v>0</v>
      </c>
      <c r="J71" s="742" t="s">
        <v>121</v>
      </c>
      <c r="K71" s="743" t="s">
        <v>121</v>
      </c>
      <c r="L71" s="736">
        <f t="shared" si="32"/>
        <v>0</v>
      </c>
      <c r="M71" s="1185">
        <f t="shared" si="33"/>
        <v>0</v>
      </c>
      <c r="N71" s="742" t="s">
        <v>121</v>
      </c>
      <c r="O71" s="743" t="s">
        <v>121</v>
      </c>
      <c r="P71" s="736">
        <f t="shared" si="34"/>
        <v>0</v>
      </c>
      <c r="Q71" s="1188">
        <f t="shared" si="35"/>
        <v>0</v>
      </c>
      <c r="R71" s="737" t="s">
        <v>121</v>
      </c>
      <c r="S71" s="738">
        <v>1</v>
      </c>
      <c r="T71" s="736">
        <f t="shared" si="36"/>
        <v>1</v>
      </c>
      <c r="U71" s="1185">
        <f t="shared" si="37"/>
        <v>7.9396585946804286E-3</v>
      </c>
      <c r="V71" s="1071">
        <f t="shared" si="38"/>
        <v>0</v>
      </c>
      <c r="W71" s="1072">
        <f t="shared" si="39"/>
        <v>1</v>
      </c>
      <c r="X71" s="1073">
        <f t="shared" si="40"/>
        <v>1</v>
      </c>
      <c r="Y71" s="1230">
        <f t="shared" si="41"/>
        <v>3.914047516536851E-3</v>
      </c>
      <c r="Z71" s="1067"/>
      <c r="AA71" s="1067"/>
    </row>
    <row r="72" spans="1:27" x14ac:dyDescent="0.2">
      <c r="A72" s="734" t="s">
        <v>211</v>
      </c>
      <c r="B72" s="744" t="s">
        <v>121</v>
      </c>
      <c r="C72" s="735" t="s">
        <v>121</v>
      </c>
      <c r="D72" s="739">
        <f t="shared" si="28"/>
        <v>0</v>
      </c>
      <c r="E72" s="1184">
        <f t="shared" si="29"/>
        <v>0</v>
      </c>
      <c r="F72" s="747" t="s">
        <v>121</v>
      </c>
      <c r="G72" s="748" t="s">
        <v>121</v>
      </c>
      <c r="H72" s="736">
        <f t="shared" si="30"/>
        <v>0</v>
      </c>
      <c r="I72" s="1185">
        <f t="shared" si="31"/>
        <v>0</v>
      </c>
      <c r="J72" s="742" t="s">
        <v>121</v>
      </c>
      <c r="K72" s="743" t="s">
        <v>121</v>
      </c>
      <c r="L72" s="736">
        <f t="shared" si="32"/>
        <v>0</v>
      </c>
      <c r="M72" s="1185">
        <f t="shared" si="33"/>
        <v>0</v>
      </c>
      <c r="N72" s="742" t="s">
        <v>121</v>
      </c>
      <c r="O72" s="743" t="s">
        <v>121</v>
      </c>
      <c r="P72" s="736">
        <f t="shared" si="34"/>
        <v>0</v>
      </c>
      <c r="Q72" s="1188">
        <f t="shared" si="35"/>
        <v>0</v>
      </c>
      <c r="R72" s="737">
        <v>1</v>
      </c>
      <c r="S72" s="738" t="s">
        <v>121</v>
      </c>
      <c r="T72" s="736">
        <f t="shared" si="36"/>
        <v>1</v>
      </c>
      <c r="U72" s="1185">
        <f t="shared" si="37"/>
        <v>7.9396585946804286E-3</v>
      </c>
      <c r="V72" s="1071">
        <f t="shared" si="38"/>
        <v>1</v>
      </c>
      <c r="W72" s="1072">
        <f t="shared" si="39"/>
        <v>0</v>
      </c>
      <c r="X72" s="1073">
        <f t="shared" si="40"/>
        <v>1</v>
      </c>
      <c r="Y72" s="1230">
        <f t="shared" si="41"/>
        <v>3.914047516536851E-3</v>
      </c>
      <c r="Z72" s="1067"/>
      <c r="AA72" s="1067"/>
    </row>
    <row r="73" spans="1:27" x14ac:dyDescent="0.2">
      <c r="A73" s="734" t="s">
        <v>58</v>
      </c>
      <c r="B73" s="744">
        <v>2</v>
      </c>
      <c r="C73" s="735">
        <v>7</v>
      </c>
      <c r="D73" s="739">
        <f t="shared" si="28"/>
        <v>9</v>
      </c>
      <c r="E73" s="1184">
        <f t="shared" si="29"/>
        <v>0.2044525215810995</v>
      </c>
      <c r="F73" s="747" t="s">
        <v>121</v>
      </c>
      <c r="G73" s="748">
        <v>4</v>
      </c>
      <c r="H73" s="736">
        <f t="shared" si="30"/>
        <v>4</v>
      </c>
      <c r="I73" s="1185">
        <f t="shared" si="31"/>
        <v>0.22857142857142856</v>
      </c>
      <c r="J73" s="742" t="s">
        <v>121</v>
      </c>
      <c r="K73" s="743">
        <v>5</v>
      </c>
      <c r="L73" s="736">
        <f t="shared" si="32"/>
        <v>5</v>
      </c>
      <c r="M73" s="1185">
        <f t="shared" si="33"/>
        <v>7.3507791825933547E-2</v>
      </c>
      <c r="N73" s="742" t="s">
        <v>121</v>
      </c>
      <c r="O73" s="743">
        <v>9</v>
      </c>
      <c r="P73" s="736">
        <f t="shared" si="34"/>
        <v>9</v>
      </c>
      <c r="Q73" s="1188">
        <f t="shared" si="35"/>
        <v>0.10523854069223573</v>
      </c>
      <c r="R73" s="737" t="s">
        <v>121</v>
      </c>
      <c r="S73" s="738">
        <v>7</v>
      </c>
      <c r="T73" s="736">
        <f t="shared" si="36"/>
        <v>7</v>
      </c>
      <c r="U73" s="1185">
        <f t="shared" si="37"/>
        <v>5.5577610162763004E-2</v>
      </c>
      <c r="V73" s="1071">
        <f t="shared" si="38"/>
        <v>2</v>
      </c>
      <c r="W73" s="1072">
        <f t="shared" si="39"/>
        <v>23</v>
      </c>
      <c r="X73" s="1073">
        <f t="shared" si="40"/>
        <v>25</v>
      </c>
      <c r="Y73" s="1230">
        <f t="shared" si="41"/>
        <v>9.7851187913421275E-2</v>
      </c>
      <c r="Z73" s="1067"/>
      <c r="AA73" s="1067"/>
    </row>
    <row r="74" spans="1:27" x14ac:dyDescent="0.2">
      <c r="A74" s="734" t="s">
        <v>59</v>
      </c>
      <c r="B74" s="744" t="s">
        <v>121</v>
      </c>
      <c r="C74" s="735" t="s">
        <v>121</v>
      </c>
      <c r="D74" s="739">
        <f t="shared" si="28"/>
        <v>0</v>
      </c>
      <c r="E74" s="1184">
        <f t="shared" si="29"/>
        <v>0</v>
      </c>
      <c r="F74" s="747" t="s">
        <v>121</v>
      </c>
      <c r="G74" s="748" t="s">
        <v>121</v>
      </c>
      <c r="H74" s="736">
        <f t="shared" si="30"/>
        <v>0</v>
      </c>
      <c r="I74" s="1185">
        <f t="shared" si="31"/>
        <v>0</v>
      </c>
      <c r="J74" s="742" t="s">
        <v>121</v>
      </c>
      <c r="K74" s="743" t="s">
        <v>121</v>
      </c>
      <c r="L74" s="736">
        <f t="shared" si="32"/>
        <v>0</v>
      </c>
      <c r="M74" s="1185">
        <f t="shared" si="33"/>
        <v>0</v>
      </c>
      <c r="N74" s="742" t="s">
        <v>121</v>
      </c>
      <c r="O74" s="743" t="s">
        <v>121</v>
      </c>
      <c r="P74" s="736">
        <f t="shared" si="34"/>
        <v>0</v>
      </c>
      <c r="Q74" s="1188">
        <f t="shared" si="35"/>
        <v>0</v>
      </c>
      <c r="R74" s="737" t="s">
        <v>121</v>
      </c>
      <c r="S74" s="738">
        <v>1</v>
      </c>
      <c r="T74" s="736">
        <f t="shared" si="36"/>
        <v>1</v>
      </c>
      <c r="U74" s="1185">
        <f t="shared" si="37"/>
        <v>7.9396585946804286E-3</v>
      </c>
      <c r="V74" s="1071">
        <f t="shared" si="38"/>
        <v>0</v>
      </c>
      <c r="W74" s="1072">
        <f t="shared" si="39"/>
        <v>1</v>
      </c>
      <c r="X74" s="1073">
        <f t="shared" si="40"/>
        <v>1</v>
      </c>
      <c r="Y74" s="1230">
        <f t="shared" si="41"/>
        <v>3.914047516536851E-3</v>
      </c>
      <c r="Z74" s="1067"/>
      <c r="AA74" s="1067"/>
    </row>
    <row r="75" spans="1:27" x14ac:dyDescent="0.2">
      <c r="A75" s="734" t="s">
        <v>60</v>
      </c>
      <c r="B75" s="744" t="s">
        <v>121</v>
      </c>
      <c r="C75" s="735">
        <v>7</v>
      </c>
      <c r="D75" s="739">
        <f t="shared" si="28"/>
        <v>7</v>
      </c>
      <c r="E75" s="1184">
        <f t="shared" si="29"/>
        <v>0.15901862789641072</v>
      </c>
      <c r="F75" s="747" t="s">
        <v>121</v>
      </c>
      <c r="G75" s="748">
        <v>3</v>
      </c>
      <c r="H75" s="736">
        <f t="shared" si="30"/>
        <v>3</v>
      </c>
      <c r="I75" s="1185">
        <f t="shared" si="31"/>
        <v>0.17142857142857143</v>
      </c>
      <c r="J75" s="742">
        <v>2</v>
      </c>
      <c r="K75" s="743">
        <v>1</v>
      </c>
      <c r="L75" s="736">
        <f t="shared" si="32"/>
        <v>3</v>
      </c>
      <c r="M75" s="1185">
        <f t="shared" si="33"/>
        <v>4.4104675095560132E-2</v>
      </c>
      <c r="N75" s="742">
        <v>2</v>
      </c>
      <c r="O75" s="743">
        <v>4</v>
      </c>
      <c r="P75" s="736">
        <f t="shared" si="34"/>
        <v>6</v>
      </c>
      <c r="Q75" s="1188">
        <f t="shared" si="35"/>
        <v>7.015902712815715E-2</v>
      </c>
      <c r="R75" s="737">
        <v>1</v>
      </c>
      <c r="S75" s="738">
        <v>7</v>
      </c>
      <c r="T75" s="736">
        <f t="shared" si="36"/>
        <v>8</v>
      </c>
      <c r="U75" s="1185">
        <f t="shared" si="37"/>
        <v>6.3517268757443429E-2</v>
      </c>
      <c r="V75" s="1071">
        <f t="shared" si="38"/>
        <v>3</v>
      </c>
      <c r="W75" s="1072">
        <f t="shared" si="39"/>
        <v>18</v>
      </c>
      <c r="X75" s="1073">
        <f t="shared" si="40"/>
        <v>21</v>
      </c>
      <c r="Y75" s="1230">
        <f t="shared" si="41"/>
        <v>8.2194997847273868E-2</v>
      </c>
      <c r="Z75" s="1067"/>
      <c r="AA75" s="1067"/>
    </row>
    <row r="76" spans="1:27" x14ac:dyDescent="0.2">
      <c r="A76" s="734" t="s">
        <v>61</v>
      </c>
      <c r="B76" s="744">
        <v>1</v>
      </c>
      <c r="C76" s="735">
        <v>1</v>
      </c>
      <c r="D76" s="739">
        <f t="shared" si="28"/>
        <v>2</v>
      </c>
      <c r="E76" s="1184">
        <f t="shared" si="29"/>
        <v>4.5433893684688781E-2</v>
      </c>
      <c r="F76" s="747" t="s">
        <v>121</v>
      </c>
      <c r="G76" s="748" t="s">
        <v>121</v>
      </c>
      <c r="H76" s="736">
        <f t="shared" si="30"/>
        <v>0</v>
      </c>
      <c r="I76" s="1185">
        <f t="shared" si="31"/>
        <v>0</v>
      </c>
      <c r="J76" s="742" t="s">
        <v>121</v>
      </c>
      <c r="K76" s="743" t="s">
        <v>121</v>
      </c>
      <c r="L76" s="736">
        <f t="shared" si="32"/>
        <v>0</v>
      </c>
      <c r="M76" s="1185">
        <f t="shared" si="33"/>
        <v>0</v>
      </c>
      <c r="N76" s="742" t="s">
        <v>121</v>
      </c>
      <c r="O76" s="743" t="s">
        <v>121</v>
      </c>
      <c r="P76" s="736">
        <f t="shared" si="34"/>
        <v>0</v>
      </c>
      <c r="Q76" s="1188">
        <f t="shared" si="35"/>
        <v>0</v>
      </c>
      <c r="R76" s="737" t="s">
        <v>121</v>
      </c>
      <c r="S76" s="738" t="s">
        <v>121</v>
      </c>
      <c r="T76" s="736">
        <f t="shared" si="36"/>
        <v>0</v>
      </c>
      <c r="U76" s="1185">
        <f t="shared" si="37"/>
        <v>0</v>
      </c>
      <c r="V76" s="1071">
        <f t="shared" si="38"/>
        <v>1</v>
      </c>
      <c r="W76" s="1072">
        <f t="shared" si="39"/>
        <v>1</v>
      </c>
      <c r="X76" s="1073">
        <f t="shared" si="40"/>
        <v>2</v>
      </c>
      <c r="Y76" s="1230">
        <f t="shared" si="41"/>
        <v>7.828095033073702E-3</v>
      </c>
      <c r="Z76" s="1067"/>
      <c r="AA76" s="1067"/>
    </row>
    <row r="77" spans="1:27" x14ac:dyDescent="0.2">
      <c r="A77" s="734" t="s">
        <v>180</v>
      </c>
      <c r="B77" s="744" t="s">
        <v>121</v>
      </c>
      <c r="C77" s="735" t="s">
        <v>121</v>
      </c>
      <c r="D77" s="739">
        <f t="shared" si="28"/>
        <v>0</v>
      </c>
      <c r="E77" s="1184">
        <f t="shared" si="29"/>
        <v>0</v>
      </c>
      <c r="F77" s="747" t="s">
        <v>121</v>
      </c>
      <c r="G77" s="748" t="s">
        <v>121</v>
      </c>
      <c r="H77" s="736">
        <f t="shared" si="30"/>
        <v>0</v>
      </c>
      <c r="I77" s="1185">
        <f t="shared" si="31"/>
        <v>0</v>
      </c>
      <c r="J77" s="742" t="s">
        <v>121</v>
      </c>
      <c r="K77" s="743">
        <v>1</v>
      </c>
      <c r="L77" s="736">
        <f t="shared" si="32"/>
        <v>1</v>
      </c>
      <c r="M77" s="1185">
        <f t="shared" si="33"/>
        <v>1.4701558365186709E-2</v>
      </c>
      <c r="N77" s="742" t="s">
        <v>121</v>
      </c>
      <c r="O77" s="743">
        <v>1</v>
      </c>
      <c r="P77" s="736">
        <f t="shared" si="34"/>
        <v>1</v>
      </c>
      <c r="Q77" s="1188">
        <f t="shared" si="35"/>
        <v>1.1693171188026192E-2</v>
      </c>
      <c r="R77" s="737" t="s">
        <v>121</v>
      </c>
      <c r="S77" s="738" t="s">
        <v>121</v>
      </c>
      <c r="T77" s="736">
        <f t="shared" si="36"/>
        <v>0</v>
      </c>
      <c r="U77" s="1185">
        <f t="shared" si="37"/>
        <v>0</v>
      </c>
      <c r="V77" s="1071">
        <f t="shared" si="38"/>
        <v>0</v>
      </c>
      <c r="W77" s="1072">
        <f t="shared" si="39"/>
        <v>1</v>
      </c>
      <c r="X77" s="1073">
        <f t="shared" si="40"/>
        <v>1</v>
      </c>
      <c r="Y77" s="1230">
        <f t="shared" si="41"/>
        <v>3.914047516536851E-3</v>
      </c>
      <c r="Z77" s="1067"/>
      <c r="AA77" s="1067"/>
    </row>
    <row r="78" spans="1:27" x14ac:dyDescent="0.2">
      <c r="A78" s="734" t="s">
        <v>62</v>
      </c>
      <c r="B78" s="744">
        <v>2</v>
      </c>
      <c r="C78" s="735">
        <v>3</v>
      </c>
      <c r="D78" s="739">
        <f t="shared" si="28"/>
        <v>5</v>
      </c>
      <c r="E78" s="1184">
        <f t="shared" si="29"/>
        <v>0.11358473421172194</v>
      </c>
      <c r="F78" s="747">
        <v>2</v>
      </c>
      <c r="G78" s="748" t="s">
        <v>121</v>
      </c>
      <c r="H78" s="736">
        <f t="shared" si="30"/>
        <v>2</v>
      </c>
      <c r="I78" s="1185">
        <f t="shared" si="31"/>
        <v>0.11428571428571428</v>
      </c>
      <c r="J78" s="742" t="s">
        <v>121</v>
      </c>
      <c r="K78" s="743">
        <v>5</v>
      </c>
      <c r="L78" s="736">
        <f t="shared" si="32"/>
        <v>5</v>
      </c>
      <c r="M78" s="1185">
        <f t="shared" si="33"/>
        <v>7.3507791825933547E-2</v>
      </c>
      <c r="N78" s="742">
        <v>2</v>
      </c>
      <c r="O78" s="743">
        <v>5</v>
      </c>
      <c r="P78" s="736">
        <f t="shared" si="34"/>
        <v>7</v>
      </c>
      <c r="Q78" s="1188">
        <f t="shared" si="35"/>
        <v>8.1852198316183344E-2</v>
      </c>
      <c r="R78" s="737" t="s">
        <v>121</v>
      </c>
      <c r="S78" s="738" t="s">
        <v>121</v>
      </c>
      <c r="T78" s="736">
        <f t="shared" si="36"/>
        <v>0</v>
      </c>
      <c r="U78" s="1185">
        <f t="shared" si="37"/>
        <v>0</v>
      </c>
      <c r="V78" s="1071">
        <f t="shared" si="38"/>
        <v>4</v>
      </c>
      <c r="W78" s="1072">
        <f t="shared" si="39"/>
        <v>8</v>
      </c>
      <c r="X78" s="1073">
        <f t="shared" si="40"/>
        <v>12</v>
      </c>
      <c r="Y78" s="1230">
        <f t="shared" si="41"/>
        <v>4.6968570198442208E-2</v>
      </c>
      <c r="Z78" s="1067"/>
      <c r="AA78" s="1067"/>
    </row>
    <row r="79" spans="1:27" x14ac:dyDescent="0.2">
      <c r="A79" s="734" t="s">
        <v>63</v>
      </c>
      <c r="B79" s="744">
        <v>1</v>
      </c>
      <c r="C79" s="735" t="s">
        <v>121</v>
      </c>
      <c r="D79" s="739">
        <f t="shared" si="28"/>
        <v>1</v>
      </c>
      <c r="E79" s="1184">
        <f t="shared" si="29"/>
        <v>2.271694684234439E-2</v>
      </c>
      <c r="F79" s="747" t="s">
        <v>121</v>
      </c>
      <c r="G79" s="748" t="s">
        <v>121</v>
      </c>
      <c r="H79" s="736">
        <f t="shared" si="30"/>
        <v>0</v>
      </c>
      <c r="I79" s="1185">
        <f t="shared" si="31"/>
        <v>0</v>
      </c>
      <c r="J79" s="742" t="s">
        <v>121</v>
      </c>
      <c r="K79" s="743" t="s">
        <v>121</v>
      </c>
      <c r="L79" s="736">
        <f t="shared" si="32"/>
        <v>0</v>
      </c>
      <c r="M79" s="1185">
        <f t="shared" si="33"/>
        <v>0</v>
      </c>
      <c r="N79" s="742" t="s">
        <v>121</v>
      </c>
      <c r="O79" s="743" t="s">
        <v>121</v>
      </c>
      <c r="P79" s="736">
        <f t="shared" si="34"/>
        <v>0</v>
      </c>
      <c r="Q79" s="1188">
        <f t="shared" si="35"/>
        <v>0</v>
      </c>
      <c r="R79" s="737" t="s">
        <v>121</v>
      </c>
      <c r="S79" s="738" t="s">
        <v>121</v>
      </c>
      <c r="T79" s="736">
        <f t="shared" si="36"/>
        <v>0</v>
      </c>
      <c r="U79" s="1185">
        <f t="shared" si="37"/>
        <v>0</v>
      </c>
      <c r="V79" s="1071">
        <f t="shared" si="38"/>
        <v>1</v>
      </c>
      <c r="W79" s="1072">
        <f t="shared" si="39"/>
        <v>0</v>
      </c>
      <c r="X79" s="1073">
        <f t="shared" si="40"/>
        <v>1</v>
      </c>
      <c r="Y79" s="1230">
        <f t="shared" si="41"/>
        <v>3.914047516536851E-3</v>
      </c>
      <c r="Z79" s="1067"/>
      <c r="AA79" s="1067"/>
    </row>
    <row r="80" spans="1:27" x14ac:dyDescent="0.2">
      <c r="A80" s="734" t="s">
        <v>64</v>
      </c>
      <c r="B80" s="744">
        <v>1</v>
      </c>
      <c r="C80" s="735">
        <v>1</v>
      </c>
      <c r="D80" s="739">
        <f t="shared" si="28"/>
        <v>2</v>
      </c>
      <c r="E80" s="1184">
        <f t="shared" si="29"/>
        <v>4.5433893684688781E-2</v>
      </c>
      <c r="F80" s="747" t="s">
        <v>121</v>
      </c>
      <c r="G80" s="748">
        <v>1</v>
      </c>
      <c r="H80" s="736">
        <f t="shared" si="30"/>
        <v>1</v>
      </c>
      <c r="I80" s="1185">
        <f t="shared" si="31"/>
        <v>5.7142857142857141E-2</v>
      </c>
      <c r="J80" s="742">
        <v>1</v>
      </c>
      <c r="K80" s="743" t="s">
        <v>121</v>
      </c>
      <c r="L80" s="736">
        <f t="shared" si="32"/>
        <v>1</v>
      </c>
      <c r="M80" s="1185">
        <f t="shared" si="33"/>
        <v>1.4701558365186709E-2</v>
      </c>
      <c r="N80" s="742">
        <v>1</v>
      </c>
      <c r="O80" s="743">
        <v>1</v>
      </c>
      <c r="P80" s="736">
        <f t="shared" si="34"/>
        <v>2</v>
      </c>
      <c r="Q80" s="1188">
        <f t="shared" si="35"/>
        <v>2.3386342376052385E-2</v>
      </c>
      <c r="R80" s="737" t="s">
        <v>121</v>
      </c>
      <c r="S80" s="738" t="s">
        <v>121</v>
      </c>
      <c r="T80" s="736">
        <f t="shared" si="36"/>
        <v>0</v>
      </c>
      <c r="U80" s="1185">
        <f t="shared" si="37"/>
        <v>0</v>
      </c>
      <c r="V80" s="1071">
        <f t="shared" si="38"/>
        <v>2</v>
      </c>
      <c r="W80" s="1072">
        <f t="shared" si="39"/>
        <v>2</v>
      </c>
      <c r="X80" s="1073">
        <f t="shared" si="40"/>
        <v>4</v>
      </c>
      <c r="Y80" s="1230">
        <f t="shared" si="41"/>
        <v>1.5656190066147404E-2</v>
      </c>
      <c r="Z80" s="1067"/>
      <c r="AA80" s="1067"/>
    </row>
    <row r="81" spans="1:27" x14ac:dyDescent="0.2">
      <c r="A81" s="734" t="s">
        <v>65</v>
      </c>
      <c r="B81" s="744">
        <v>1</v>
      </c>
      <c r="C81" s="735">
        <v>1</v>
      </c>
      <c r="D81" s="739">
        <f t="shared" si="28"/>
        <v>2</v>
      </c>
      <c r="E81" s="1184">
        <f t="shared" si="29"/>
        <v>4.5433893684688781E-2</v>
      </c>
      <c r="F81" s="747" t="s">
        <v>121</v>
      </c>
      <c r="G81" s="749">
        <v>1</v>
      </c>
      <c r="H81" s="736">
        <f t="shared" si="30"/>
        <v>1</v>
      </c>
      <c r="I81" s="1185">
        <f t="shared" si="31"/>
        <v>5.7142857142857141E-2</v>
      </c>
      <c r="J81" s="742" t="s">
        <v>121</v>
      </c>
      <c r="K81" s="743">
        <v>1</v>
      </c>
      <c r="L81" s="736">
        <f t="shared" si="32"/>
        <v>1</v>
      </c>
      <c r="M81" s="1185">
        <f t="shared" si="33"/>
        <v>1.4701558365186709E-2</v>
      </c>
      <c r="N81" s="742" t="s">
        <v>121</v>
      </c>
      <c r="O81" s="743">
        <v>2</v>
      </c>
      <c r="P81" s="736">
        <f t="shared" si="34"/>
        <v>2</v>
      </c>
      <c r="Q81" s="1188">
        <f t="shared" si="35"/>
        <v>2.3386342376052385E-2</v>
      </c>
      <c r="R81" s="737">
        <v>1</v>
      </c>
      <c r="S81" s="738" t="s">
        <v>121</v>
      </c>
      <c r="T81" s="736">
        <f t="shared" si="36"/>
        <v>1</v>
      </c>
      <c r="U81" s="1185">
        <f t="shared" si="37"/>
        <v>7.9396585946804286E-3</v>
      </c>
      <c r="V81" s="1071">
        <f t="shared" si="38"/>
        <v>2</v>
      </c>
      <c r="W81" s="1072">
        <f t="shared" si="39"/>
        <v>3</v>
      </c>
      <c r="X81" s="1073">
        <f t="shared" si="40"/>
        <v>5</v>
      </c>
      <c r="Y81" s="1230">
        <f t="shared" si="41"/>
        <v>1.9570237582684252E-2</v>
      </c>
      <c r="Z81" s="1067"/>
      <c r="AA81" s="1067"/>
    </row>
    <row r="82" spans="1:27" x14ac:dyDescent="0.2">
      <c r="A82" s="734" t="s">
        <v>66</v>
      </c>
      <c r="B82" s="744">
        <v>1</v>
      </c>
      <c r="C82" s="735">
        <v>25</v>
      </c>
      <c r="D82" s="739">
        <f t="shared" si="28"/>
        <v>26</v>
      </c>
      <c r="E82" s="1184">
        <f t="shared" si="29"/>
        <v>0.59064061790095412</v>
      </c>
      <c r="F82" s="747" t="s">
        <v>121</v>
      </c>
      <c r="G82" s="748">
        <v>8</v>
      </c>
      <c r="H82" s="736">
        <f t="shared" si="30"/>
        <v>8</v>
      </c>
      <c r="I82" s="1185">
        <f t="shared" si="31"/>
        <v>0.45714285714285713</v>
      </c>
      <c r="J82" s="742">
        <v>1</v>
      </c>
      <c r="K82" s="743">
        <v>34</v>
      </c>
      <c r="L82" s="736">
        <f t="shared" si="32"/>
        <v>35</v>
      </c>
      <c r="M82" s="1185">
        <f t="shared" si="33"/>
        <v>0.5145545427815349</v>
      </c>
      <c r="N82" s="742">
        <v>1</v>
      </c>
      <c r="O82" s="743">
        <v>42</v>
      </c>
      <c r="P82" s="736">
        <f t="shared" si="34"/>
        <v>43</v>
      </c>
      <c r="Q82" s="1188">
        <f t="shared" si="35"/>
        <v>0.50280636108512633</v>
      </c>
      <c r="R82" s="737">
        <v>6</v>
      </c>
      <c r="S82" s="738">
        <v>42</v>
      </c>
      <c r="T82" s="736">
        <f t="shared" si="36"/>
        <v>48</v>
      </c>
      <c r="U82" s="1185">
        <f t="shared" si="37"/>
        <v>0.38110361254466057</v>
      </c>
      <c r="V82" s="1071">
        <f t="shared" si="38"/>
        <v>8</v>
      </c>
      <c r="W82" s="1072">
        <f t="shared" si="39"/>
        <v>109</v>
      </c>
      <c r="X82" s="1073">
        <f t="shared" si="40"/>
        <v>117</v>
      </c>
      <c r="Y82" s="1230">
        <f t="shared" si="41"/>
        <v>0.45794355943481152</v>
      </c>
      <c r="Z82" s="1067"/>
      <c r="AA82" s="1067"/>
    </row>
    <row r="83" spans="1:27" x14ac:dyDescent="0.2">
      <c r="A83" s="734" t="s">
        <v>112</v>
      </c>
      <c r="B83" s="744" t="s">
        <v>121</v>
      </c>
      <c r="C83" s="735">
        <v>1</v>
      </c>
      <c r="D83" s="739">
        <f t="shared" si="28"/>
        <v>1</v>
      </c>
      <c r="E83" s="1184">
        <f t="shared" si="29"/>
        <v>2.271694684234439E-2</v>
      </c>
      <c r="F83" s="747" t="s">
        <v>121</v>
      </c>
      <c r="G83" s="748" t="s">
        <v>121</v>
      </c>
      <c r="H83" s="736">
        <f t="shared" si="30"/>
        <v>0</v>
      </c>
      <c r="I83" s="1185">
        <f t="shared" si="31"/>
        <v>0</v>
      </c>
      <c r="J83" s="742" t="s">
        <v>121</v>
      </c>
      <c r="K83" s="743" t="s">
        <v>121</v>
      </c>
      <c r="L83" s="736">
        <f t="shared" si="32"/>
        <v>0</v>
      </c>
      <c r="M83" s="1185">
        <f t="shared" si="33"/>
        <v>0</v>
      </c>
      <c r="N83" s="742" t="s">
        <v>121</v>
      </c>
      <c r="O83" s="743" t="s">
        <v>121</v>
      </c>
      <c r="P83" s="736">
        <f t="shared" si="34"/>
        <v>0</v>
      </c>
      <c r="Q83" s="1188">
        <f t="shared" si="35"/>
        <v>0</v>
      </c>
      <c r="R83" s="737" t="s">
        <v>121</v>
      </c>
      <c r="S83" s="738" t="s">
        <v>121</v>
      </c>
      <c r="T83" s="736">
        <f t="shared" si="36"/>
        <v>0</v>
      </c>
      <c r="U83" s="1185">
        <f t="shared" si="37"/>
        <v>0</v>
      </c>
      <c r="V83" s="1071">
        <f t="shared" si="38"/>
        <v>0</v>
      </c>
      <c r="W83" s="1072">
        <f t="shared" si="39"/>
        <v>1</v>
      </c>
      <c r="X83" s="1073">
        <f t="shared" si="40"/>
        <v>1</v>
      </c>
      <c r="Y83" s="1230">
        <f t="shared" si="41"/>
        <v>3.914047516536851E-3</v>
      </c>
      <c r="Z83" s="1067"/>
      <c r="AA83" s="1067"/>
    </row>
    <row r="84" spans="1:27" x14ac:dyDescent="0.2">
      <c r="A84" s="734" t="s">
        <v>136</v>
      </c>
      <c r="B84" s="744" t="s">
        <v>121</v>
      </c>
      <c r="C84" s="735">
        <v>2</v>
      </c>
      <c r="D84" s="739">
        <f t="shared" ref="D84:D115" si="42">SUM(B84:C84)</f>
        <v>2</v>
      </c>
      <c r="E84" s="1184">
        <f t="shared" si="29"/>
        <v>4.5433893684688781E-2</v>
      </c>
      <c r="F84" s="747">
        <v>1</v>
      </c>
      <c r="G84" s="749">
        <v>1</v>
      </c>
      <c r="H84" s="736">
        <f t="shared" si="30"/>
        <v>2</v>
      </c>
      <c r="I84" s="1185">
        <f t="shared" si="31"/>
        <v>0.11428571428571428</v>
      </c>
      <c r="J84" s="742">
        <v>1</v>
      </c>
      <c r="K84" s="743" t="s">
        <v>121</v>
      </c>
      <c r="L84" s="736">
        <f t="shared" si="32"/>
        <v>1</v>
      </c>
      <c r="M84" s="1185">
        <f t="shared" si="33"/>
        <v>1.4701558365186709E-2</v>
      </c>
      <c r="N84" s="742">
        <v>2</v>
      </c>
      <c r="O84" s="743">
        <v>1</v>
      </c>
      <c r="P84" s="736">
        <f t="shared" si="34"/>
        <v>3</v>
      </c>
      <c r="Q84" s="1188">
        <f t="shared" si="35"/>
        <v>3.5079513564078575E-2</v>
      </c>
      <c r="R84" s="737">
        <v>1</v>
      </c>
      <c r="S84" s="738" t="s">
        <v>121</v>
      </c>
      <c r="T84" s="736">
        <f t="shared" si="36"/>
        <v>1</v>
      </c>
      <c r="U84" s="1185">
        <f t="shared" si="37"/>
        <v>7.9396585946804286E-3</v>
      </c>
      <c r="V84" s="1071">
        <f t="shared" si="38"/>
        <v>3</v>
      </c>
      <c r="W84" s="1072">
        <f t="shared" si="39"/>
        <v>3</v>
      </c>
      <c r="X84" s="1073">
        <f t="shared" si="40"/>
        <v>6</v>
      </c>
      <c r="Y84" s="1230">
        <f t="shared" si="41"/>
        <v>2.3484285099221104E-2</v>
      </c>
      <c r="Z84" s="1067"/>
      <c r="AA84" s="1067"/>
    </row>
    <row r="85" spans="1:27" x14ac:dyDescent="0.2">
      <c r="A85" s="734" t="s">
        <v>67</v>
      </c>
      <c r="B85" s="744">
        <v>10</v>
      </c>
      <c r="C85" s="735">
        <v>15</v>
      </c>
      <c r="D85" s="739">
        <f t="shared" si="42"/>
        <v>25</v>
      </c>
      <c r="E85" s="1184">
        <f t="shared" si="29"/>
        <v>0.56792367105860975</v>
      </c>
      <c r="F85" s="747">
        <v>4</v>
      </c>
      <c r="G85" s="748">
        <v>7</v>
      </c>
      <c r="H85" s="736">
        <f t="shared" si="30"/>
        <v>11</v>
      </c>
      <c r="I85" s="1185">
        <f t="shared" si="31"/>
        <v>0.62857142857142856</v>
      </c>
      <c r="J85" s="742">
        <v>3</v>
      </c>
      <c r="K85" s="743">
        <v>11</v>
      </c>
      <c r="L85" s="736">
        <f t="shared" si="32"/>
        <v>14</v>
      </c>
      <c r="M85" s="1185">
        <f t="shared" si="33"/>
        <v>0.20582181711261394</v>
      </c>
      <c r="N85" s="742">
        <v>7</v>
      </c>
      <c r="O85" s="743">
        <v>18</v>
      </c>
      <c r="P85" s="736">
        <f t="shared" si="34"/>
        <v>25</v>
      </c>
      <c r="Q85" s="1188">
        <f t="shared" si="35"/>
        <v>0.29232927970065481</v>
      </c>
      <c r="R85" s="737">
        <v>6</v>
      </c>
      <c r="S85" s="738">
        <v>13</v>
      </c>
      <c r="T85" s="736">
        <f t="shared" si="36"/>
        <v>19</v>
      </c>
      <c r="U85" s="1185">
        <f t="shared" si="37"/>
        <v>0.15085351329892815</v>
      </c>
      <c r="V85" s="1071">
        <f t="shared" si="38"/>
        <v>23</v>
      </c>
      <c r="W85" s="1072">
        <f t="shared" si="39"/>
        <v>46</v>
      </c>
      <c r="X85" s="1073">
        <f t="shared" si="40"/>
        <v>69</v>
      </c>
      <c r="Y85" s="1230">
        <f t="shared" si="41"/>
        <v>0.27006927864104269</v>
      </c>
      <c r="Z85" s="1067"/>
      <c r="AA85" s="1067"/>
    </row>
    <row r="86" spans="1:27" x14ac:dyDescent="0.2">
      <c r="A86" s="734" t="s">
        <v>68</v>
      </c>
      <c r="B86" s="744">
        <v>17</v>
      </c>
      <c r="C86" s="735">
        <v>13</v>
      </c>
      <c r="D86" s="739">
        <f t="shared" si="42"/>
        <v>30</v>
      </c>
      <c r="E86" s="1184">
        <f t="shared" si="29"/>
        <v>0.68150840527033163</v>
      </c>
      <c r="F86" s="747">
        <v>6</v>
      </c>
      <c r="G86" s="748">
        <v>5</v>
      </c>
      <c r="H86" s="736">
        <f t="shared" si="30"/>
        <v>11</v>
      </c>
      <c r="I86" s="1185">
        <f t="shared" si="31"/>
        <v>0.62857142857142856</v>
      </c>
      <c r="J86" s="742">
        <v>23</v>
      </c>
      <c r="K86" s="743">
        <v>12</v>
      </c>
      <c r="L86" s="736">
        <f t="shared" si="32"/>
        <v>35</v>
      </c>
      <c r="M86" s="1185">
        <f t="shared" si="33"/>
        <v>0.5145545427815349</v>
      </c>
      <c r="N86" s="742">
        <v>29</v>
      </c>
      <c r="O86" s="743">
        <v>17</v>
      </c>
      <c r="P86" s="736">
        <f t="shared" si="34"/>
        <v>46</v>
      </c>
      <c r="Q86" s="1188">
        <f t="shared" si="35"/>
        <v>0.5378858746492049</v>
      </c>
      <c r="R86" s="737">
        <v>19</v>
      </c>
      <c r="S86" s="738">
        <v>16</v>
      </c>
      <c r="T86" s="736">
        <f t="shared" si="36"/>
        <v>35</v>
      </c>
      <c r="U86" s="1185">
        <f t="shared" si="37"/>
        <v>0.27788805081381501</v>
      </c>
      <c r="V86" s="1071">
        <f t="shared" si="38"/>
        <v>65</v>
      </c>
      <c r="W86" s="1072">
        <f t="shared" si="39"/>
        <v>46</v>
      </c>
      <c r="X86" s="1073">
        <f t="shared" si="40"/>
        <v>111</v>
      </c>
      <c r="Y86" s="1230">
        <f t="shared" si="41"/>
        <v>0.43445927433559045</v>
      </c>
      <c r="Z86" s="1067"/>
      <c r="AA86" s="1067"/>
    </row>
    <row r="87" spans="1:27" x14ac:dyDescent="0.2">
      <c r="A87" s="734" t="s">
        <v>69</v>
      </c>
      <c r="B87" s="744">
        <v>10</v>
      </c>
      <c r="C87" s="735">
        <v>5</v>
      </c>
      <c r="D87" s="739">
        <f t="shared" si="42"/>
        <v>15</v>
      </c>
      <c r="E87" s="1184">
        <f t="shared" si="29"/>
        <v>0.34075420263516581</v>
      </c>
      <c r="F87" s="747">
        <v>3</v>
      </c>
      <c r="G87" s="748">
        <v>3</v>
      </c>
      <c r="H87" s="736">
        <f t="shared" si="30"/>
        <v>6</v>
      </c>
      <c r="I87" s="1185">
        <f t="shared" si="31"/>
        <v>0.34285714285714286</v>
      </c>
      <c r="J87" s="742">
        <v>9</v>
      </c>
      <c r="K87" s="743">
        <v>13</v>
      </c>
      <c r="L87" s="736">
        <f t="shared" si="32"/>
        <v>22</v>
      </c>
      <c r="M87" s="1185">
        <f t="shared" si="33"/>
        <v>0.32343428403410762</v>
      </c>
      <c r="N87" s="742">
        <v>12</v>
      </c>
      <c r="O87" s="743">
        <v>16</v>
      </c>
      <c r="P87" s="736">
        <f t="shared" si="34"/>
        <v>28</v>
      </c>
      <c r="Q87" s="1188">
        <f t="shared" si="35"/>
        <v>0.32740879326473338</v>
      </c>
      <c r="R87" s="737">
        <v>9</v>
      </c>
      <c r="S87" s="738">
        <v>4</v>
      </c>
      <c r="T87" s="736">
        <f t="shared" si="36"/>
        <v>13</v>
      </c>
      <c r="U87" s="1185">
        <f t="shared" si="37"/>
        <v>0.10321556173084558</v>
      </c>
      <c r="V87" s="1071">
        <f t="shared" si="38"/>
        <v>31</v>
      </c>
      <c r="W87" s="1072">
        <f t="shared" si="39"/>
        <v>25</v>
      </c>
      <c r="X87" s="1073">
        <f t="shared" si="40"/>
        <v>56</v>
      </c>
      <c r="Y87" s="1230">
        <f t="shared" si="41"/>
        <v>0.21918666092606365</v>
      </c>
      <c r="Z87" s="1067"/>
      <c r="AA87" s="1067"/>
    </row>
    <row r="88" spans="1:27" x14ac:dyDescent="0.2">
      <c r="A88" s="734" t="s">
        <v>72</v>
      </c>
      <c r="B88" s="744">
        <v>2</v>
      </c>
      <c r="C88" s="735">
        <v>11</v>
      </c>
      <c r="D88" s="739">
        <f t="shared" si="42"/>
        <v>13</v>
      </c>
      <c r="E88" s="1184">
        <f t="shared" si="29"/>
        <v>0.29532030895047706</v>
      </c>
      <c r="F88" s="747">
        <v>1</v>
      </c>
      <c r="G88" s="748">
        <v>3</v>
      </c>
      <c r="H88" s="736">
        <f t="shared" si="30"/>
        <v>4</v>
      </c>
      <c r="I88" s="1185">
        <f t="shared" si="31"/>
        <v>0.22857142857142856</v>
      </c>
      <c r="J88" s="742">
        <v>3</v>
      </c>
      <c r="K88" s="743">
        <v>6</v>
      </c>
      <c r="L88" s="736">
        <f t="shared" si="32"/>
        <v>9</v>
      </c>
      <c r="M88" s="1185">
        <f t="shared" si="33"/>
        <v>0.13231402528668038</v>
      </c>
      <c r="N88" s="742">
        <v>4</v>
      </c>
      <c r="O88" s="743">
        <v>9</v>
      </c>
      <c r="P88" s="736">
        <f t="shared" si="34"/>
        <v>13</v>
      </c>
      <c r="Q88" s="1188">
        <f t="shared" si="35"/>
        <v>0.15201122544434051</v>
      </c>
      <c r="R88" s="737">
        <v>5</v>
      </c>
      <c r="S88" s="738">
        <v>15</v>
      </c>
      <c r="T88" s="736">
        <f t="shared" si="36"/>
        <v>20</v>
      </c>
      <c r="U88" s="1185">
        <f t="shared" si="37"/>
        <v>0.15879317189360859</v>
      </c>
      <c r="V88" s="1071">
        <f t="shared" si="38"/>
        <v>11</v>
      </c>
      <c r="W88" s="1072">
        <f t="shared" si="39"/>
        <v>35</v>
      </c>
      <c r="X88" s="1073">
        <f t="shared" si="40"/>
        <v>46</v>
      </c>
      <c r="Y88" s="1230">
        <f t="shared" si="41"/>
        <v>0.18004618576069514</v>
      </c>
      <c r="Z88" s="1067"/>
      <c r="AA88" s="1067"/>
    </row>
    <row r="89" spans="1:27" x14ac:dyDescent="0.2">
      <c r="A89" s="734" t="s">
        <v>149</v>
      </c>
      <c r="B89" s="744" t="s">
        <v>121</v>
      </c>
      <c r="C89" s="735" t="s">
        <v>121</v>
      </c>
      <c r="D89" s="739">
        <f t="shared" si="42"/>
        <v>0</v>
      </c>
      <c r="E89" s="1184">
        <f t="shared" si="29"/>
        <v>0</v>
      </c>
      <c r="F89" s="747" t="s">
        <v>121</v>
      </c>
      <c r="G89" s="749" t="s">
        <v>121</v>
      </c>
      <c r="H89" s="736">
        <f t="shared" si="30"/>
        <v>0</v>
      </c>
      <c r="I89" s="1185">
        <f t="shared" si="31"/>
        <v>0</v>
      </c>
      <c r="J89" s="742" t="s">
        <v>121</v>
      </c>
      <c r="K89" s="743">
        <v>1</v>
      </c>
      <c r="L89" s="736">
        <f t="shared" si="32"/>
        <v>1</v>
      </c>
      <c r="M89" s="1185">
        <f t="shared" si="33"/>
        <v>1.4701558365186709E-2</v>
      </c>
      <c r="N89" s="742" t="s">
        <v>121</v>
      </c>
      <c r="O89" s="743">
        <v>1</v>
      </c>
      <c r="P89" s="736">
        <f t="shared" si="34"/>
        <v>1</v>
      </c>
      <c r="Q89" s="1188">
        <f t="shared" si="35"/>
        <v>1.1693171188026192E-2</v>
      </c>
      <c r="R89" s="737" t="s">
        <v>121</v>
      </c>
      <c r="S89" s="738" t="s">
        <v>121</v>
      </c>
      <c r="T89" s="736">
        <f t="shared" si="36"/>
        <v>0</v>
      </c>
      <c r="U89" s="1185">
        <f t="shared" si="37"/>
        <v>0</v>
      </c>
      <c r="V89" s="1071">
        <f t="shared" si="38"/>
        <v>0</v>
      </c>
      <c r="W89" s="1072">
        <f t="shared" si="39"/>
        <v>1</v>
      </c>
      <c r="X89" s="1073">
        <f t="shared" si="40"/>
        <v>1</v>
      </c>
      <c r="Y89" s="1230">
        <f t="shared" si="41"/>
        <v>3.914047516536851E-3</v>
      </c>
      <c r="Z89" s="1067"/>
      <c r="AA89" s="1067"/>
    </row>
    <row r="90" spans="1:27" x14ac:dyDescent="0.2">
      <c r="A90" s="734" t="s">
        <v>145</v>
      </c>
      <c r="B90" s="744" t="s">
        <v>121</v>
      </c>
      <c r="C90" s="735" t="s">
        <v>121</v>
      </c>
      <c r="D90" s="739">
        <f t="shared" si="42"/>
        <v>0</v>
      </c>
      <c r="E90" s="1184">
        <f t="shared" si="29"/>
        <v>0</v>
      </c>
      <c r="F90" s="740">
        <v>1</v>
      </c>
      <c r="G90" s="741" t="s">
        <v>121</v>
      </c>
      <c r="H90" s="736">
        <f t="shared" si="30"/>
        <v>1</v>
      </c>
      <c r="I90" s="1185">
        <f t="shared" si="31"/>
        <v>5.7142857142857141E-2</v>
      </c>
      <c r="J90" s="742" t="s">
        <v>121</v>
      </c>
      <c r="K90" s="743" t="s">
        <v>121</v>
      </c>
      <c r="L90" s="736">
        <f t="shared" si="32"/>
        <v>0</v>
      </c>
      <c r="M90" s="1185">
        <f t="shared" si="33"/>
        <v>0</v>
      </c>
      <c r="N90" s="742">
        <v>1</v>
      </c>
      <c r="O90" s="743" t="s">
        <v>121</v>
      </c>
      <c r="P90" s="736">
        <f t="shared" si="34"/>
        <v>1</v>
      </c>
      <c r="Q90" s="1188">
        <f t="shared" si="35"/>
        <v>1.1693171188026192E-2</v>
      </c>
      <c r="R90" s="737" t="s">
        <v>121</v>
      </c>
      <c r="S90" s="738" t="s">
        <v>121</v>
      </c>
      <c r="T90" s="736">
        <f t="shared" si="36"/>
        <v>0</v>
      </c>
      <c r="U90" s="1185">
        <f t="shared" si="37"/>
        <v>0</v>
      </c>
      <c r="V90" s="1071">
        <f t="shared" si="38"/>
        <v>1</v>
      </c>
      <c r="W90" s="1072">
        <f t="shared" si="39"/>
        <v>0</v>
      </c>
      <c r="X90" s="1073">
        <f t="shared" si="40"/>
        <v>1</v>
      </c>
      <c r="Y90" s="1230">
        <f t="shared" si="41"/>
        <v>3.914047516536851E-3</v>
      </c>
      <c r="Z90" s="1067"/>
      <c r="AA90" s="1067"/>
    </row>
    <row r="91" spans="1:27" x14ac:dyDescent="0.2">
      <c r="A91" s="734" t="s">
        <v>73</v>
      </c>
      <c r="B91" s="744" t="s">
        <v>121</v>
      </c>
      <c r="C91" s="735">
        <v>2</v>
      </c>
      <c r="D91" s="739">
        <f t="shared" si="42"/>
        <v>2</v>
      </c>
      <c r="E91" s="1184">
        <f t="shared" si="29"/>
        <v>4.5433893684688781E-2</v>
      </c>
      <c r="F91" s="747" t="s">
        <v>121</v>
      </c>
      <c r="G91" s="748">
        <v>1</v>
      </c>
      <c r="H91" s="736">
        <f t="shared" si="30"/>
        <v>1</v>
      </c>
      <c r="I91" s="1185">
        <f t="shared" si="31"/>
        <v>5.7142857142857141E-2</v>
      </c>
      <c r="J91" s="742" t="s">
        <v>121</v>
      </c>
      <c r="K91" s="743" t="s">
        <v>121</v>
      </c>
      <c r="L91" s="736">
        <f t="shared" si="32"/>
        <v>0</v>
      </c>
      <c r="M91" s="1185">
        <f t="shared" si="33"/>
        <v>0</v>
      </c>
      <c r="N91" s="742" t="s">
        <v>121</v>
      </c>
      <c r="O91" s="743">
        <v>1</v>
      </c>
      <c r="P91" s="736">
        <f t="shared" si="34"/>
        <v>1</v>
      </c>
      <c r="Q91" s="1188">
        <f t="shared" si="35"/>
        <v>1.1693171188026192E-2</v>
      </c>
      <c r="R91" s="737" t="s">
        <v>121</v>
      </c>
      <c r="S91" s="738">
        <v>1</v>
      </c>
      <c r="T91" s="736">
        <f t="shared" si="36"/>
        <v>1</v>
      </c>
      <c r="U91" s="1185">
        <f t="shared" si="37"/>
        <v>7.9396585946804286E-3</v>
      </c>
      <c r="V91" s="1071">
        <f t="shared" si="38"/>
        <v>0</v>
      </c>
      <c r="W91" s="1072">
        <f t="shared" si="39"/>
        <v>4</v>
      </c>
      <c r="X91" s="1073">
        <f t="shared" si="40"/>
        <v>4</v>
      </c>
      <c r="Y91" s="1230">
        <f t="shared" si="41"/>
        <v>1.5656190066147404E-2</v>
      </c>
      <c r="Z91" s="1067"/>
      <c r="AA91" s="1067"/>
    </row>
    <row r="92" spans="1:27" x14ac:dyDescent="0.2">
      <c r="A92" s="734" t="s">
        <v>74</v>
      </c>
      <c r="B92" s="744">
        <v>2</v>
      </c>
      <c r="C92" s="735">
        <v>77</v>
      </c>
      <c r="D92" s="739">
        <f t="shared" si="42"/>
        <v>79</v>
      </c>
      <c r="E92" s="1184">
        <f t="shared" si="29"/>
        <v>1.7946388005452067</v>
      </c>
      <c r="F92" s="747">
        <v>1</v>
      </c>
      <c r="G92" s="748">
        <v>27</v>
      </c>
      <c r="H92" s="736">
        <f t="shared" si="30"/>
        <v>28</v>
      </c>
      <c r="I92" s="1185">
        <f t="shared" si="31"/>
        <v>1.6</v>
      </c>
      <c r="J92" s="742">
        <v>1</v>
      </c>
      <c r="K92" s="743">
        <v>42</v>
      </c>
      <c r="L92" s="736">
        <f t="shared" si="32"/>
        <v>43</v>
      </c>
      <c r="M92" s="1185">
        <f t="shared" si="33"/>
        <v>0.63216700970302853</v>
      </c>
      <c r="N92" s="742">
        <v>2</v>
      </c>
      <c r="O92" s="743">
        <v>69</v>
      </c>
      <c r="P92" s="736">
        <f t="shared" si="34"/>
        <v>71</v>
      </c>
      <c r="Q92" s="1188">
        <f t="shared" si="35"/>
        <v>0.83021515434985971</v>
      </c>
      <c r="R92" s="737">
        <v>7</v>
      </c>
      <c r="S92" s="738">
        <v>53</v>
      </c>
      <c r="T92" s="736">
        <f t="shared" si="36"/>
        <v>60</v>
      </c>
      <c r="U92" s="1185">
        <f t="shared" si="37"/>
        <v>0.4763795156808257</v>
      </c>
      <c r="V92" s="1071">
        <f t="shared" si="38"/>
        <v>11</v>
      </c>
      <c r="W92" s="1072">
        <f t="shared" si="39"/>
        <v>199</v>
      </c>
      <c r="X92" s="1073">
        <f t="shared" si="40"/>
        <v>210</v>
      </c>
      <c r="Y92" s="1230">
        <f t="shared" si="41"/>
        <v>0.82194997847273865</v>
      </c>
      <c r="Z92" s="1067"/>
      <c r="AA92" s="1067"/>
    </row>
    <row r="93" spans="1:27" x14ac:dyDescent="0.2">
      <c r="A93" s="734" t="s">
        <v>137</v>
      </c>
      <c r="B93" s="744" t="s">
        <v>121</v>
      </c>
      <c r="C93" s="735">
        <v>1</v>
      </c>
      <c r="D93" s="739">
        <f t="shared" si="42"/>
        <v>1</v>
      </c>
      <c r="E93" s="1184">
        <f t="shared" si="29"/>
        <v>2.271694684234439E-2</v>
      </c>
      <c r="F93" s="740" t="s">
        <v>121</v>
      </c>
      <c r="G93" s="746" t="s">
        <v>121</v>
      </c>
      <c r="H93" s="736">
        <f t="shared" si="30"/>
        <v>0</v>
      </c>
      <c r="I93" s="1185">
        <f t="shared" si="31"/>
        <v>0</v>
      </c>
      <c r="J93" s="742">
        <v>1</v>
      </c>
      <c r="K93" s="743">
        <v>1</v>
      </c>
      <c r="L93" s="736">
        <f t="shared" si="32"/>
        <v>2</v>
      </c>
      <c r="M93" s="1185">
        <f t="shared" si="33"/>
        <v>2.9403116730373418E-2</v>
      </c>
      <c r="N93" s="742">
        <v>1</v>
      </c>
      <c r="O93" s="743">
        <v>1</v>
      </c>
      <c r="P93" s="736">
        <f t="shared" si="34"/>
        <v>2</v>
      </c>
      <c r="Q93" s="1188">
        <f t="shared" si="35"/>
        <v>2.3386342376052385E-2</v>
      </c>
      <c r="R93" s="737" t="s">
        <v>121</v>
      </c>
      <c r="S93" s="738" t="s">
        <v>121</v>
      </c>
      <c r="T93" s="736">
        <f t="shared" si="36"/>
        <v>0</v>
      </c>
      <c r="U93" s="1185">
        <f t="shared" si="37"/>
        <v>0</v>
      </c>
      <c r="V93" s="1071">
        <f t="shared" si="38"/>
        <v>1</v>
      </c>
      <c r="W93" s="1072">
        <f t="shared" si="39"/>
        <v>2</v>
      </c>
      <c r="X93" s="1073">
        <f t="shared" si="40"/>
        <v>3</v>
      </c>
      <c r="Y93" s="1230">
        <f t="shared" si="41"/>
        <v>1.1742142549610552E-2</v>
      </c>
      <c r="Z93" s="1067"/>
      <c r="AA93" s="1067"/>
    </row>
    <row r="94" spans="1:27" x14ac:dyDescent="0.2">
      <c r="A94" s="734" t="s">
        <v>243</v>
      </c>
      <c r="B94" s="744" t="s">
        <v>121</v>
      </c>
      <c r="C94" s="735" t="s">
        <v>121</v>
      </c>
      <c r="D94" s="739">
        <f t="shared" si="42"/>
        <v>0</v>
      </c>
      <c r="E94" s="1184">
        <f t="shared" si="29"/>
        <v>0</v>
      </c>
      <c r="F94" s="747" t="s">
        <v>121</v>
      </c>
      <c r="G94" s="748" t="s">
        <v>121</v>
      </c>
      <c r="H94" s="736">
        <f t="shared" si="30"/>
        <v>0</v>
      </c>
      <c r="I94" s="1185">
        <f t="shared" si="31"/>
        <v>0</v>
      </c>
      <c r="J94" s="742" t="s">
        <v>121</v>
      </c>
      <c r="K94" s="743" t="s">
        <v>121</v>
      </c>
      <c r="L94" s="736">
        <f t="shared" si="32"/>
        <v>0</v>
      </c>
      <c r="M94" s="1185">
        <f t="shared" si="33"/>
        <v>0</v>
      </c>
      <c r="N94" s="742" t="s">
        <v>121</v>
      </c>
      <c r="O94" s="743" t="s">
        <v>121</v>
      </c>
      <c r="P94" s="736">
        <f t="shared" si="34"/>
        <v>0</v>
      </c>
      <c r="Q94" s="1188">
        <f t="shared" si="35"/>
        <v>0</v>
      </c>
      <c r="R94" s="737">
        <v>1</v>
      </c>
      <c r="S94" s="738" t="s">
        <v>121</v>
      </c>
      <c r="T94" s="736">
        <f t="shared" si="36"/>
        <v>1</v>
      </c>
      <c r="U94" s="1185">
        <f t="shared" si="37"/>
        <v>7.9396585946804286E-3</v>
      </c>
      <c r="V94" s="1071">
        <f t="shared" si="38"/>
        <v>1</v>
      </c>
      <c r="W94" s="1072">
        <f t="shared" si="39"/>
        <v>0</v>
      </c>
      <c r="X94" s="1073">
        <f t="shared" si="40"/>
        <v>1</v>
      </c>
      <c r="Y94" s="1230">
        <f t="shared" si="41"/>
        <v>3.914047516536851E-3</v>
      </c>
      <c r="Z94" s="1067"/>
      <c r="AA94" s="1067"/>
    </row>
    <row r="95" spans="1:27" x14ac:dyDescent="0.2">
      <c r="A95" s="734" t="s">
        <v>75</v>
      </c>
      <c r="B95" s="744" t="s">
        <v>121</v>
      </c>
      <c r="C95" s="735">
        <v>4</v>
      </c>
      <c r="D95" s="739">
        <f t="shared" si="42"/>
        <v>4</v>
      </c>
      <c r="E95" s="1184">
        <f t="shared" si="29"/>
        <v>9.0867787369377562E-2</v>
      </c>
      <c r="F95" s="747" t="s">
        <v>121</v>
      </c>
      <c r="G95" s="748" t="s">
        <v>121</v>
      </c>
      <c r="H95" s="736">
        <f t="shared" si="30"/>
        <v>0</v>
      </c>
      <c r="I95" s="1185">
        <f t="shared" si="31"/>
        <v>0</v>
      </c>
      <c r="J95" s="742" t="s">
        <v>121</v>
      </c>
      <c r="K95" s="743" t="s">
        <v>121</v>
      </c>
      <c r="L95" s="736">
        <f t="shared" si="32"/>
        <v>0</v>
      </c>
      <c r="M95" s="1185">
        <f t="shared" si="33"/>
        <v>0</v>
      </c>
      <c r="N95" s="742" t="s">
        <v>121</v>
      </c>
      <c r="O95" s="743" t="s">
        <v>121</v>
      </c>
      <c r="P95" s="736">
        <f t="shared" si="34"/>
        <v>0</v>
      </c>
      <c r="Q95" s="1188">
        <f t="shared" si="35"/>
        <v>0</v>
      </c>
      <c r="R95" s="737" t="s">
        <v>121</v>
      </c>
      <c r="S95" s="738">
        <v>2</v>
      </c>
      <c r="T95" s="736">
        <f t="shared" si="36"/>
        <v>2</v>
      </c>
      <c r="U95" s="1185">
        <f t="shared" si="37"/>
        <v>1.5879317189360857E-2</v>
      </c>
      <c r="V95" s="1071">
        <f t="shared" si="38"/>
        <v>0</v>
      </c>
      <c r="W95" s="1072">
        <f t="shared" si="39"/>
        <v>6</v>
      </c>
      <c r="X95" s="1073">
        <f t="shared" si="40"/>
        <v>6</v>
      </c>
      <c r="Y95" s="1230">
        <f t="shared" si="41"/>
        <v>2.3484285099221104E-2</v>
      </c>
      <c r="Z95" s="1067"/>
      <c r="AA95" s="1067"/>
    </row>
    <row r="96" spans="1:27" x14ac:dyDescent="0.2">
      <c r="A96" s="734" t="s">
        <v>76</v>
      </c>
      <c r="B96" s="744" t="s">
        <v>121</v>
      </c>
      <c r="C96" s="735">
        <v>24</v>
      </c>
      <c r="D96" s="739">
        <f t="shared" si="42"/>
        <v>24</v>
      </c>
      <c r="E96" s="1184">
        <f t="shared" si="29"/>
        <v>0.54520672421626537</v>
      </c>
      <c r="F96" s="747" t="s">
        <v>121</v>
      </c>
      <c r="G96" s="748">
        <v>2</v>
      </c>
      <c r="H96" s="736">
        <f t="shared" si="30"/>
        <v>2</v>
      </c>
      <c r="I96" s="1185">
        <f t="shared" si="31"/>
        <v>0.11428571428571428</v>
      </c>
      <c r="J96" s="742" t="s">
        <v>121</v>
      </c>
      <c r="K96" s="743">
        <v>15</v>
      </c>
      <c r="L96" s="736">
        <f t="shared" si="32"/>
        <v>15</v>
      </c>
      <c r="M96" s="1185">
        <f t="shared" si="33"/>
        <v>0.22052337547780065</v>
      </c>
      <c r="N96" s="742" t="s">
        <v>121</v>
      </c>
      <c r="O96" s="743">
        <v>17</v>
      </c>
      <c r="P96" s="736">
        <f t="shared" si="34"/>
        <v>17</v>
      </c>
      <c r="Q96" s="1188">
        <f t="shared" si="35"/>
        <v>0.19878391019644528</v>
      </c>
      <c r="R96" s="737">
        <v>3</v>
      </c>
      <c r="S96" s="738">
        <v>18</v>
      </c>
      <c r="T96" s="736">
        <f t="shared" si="36"/>
        <v>21</v>
      </c>
      <c r="U96" s="1185">
        <f t="shared" si="37"/>
        <v>0.16673283048828899</v>
      </c>
      <c r="V96" s="1071">
        <f t="shared" si="38"/>
        <v>3</v>
      </c>
      <c r="W96" s="1072">
        <f t="shared" si="39"/>
        <v>59</v>
      </c>
      <c r="X96" s="1073">
        <f t="shared" si="40"/>
        <v>62</v>
      </c>
      <c r="Y96" s="1230">
        <f t="shared" si="41"/>
        <v>0.24267094602528475</v>
      </c>
      <c r="Z96" s="1067"/>
      <c r="AA96" s="1067"/>
    </row>
    <row r="97" spans="1:31" x14ac:dyDescent="0.2">
      <c r="A97" s="734" t="s">
        <v>77</v>
      </c>
      <c r="B97" s="744">
        <v>2</v>
      </c>
      <c r="C97" s="735">
        <v>8</v>
      </c>
      <c r="D97" s="739">
        <f t="shared" si="42"/>
        <v>10</v>
      </c>
      <c r="E97" s="1184">
        <f t="shared" si="29"/>
        <v>0.22716946842344388</v>
      </c>
      <c r="F97" s="747" t="s">
        <v>121</v>
      </c>
      <c r="G97" s="748">
        <v>2</v>
      </c>
      <c r="H97" s="736">
        <f t="shared" si="30"/>
        <v>2</v>
      </c>
      <c r="I97" s="1185">
        <f t="shared" si="31"/>
        <v>0.11428571428571428</v>
      </c>
      <c r="J97" s="742">
        <v>1</v>
      </c>
      <c r="K97" s="743" t="s">
        <v>121</v>
      </c>
      <c r="L97" s="736">
        <f t="shared" si="32"/>
        <v>1</v>
      </c>
      <c r="M97" s="1185">
        <f t="shared" si="33"/>
        <v>1.4701558365186709E-2</v>
      </c>
      <c r="N97" s="742">
        <v>1</v>
      </c>
      <c r="O97" s="743">
        <v>2</v>
      </c>
      <c r="P97" s="736">
        <f t="shared" si="34"/>
        <v>3</v>
      </c>
      <c r="Q97" s="1188">
        <f t="shared" si="35"/>
        <v>3.5079513564078575E-2</v>
      </c>
      <c r="R97" s="737">
        <v>1</v>
      </c>
      <c r="S97" s="738">
        <v>6</v>
      </c>
      <c r="T97" s="736">
        <f t="shared" si="36"/>
        <v>7</v>
      </c>
      <c r="U97" s="1185">
        <f t="shared" si="37"/>
        <v>5.5577610162763004E-2</v>
      </c>
      <c r="V97" s="1071">
        <f t="shared" si="38"/>
        <v>4</v>
      </c>
      <c r="W97" s="1072">
        <f t="shared" si="39"/>
        <v>16</v>
      </c>
      <c r="X97" s="1073">
        <f t="shared" si="40"/>
        <v>20</v>
      </c>
      <c r="Y97" s="1230">
        <f t="shared" si="41"/>
        <v>7.8280950330737009E-2</v>
      </c>
      <c r="Z97" s="1067"/>
      <c r="AA97" s="1067"/>
    </row>
    <row r="98" spans="1:31" x14ac:dyDescent="0.2">
      <c r="A98" s="734" t="s">
        <v>78</v>
      </c>
      <c r="B98" s="744">
        <v>1</v>
      </c>
      <c r="C98" s="735">
        <v>4</v>
      </c>
      <c r="D98" s="739">
        <f t="shared" si="42"/>
        <v>5</v>
      </c>
      <c r="E98" s="1184">
        <f t="shared" si="29"/>
        <v>0.11358473421172194</v>
      </c>
      <c r="F98" s="740">
        <v>1</v>
      </c>
      <c r="G98" s="746">
        <v>3</v>
      </c>
      <c r="H98" s="736">
        <f t="shared" si="30"/>
        <v>4</v>
      </c>
      <c r="I98" s="1185">
        <f t="shared" si="31"/>
        <v>0.22857142857142856</v>
      </c>
      <c r="J98" s="742">
        <v>1</v>
      </c>
      <c r="K98" s="743">
        <v>4</v>
      </c>
      <c r="L98" s="736">
        <f t="shared" si="32"/>
        <v>5</v>
      </c>
      <c r="M98" s="1185">
        <f t="shared" si="33"/>
        <v>7.3507791825933547E-2</v>
      </c>
      <c r="N98" s="742">
        <v>2</v>
      </c>
      <c r="O98" s="743">
        <v>7</v>
      </c>
      <c r="P98" s="736">
        <f t="shared" si="34"/>
        <v>9</v>
      </c>
      <c r="Q98" s="1188">
        <f t="shared" si="35"/>
        <v>0.10523854069223573</v>
      </c>
      <c r="R98" s="737">
        <v>3</v>
      </c>
      <c r="S98" s="738">
        <v>5</v>
      </c>
      <c r="T98" s="736">
        <f t="shared" si="36"/>
        <v>8</v>
      </c>
      <c r="U98" s="1185">
        <f t="shared" si="37"/>
        <v>6.3517268757443429E-2</v>
      </c>
      <c r="V98" s="1071">
        <f t="shared" si="38"/>
        <v>6</v>
      </c>
      <c r="W98" s="1072">
        <f t="shared" si="39"/>
        <v>16</v>
      </c>
      <c r="X98" s="1073">
        <f t="shared" si="40"/>
        <v>22</v>
      </c>
      <c r="Y98" s="1230">
        <f t="shared" si="41"/>
        <v>8.6109045363810713E-2</v>
      </c>
      <c r="Z98" s="1067"/>
      <c r="AA98" s="1067"/>
    </row>
    <row r="99" spans="1:31" x14ac:dyDescent="0.2">
      <c r="A99" s="734" t="s">
        <v>79</v>
      </c>
      <c r="B99" s="744" t="s">
        <v>121</v>
      </c>
      <c r="C99" s="735" t="s">
        <v>121</v>
      </c>
      <c r="D99" s="739">
        <f t="shared" si="42"/>
        <v>0</v>
      </c>
      <c r="E99" s="1184">
        <f t="shared" si="29"/>
        <v>0</v>
      </c>
      <c r="F99" s="740">
        <v>1</v>
      </c>
      <c r="G99" s="746" t="s">
        <v>121</v>
      </c>
      <c r="H99" s="736">
        <f t="shared" si="30"/>
        <v>1</v>
      </c>
      <c r="I99" s="1185">
        <f t="shared" si="31"/>
        <v>5.7142857142857141E-2</v>
      </c>
      <c r="J99" s="742">
        <v>1</v>
      </c>
      <c r="K99" s="743">
        <v>6</v>
      </c>
      <c r="L99" s="736">
        <f t="shared" si="32"/>
        <v>7</v>
      </c>
      <c r="M99" s="1185">
        <f t="shared" si="33"/>
        <v>0.10291090855630697</v>
      </c>
      <c r="N99" s="742">
        <v>2</v>
      </c>
      <c r="O99" s="743">
        <v>6</v>
      </c>
      <c r="P99" s="736">
        <f t="shared" si="34"/>
        <v>8</v>
      </c>
      <c r="Q99" s="1188">
        <f t="shared" si="35"/>
        <v>9.3545369504209538E-2</v>
      </c>
      <c r="R99" s="737">
        <v>1</v>
      </c>
      <c r="S99" s="738">
        <v>7</v>
      </c>
      <c r="T99" s="736">
        <f t="shared" si="36"/>
        <v>8</v>
      </c>
      <c r="U99" s="1185">
        <f t="shared" si="37"/>
        <v>6.3517268757443429E-2</v>
      </c>
      <c r="V99" s="1071">
        <f t="shared" si="38"/>
        <v>3</v>
      </c>
      <c r="W99" s="1072">
        <f t="shared" si="39"/>
        <v>13</v>
      </c>
      <c r="X99" s="1073">
        <f t="shared" si="40"/>
        <v>16</v>
      </c>
      <c r="Y99" s="1230">
        <f t="shared" si="41"/>
        <v>6.2624760264589616E-2</v>
      </c>
      <c r="Z99" s="1067"/>
      <c r="AA99" s="1067"/>
      <c r="AE99" s="932"/>
    </row>
    <row r="100" spans="1:31" ht="22.5" x14ac:dyDescent="0.2">
      <c r="A100" s="734" t="s">
        <v>138</v>
      </c>
      <c r="B100" s="744" t="s">
        <v>121</v>
      </c>
      <c r="C100" s="735">
        <v>1</v>
      </c>
      <c r="D100" s="739">
        <f t="shared" si="42"/>
        <v>1</v>
      </c>
      <c r="E100" s="1184">
        <f t="shared" si="29"/>
        <v>2.271694684234439E-2</v>
      </c>
      <c r="F100" s="747" t="s">
        <v>121</v>
      </c>
      <c r="G100" s="748" t="s">
        <v>121</v>
      </c>
      <c r="H100" s="736">
        <f t="shared" si="30"/>
        <v>0</v>
      </c>
      <c r="I100" s="1185">
        <f t="shared" si="31"/>
        <v>0</v>
      </c>
      <c r="J100" s="742" t="s">
        <v>121</v>
      </c>
      <c r="K100" s="743" t="s">
        <v>121</v>
      </c>
      <c r="L100" s="736">
        <f t="shared" si="32"/>
        <v>0</v>
      </c>
      <c r="M100" s="1185">
        <f t="shared" si="33"/>
        <v>0</v>
      </c>
      <c r="N100" s="742" t="s">
        <v>121</v>
      </c>
      <c r="O100" s="743" t="s">
        <v>121</v>
      </c>
      <c r="P100" s="736">
        <f t="shared" si="34"/>
        <v>0</v>
      </c>
      <c r="Q100" s="1188">
        <f t="shared" si="35"/>
        <v>0</v>
      </c>
      <c r="R100" s="737" t="s">
        <v>121</v>
      </c>
      <c r="S100" s="738" t="s">
        <v>121</v>
      </c>
      <c r="T100" s="736">
        <f t="shared" si="36"/>
        <v>0</v>
      </c>
      <c r="U100" s="1185">
        <f t="shared" si="37"/>
        <v>0</v>
      </c>
      <c r="V100" s="1071">
        <f t="shared" si="38"/>
        <v>0</v>
      </c>
      <c r="W100" s="1072">
        <f t="shared" si="39"/>
        <v>1</v>
      </c>
      <c r="X100" s="1073">
        <f t="shared" si="40"/>
        <v>1</v>
      </c>
      <c r="Y100" s="1230">
        <f t="shared" si="41"/>
        <v>3.914047516536851E-3</v>
      </c>
      <c r="Z100" s="1067"/>
      <c r="AA100" s="1067"/>
    </row>
    <row r="101" spans="1:31" x14ac:dyDescent="0.2">
      <c r="A101" s="734" t="s">
        <v>81</v>
      </c>
      <c r="B101" s="744">
        <v>155</v>
      </c>
      <c r="C101" s="735">
        <v>104</v>
      </c>
      <c r="D101" s="739">
        <f t="shared" si="42"/>
        <v>259</v>
      </c>
      <c r="E101" s="1184">
        <f t="shared" si="29"/>
        <v>5.883689232167197</v>
      </c>
      <c r="F101" s="747">
        <v>95</v>
      </c>
      <c r="G101" s="748">
        <v>65</v>
      </c>
      <c r="H101" s="736">
        <f t="shared" si="30"/>
        <v>160</v>
      </c>
      <c r="I101" s="1185">
        <f t="shared" si="31"/>
        <v>9.1428571428571423</v>
      </c>
      <c r="J101" s="742">
        <v>203</v>
      </c>
      <c r="K101" s="743">
        <v>150</v>
      </c>
      <c r="L101" s="736">
        <f t="shared" si="32"/>
        <v>353</v>
      </c>
      <c r="M101" s="1185">
        <f t="shared" si="33"/>
        <v>5.1896501029109086</v>
      </c>
      <c r="N101" s="742">
        <v>298</v>
      </c>
      <c r="O101" s="743">
        <v>215</v>
      </c>
      <c r="P101" s="736">
        <f t="shared" si="34"/>
        <v>513</v>
      </c>
      <c r="Q101" s="1188">
        <f t="shared" si="35"/>
        <v>5.9985968194574371</v>
      </c>
      <c r="R101" s="737">
        <v>257</v>
      </c>
      <c r="S101" s="738">
        <v>200</v>
      </c>
      <c r="T101" s="736">
        <f t="shared" si="36"/>
        <v>457</v>
      </c>
      <c r="U101" s="1185">
        <f t="shared" si="37"/>
        <v>3.6284239777689558</v>
      </c>
      <c r="V101" s="1071">
        <f t="shared" si="38"/>
        <v>710</v>
      </c>
      <c r="W101" s="1072">
        <f t="shared" si="39"/>
        <v>519</v>
      </c>
      <c r="X101" s="1073">
        <f t="shared" si="40"/>
        <v>1229</v>
      </c>
      <c r="Y101" s="1230">
        <f t="shared" si="41"/>
        <v>4.8103643978237898</v>
      </c>
      <c r="Z101" s="1067"/>
      <c r="AA101" s="1067"/>
    </row>
    <row r="102" spans="1:31" x14ac:dyDescent="0.2">
      <c r="A102" s="734" t="s">
        <v>177</v>
      </c>
      <c r="B102" s="744" t="s">
        <v>121</v>
      </c>
      <c r="C102" s="735" t="s">
        <v>121</v>
      </c>
      <c r="D102" s="739">
        <f t="shared" si="42"/>
        <v>0</v>
      </c>
      <c r="E102" s="1184">
        <f t="shared" ref="E102:E133" si="43">D102*100/D$138</f>
        <v>0</v>
      </c>
      <c r="F102" s="747" t="s">
        <v>121</v>
      </c>
      <c r="G102" s="748" t="s">
        <v>121</v>
      </c>
      <c r="H102" s="736">
        <f t="shared" ref="H102:H133" si="44">SUM(F102:G102)</f>
        <v>0</v>
      </c>
      <c r="I102" s="1185">
        <f t="shared" ref="I102:I133" si="45">H102*100/H$138</f>
        <v>0</v>
      </c>
      <c r="J102" s="742">
        <v>1</v>
      </c>
      <c r="K102" s="743">
        <v>1</v>
      </c>
      <c r="L102" s="736">
        <f t="shared" ref="L102:L133" si="46">SUM(J102:K102)</f>
        <v>2</v>
      </c>
      <c r="M102" s="1185">
        <f t="shared" ref="M102:M133" si="47">L102*100/L$138</f>
        <v>2.9403116730373418E-2</v>
      </c>
      <c r="N102" s="742">
        <v>1</v>
      </c>
      <c r="O102" s="743">
        <v>1</v>
      </c>
      <c r="P102" s="736">
        <f t="shared" ref="P102:P134" si="48">SUM(H102,L102)</f>
        <v>2</v>
      </c>
      <c r="Q102" s="1188">
        <f t="shared" ref="Q102:Q133" si="49">P102*100/P$138</f>
        <v>2.3386342376052385E-2</v>
      </c>
      <c r="R102" s="737" t="s">
        <v>121</v>
      </c>
      <c r="S102" s="738" t="s">
        <v>121</v>
      </c>
      <c r="T102" s="736">
        <f t="shared" ref="T102:T111" si="50">SUM(R102:S102)</f>
        <v>0</v>
      </c>
      <c r="U102" s="1185">
        <f t="shared" ref="U102:U133" si="51">T102*100/$T$138</f>
        <v>0</v>
      </c>
      <c r="V102" s="1071">
        <f t="shared" ref="V102:V137" si="52">SUM(R102,B102,N102)</f>
        <v>1</v>
      </c>
      <c r="W102" s="1072">
        <f t="shared" ref="W102:W137" si="53">SUM(S102,C102,O102)</f>
        <v>1</v>
      </c>
      <c r="X102" s="1073">
        <f t="shared" ref="X102:X133" si="54">SUM(V102:W102)</f>
        <v>2</v>
      </c>
      <c r="Y102" s="1230">
        <f t="shared" ref="Y102:Y133" si="55">X102*100/X$138</f>
        <v>7.828095033073702E-3</v>
      </c>
      <c r="Z102" s="1067"/>
      <c r="AA102" s="1067"/>
    </row>
    <row r="103" spans="1:31" x14ac:dyDescent="0.2">
      <c r="A103" s="734" t="s">
        <v>215</v>
      </c>
      <c r="B103" s="744" t="s">
        <v>121</v>
      </c>
      <c r="C103" s="735" t="s">
        <v>121</v>
      </c>
      <c r="D103" s="739">
        <f t="shared" si="42"/>
        <v>0</v>
      </c>
      <c r="E103" s="1184">
        <f t="shared" si="43"/>
        <v>0</v>
      </c>
      <c r="F103" s="747" t="s">
        <v>121</v>
      </c>
      <c r="G103" s="748" t="s">
        <v>121</v>
      </c>
      <c r="H103" s="736">
        <f t="shared" si="44"/>
        <v>0</v>
      </c>
      <c r="I103" s="1185">
        <f t="shared" si="45"/>
        <v>0</v>
      </c>
      <c r="J103" s="742" t="s">
        <v>121</v>
      </c>
      <c r="K103" s="743" t="s">
        <v>121</v>
      </c>
      <c r="L103" s="736">
        <f t="shared" si="46"/>
        <v>0</v>
      </c>
      <c r="M103" s="1185">
        <f t="shared" si="47"/>
        <v>0</v>
      </c>
      <c r="N103" s="742" t="s">
        <v>121</v>
      </c>
      <c r="O103" s="743" t="s">
        <v>121</v>
      </c>
      <c r="P103" s="736">
        <f t="shared" si="48"/>
        <v>0</v>
      </c>
      <c r="Q103" s="1188">
        <f t="shared" si="49"/>
        <v>0</v>
      </c>
      <c r="R103" s="737">
        <v>1</v>
      </c>
      <c r="S103" s="738" t="s">
        <v>121</v>
      </c>
      <c r="T103" s="736">
        <f t="shared" si="50"/>
        <v>1</v>
      </c>
      <c r="U103" s="1185">
        <f t="shared" si="51"/>
        <v>7.9396585946804286E-3</v>
      </c>
      <c r="V103" s="1071">
        <f t="shared" si="52"/>
        <v>1</v>
      </c>
      <c r="W103" s="1072">
        <f t="shared" si="53"/>
        <v>0</v>
      </c>
      <c r="X103" s="1073">
        <f t="shared" si="54"/>
        <v>1</v>
      </c>
      <c r="Y103" s="1230">
        <f t="shared" si="55"/>
        <v>3.914047516536851E-3</v>
      </c>
      <c r="Z103" s="1067"/>
      <c r="AA103" s="1067"/>
    </row>
    <row r="104" spans="1:31" x14ac:dyDescent="0.2">
      <c r="A104" s="734" t="s">
        <v>139</v>
      </c>
      <c r="B104" s="744">
        <v>1</v>
      </c>
      <c r="C104" s="735">
        <v>1</v>
      </c>
      <c r="D104" s="739">
        <f t="shared" si="42"/>
        <v>2</v>
      </c>
      <c r="E104" s="1184">
        <f t="shared" si="43"/>
        <v>4.5433893684688781E-2</v>
      </c>
      <c r="F104" s="747" t="s">
        <v>121</v>
      </c>
      <c r="G104" s="748" t="s">
        <v>121</v>
      </c>
      <c r="H104" s="736">
        <f t="shared" si="44"/>
        <v>0</v>
      </c>
      <c r="I104" s="1185">
        <f t="shared" si="45"/>
        <v>0</v>
      </c>
      <c r="J104" s="742">
        <v>1</v>
      </c>
      <c r="K104" s="743" t="s">
        <v>121</v>
      </c>
      <c r="L104" s="736">
        <f t="shared" si="46"/>
        <v>1</v>
      </c>
      <c r="M104" s="1185">
        <f t="shared" si="47"/>
        <v>1.4701558365186709E-2</v>
      </c>
      <c r="N104" s="742">
        <v>1</v>
      </c>
      <c r="O104" s="743" t="s">
        <v>121</v>
      </c>
      <c r="P104" s="736">
        <f t="shared" si="48"/>
        <v>1</v>
      </c>
      <c r="Q104" s="1188">
        <f t="shared" si="49"/>
        <v>1.1693171188026192E-2</v>
      </c>
      <c r="R104" s="737">
        <v>1</v>
      </c>
      <c r="S104" s="738">
        <v>1</v>
      </c>
      <c r="T104" s="736">
        <f t="shared" si="50"/>
        <v>2</v>
      </c>
      <c r="U104" s="1185">
        <f t="shared" si="51"/>
        <v>1.5879317189360857E-2</v>
      </c>
      <c r="V104" s="1071">
        <f t="shared" si="52"/>
        <v>3</v>
      </c>
      <c r="W104" s="1072">
        <f t="shared" si="53"/>
        <v>2</v>
      </c>
      <c r="X104" s="1073">
        <f t="shared" si="54"/>
        <v>5</v>
      </c>
      <c r="Y104" s="1230">
        <f t="shared" si="55"/>
        <v>1.9570237582684252E-2</v>
      </c>
      <c r="Z104" s="1067"/>
      <c r="AA104" s="1067"/>
    </row>
    <row r="105" spans="1:31" x14ac:dyDescent="0.2">
      <c r="A105" s="734" t="s">
        <v>82</v>
      </c>
      <c r="B105" s="744">
        <v>1</v>
      </c>
      <c r="C105" s="735">
        <v>4</v>
      </c>
      <c r="D105" s="739">
        <f t="shared" si="42"/>
        <v>5</v>
      </c>
      <c r="E105" s="1184">
        <f t="shared" si="43"/>
        <v>0.11358473421172194</v>
      </c>
      <c r="F105" s="747" t="s">
        <v>121</v>
      </c>
      <c r="G105" s="748">
        <v>2</v>
      </c>
      <c r="H105" s="736">
        <f t="shared" si="44"/>
        <v>2</v>
      </c>
      <c r="I105" s="1185">
        <f t="shared" si="45"/>
        <v>0.11428571428571428</v>
      </c>
      <c r="J105" s="742" t="s">
        <v>121</v>
      </c>
      <c r="K105" s="743">
        <v>2</v>
      </c>
      <c r="L105" s="736">
        <f t="shared" si="46"/>
        <v>2</v>
      </c>
      <c r="M105" s="1185">
        <f t="shared" si="47"/>
        <v>2.9403116730373418E-2</v>
      </c>
      <c r="N105" s="742" t="s">
        <v>121</v>
      </c>
      <c r="O105" s="743">
        <v>4</v>
      </c>
      <c r="P105" s="736">
        <f t="shared" si="48"/>
        <v>4</v>
      </c>
      <c r="Q105" s="1188">
        <f t="shared" si="49"/>
        <v>4.6772684752104769E-2</v>
      </c>
      <c r="R105" s="737">
        <v>1</v>
      </c>
      <c r="S105" s="738">
        <v>5</v>
      </c>
      <c r="T105" s="736">
        <f t="shared" si="50"/>
        <v>6</v>
      </c>
      <c r="U105" s="1185">
        <f t="shared" si="51"/>
        <v>4.7637951568082572E-2</v>
      </c>
      <c r="V105" s="1071">
        <f t="shared" si="52"/>
        <v>2</v>
      </c>
      <c r="W105" s="1072">
        <f t="shared" si="53"/>
        <v>13</v>
      </c>
      <c r="X105" s="1073">
        <f t="shared" si="54"/>
        <v>15</v>
      </c>
      <c r="Y105" s="1230">
        <f t="shared" si="55"/>
        <v>5.8710712748052764E-2</v>
      </c>
      <c r="Z105" s="1067"/>
      <c r="AA105" s="1067"/>
    </row>
    <row r="106" spans="1:31" x14ac:dyDescent="0.2">
      <c r="A106" s="751" t="s">
        <v>83</v>
      </c>
      <c r="B106" s="744">
        <v>2</v>
      </c>
      <c r="C106" s="735">
        <v>6</v>
      </c>
      <c r="D106" s="739">
        <f t="shared" si="42"/>
        <v>8</v>
      </c>
      <c r="E106" s="1184">
        <f t="shared" si="43"/>
        <v>0.18173557473875512</v>
      </c>
      <c r="F106" s="747" t="s">
        <v>121</v>
      </c>
      <c r="G106" s="748">
        <v>9</v>
      </c>
      <c r="H106" s="736">
        <f t="shared" si="44"/>
        <v>9</v>
      </c>
      <c r="I106" s="1185">
        <f t="shared" si="45"/>
        <v>0.51428571428571423</v>
      </c>
      <c r="J106" s="742" t="s">
        <v>121</v>
      </c>
      <c r="K106" s="743">
        <v>7</v>
      </c>
      <c r="L106" s="736">
        <f t="shared" si="46"/>
        <v>7</v>
      </c>
      <c r="M106" s="1185">
        <f t="shared" si="47"/>
        <v>0.10291090855630697</v>
      </c>
      <c r="N106" s="742" t="s">
        <v>121</v>
      </c>
      <c r="O106" s="743">
        <v>16</v>
      </c>
      <c r="P106" s="736">
        <f t="shared" si="48"/>
        <v>16</v>
      </c>
      <c r="Q106" s="1188">
        <f t="shared" si="49"/>
        <v>0.18709073900841908</v>
      </c>
      <c r="R106" s="737">
        <v>3</v>
      </c>
      <c r="S106" s="738">
        <v>4</v>
      </c>
      <c r="T106" s="736">
        <f t="shared" si="50"/>
        <v>7</v>
      </c>
      <c r="U106" s="1185">
        <f t="shared" si="51"/>
        <v>5.5577610162763004E-2</v>
      </c>
      <c r="V106" s="1071">
        <f t="shared" si="52"/>
        <v>5</v>
      </c>
      <c r="W106" s="1072">
        <f t="shared" si="53"/>
        <v>26</v>
      </c>
      <c r="X106" s="1073">
        <f t="shared" si="54"/>
        <v>31</v>
      </c>
      <c r="Y106" s="1230">
        <f t="shared" si="55"/>
        <v>0.12133547301264237</v>
      </c>
      <c r="Z106" s="1067"/>
      <c r="AA106" s="1067"/>
    </row>
    <row r="107" spans="1:31" x14ac:dyDescent="0.2">
      <c r="A107" s="751" t="s">
        <v>216</v>
      </c>
      <c r="B107" s="744" t="s">
        <v>121</v>
      </c>
      <c r="C107" s="735" t="s">
        <v>121</v>
      </c>
      <c r="D107" s="739">
        <f t="shared" si="42"/>
        <v>0</v>
      </c>
      <c r="E107" s="1184">
        <f t="shared" si="43"/>
        <v>0</v>
      </c>
      <c r="F107" s="747" t="s">
        <v>121</v>
      </c>
      <c r="G107" s="748" t="s">
        <v>121</v>
      </c>
      <c r="H107" s="736">
        <f t="shared" si="44"/>
        <v>0</v>
      </c>
      <c r="I107" s="1185">
        <f t="shared" si="45"/>
        <v>0</v>
      </c>
      <c r="J107" s="742" t="s">
        <v>121</v>
      </c>
      <c r="K107" s="743" t="s">
        <v>121</v>
      </c>
      <c r="L107" s="736">
        <f t="shared" si="46"/>
        <v>0</v>
      </c>
      <c r="M107" s="1185">
        <f t="shared" si="47"/>
        <v>0</v>
      </c>
      <c r="N107" s="742" t="s">
        <v>121</v>
      </c>
      <c r="O107" s="743" t="s">
        <v>121</v>
      </c>
      <c r="P107" s="736">
        <f t="shared" si="48"/>
        <v>0</v>
      </c>
      <c r="Q107" s="1188">
        <f t="shared" si="49"/>
        <v>0</v>
      </c>
      <c r="R107" s="737" t="s">
        <v>121</v>
      </c>
      <c r="S107" s="738">
        <v>1</v>
      </c>
      <c r="T107" s="736">
        <f t="shared" si="50"/>
        <v>1</v>
      </c>
      <c r="U107" s="1185">
        <f t="shared" si="51"/>
        <v>7.9396585946804286E-3</v>
      </c>
      <c r="V107" s="1071">
        <f t="shared" si="52"/>
        <v>0</v>
      </c>
      <c r="W107" s="1072">
        <f t="shared" si="53"/>
        <v>1</v>
      </c>
      <c r="X107" s="1073">
        <f t="shared" si="54"/>
        <v>1</v>
      </c>
      <c r="Y107" s="1230">
        <f t="shared" si="55"/>
        <v>3.914047516536851E-3</v>
      </c>
      <c r="Z107" s="1067"/>
      <c r="AA107" s="1067"/>
    </row>
    <row r="108" spans="1:31" x14ac:dyDescent="0.2">
      <c r="A108" s="751" t="s">
        <v>84</v>
      </c>
      <c r="B108" s="744" t="s">
        <v>121</v>
      </c>
      <c r="C108" s="735">
        <v>4</v>
      </c>
      <c r="D108" s="739">
        <f t="shared" si="42"/>
        <v>4</v>
      </c>
      <c r="E108" s="1184">
        <f t="shared" si="43"/>
        <v>9.0867787369377562E-2</v>
      </c>
      <c r="F108" s="747" t="s">
        <v>121</v>
      </c>
      <c r="G108" s="748" t="s">
        <v>121</v>
      </c>
      <c r="H108" s="736">
        <f t="shared" si="44"/>
        <v>0</v>
      </c>
      <c r="I108" s="1185">
        <f t="shared" si="45"/>
        <v>0</v>
      </c>
      <c r="J108" s="742" t="s">
        <v>121</v>
      </c>
      <c r="K108" s="743" t="s">
        <v>121</v>
      </c>
      <c r="L108" s="736">
        <f t="shared" si="46"/>
        <v>0</v>
      </c>
      <c r="M108" s="1185">
        <f t="shared" si="47"/>
        <v>0</v>
      </c>
      <c r="N108" s="742" t="s">
        <v>121</v>
      </c>
      <c r="O108" s="743" t="s">
        <v>121</v>
      </c>
      <c r="P108" s="736">
        <f t="shared" si="48"/>
        <v>0</v>
      </c>
      <c r="Q108" s="1188">
        <f t="shared" si="49"/>
        <v>0</v>
      </c>
      <c r="R108" s="737">
        <v>1</v>
      </c>
      <c r="S108" s="738" t="s">
        <v>121</v>
      </c>
      <c r="T108" s="736">
        <f t="shared" si="50"/>
        <v>1</v>
      </c>
      <c r="U108" s="1185">
        <f t="shared" si="51"/>
        <v>7.9396585946804286E-3</v>
      </c>
      <c r="V108" s="1071">
        <f t="shared" si="52"/>
        <v>1</v>
      </c>
      <c r="W108" s="1072">
        <f t="shared" si="53"/>
        <v>4</v>
      </c>
      <c r="X108" s="1073">
        <f t="shared" si="54"/>
        <v>5</v>
      </c>
      <c r="Y108" s="1230">
        <f t="shared" si="55"/>
        <v>1.9570237582684252E-2</v>
      </c>
      <c r="Z108" s="1067"/>
      <c r="AA108" s="1067"/>
    </row>
    <row r="109" spans="1:31" x14ac:dyDescent="0.2">
      <c r="A109" s="751" t="s">
        <v>85</v>
      </c>
      <c r="B109" s="744" t="s">
        <v>121</v>
      </c>
      <c r="C109" s="735" t="s">
        <v>121</v>
      </c>
      <c r="D109" s="739">
        <f t="shared" si="42"/>
        <v>0</v>
      </c>
      <c r="E109" s="1184">
        <f t="shared" si="43"/>
        <v>0</v>
      </c>
      <c r="F109" s="747" t="s">
        <v>121</v>
      </c>
      <c r="G109" s="748" t="s">
        <v>121</v>
      </c>
      <c r="H109" s="736">
        <f t="shared" si="44"/>
        <v>0</v>
      </c>
      <c r="I109" s="1185">
        <f t="shared" si="45"/>
        <v>0</v>
      </c>
      <c r="J109" s="742" t="s">
        <v>121</v>
      </c>
      <c r="K109" s="743" t="s">
        <v>121</v>
      </c>
      <c r="L109" s="736">
        <f t="shared" si="46"/>
        <v>0</v>
      </c>
      <c r="M109" s="1185">
        <f t="shared" si="47"/>
        <v>0</v>
      </c>
      <c r="N109" s="742" t="s">
        <v>121</v>
      </c>
      <c r="O109" s="743" t="s">
        <v>121</v>
      </c>
      <c r="P109" s="736">
        <f t="shared" si="48"/>
        <v>0</v>
      </c>
      <c r="Q109" s="1188">
        <f t="shared" si="49"/>
        <v>0</v>
      </c>
      <c r="R109" s="737">
        <v>2</v>
      </c>
      <c r="S109" s="738" t="s">
        <v>121</v>
      </c>
      <c r="T109" s="736">
        <f t="shared" si="50"/>
        <v>2</v>
      </c>
      <c r="U109" s="1185">
        <f t="shared" si="51"/>
        <v>1.5879317189360857E-2</v>
      </c>
      <c r="V109" s="1071">
        <f t="shared" si="52"/>
        <v>2</v>
      </c>
      <c r="W109" s="1072">
        <f t="shared" si="53"/>
        <v>0</v>
      </c>
      <c r="X109" s="1073">
        <f t="shared" si="54"/>
        <v>2</v>
      </c>
      <c r="Y109" s="1230">
        <f t="shared" si="55"/>
        <v>7.828095033073702E-3</v>
      </c>
      <c r="Z109" s="1067"/>
      <c r="AA109" s="1067"/>
    </row>
    <row r="110" spans="1:31" x14ac:dyDescent="0.2">
      <c r="A110" s="751" t="s">
        <v>146</v>
      </c>
      <c r="B110" s="753" t="s">
        <v>121</v>
      </c>
      <c r="C110" s="752" t="s">
        <v>121</v>
      </c>
      <c r="D110" s="739">
        <f t="shared" si="42"/>
        <v>0</v>
      </c>
      <c r="E110" s="1184">
        <f t="shared" si="43"/>
        <v>0</v>
      </c>
      <c r="F110" s="747" t="s">
        <v>121</v>
      </c>
      <c r="G110" s="748">
        <v>1</v>
      </c>
      <c r="H110" s="736">
        <f t="shared" si="44"/>
        <v>1</v>
      </c>
      <c r="I110" s="1185">
        <f t="shared" si="45"/>
        <v>5.7142857142857141E-2</v>
      </c>
      <c r="J110" s="742" t="s">
        <v>121</v>
      </c>
      <c r="K110" s="743" t="s">
        <v>121</v>
      </c>
      <c r="L110" s="736">
        <f t="shared" si="46"/>
        <v>0</v>
      </c>
      <c r="M110" s="1185">
        <f t="shared" si="47"/>
        <v>0</v>
      </c>
      <c r="N110" s="742" t="s">
        <v>121</v>
      </c>
      <c r="O110" s="743">
        <v>1</v>
      </c>
      <c r="P110" s="736">
        <f t="shared" si="48"/>
        <v>1</v>
      </c>
      <c r="Q110" s="1188">
        <f t="shared" si="49"/>
        <v>1.1693171188026192E-2</v>
      </c>
      <c r="R110" s="737" t="s">
        <v>121</v>
      </c>
      <c r="S110" s="738" t="s">
        <v>121</v>
      </c>
      <c r="T110" s="736">
        <f t="shared" si="50"/>
        <v>0</v>
      </c>
      <c r="U110" s="1185">
        <f t="shared" si="51"/>
        <v>0</v>
      </c>
      <c r="V110" s="1071">
        <f t="shared" si="52"/>
        <v>0</v>
      </c>
      <c r="W110" s="1072">
        <f t="shared" si="53"/>
        <v>1</v>
      </c>
      <c r="X110" s="1073">
        <f t="shared" si="54"/>
        <v>1</v>
      </c>
      <c r="Y110" s="1230">
        <f t="shared" si="55"/>
        <v>3.914047516536851E-3</v>
      </c>
      <c r="Z110" s="1067"/>
      <c r="AA110" s="1067"/>
    </row>
    <row r="111" spans="1:31" x14ac:dyDescent="0.2">
      <c r="A111" s="751" t="s">
        <v>140</v>
      </c>
      <c r="B111" s="753" t="s">
        <v>121</v>
      </c>
      <c r="C111" s="752">
        <v>5</v>
      </c>
      <c r="D111" s="739">
        <f t="shared" si="42"/>
        <v>5</v>
      </c>
      <c r="E111" s="1184">
        <f t="shared" si="43"/>
        <v>0.11358473421172194</v>
      </c>
      <c r="F111" s="747" t="s">
        <v>121</v>
      </c>
      <c r="G111" s="748" t="s">
        <v>121</v>
      </c>
      <c r="H111" s="736">
        <f t="shared" si="44"/>
        <v>0</v>
      </c>
      <c r="I111" s="1185">
        <f t="shared" si="45"/>
        <v>0</v>
      </c>
      <c r="J111" s="742" t="s">
        <v>121</v>
      </c>
      <c r="K111" s="743">
        <v>2</v>
      </c>
      <c r="L111" s="736">
        <f t="shared" si="46"/>
        <v>2</v>
      </c>
      <c r="M111" s="1185">
        <f t="shared" si="47"/>
        <v>2.9403116730373418E-2</v>
      </c>
      <c r="N111" s="742" t="s">
        <v>121</v>
      </c>
      <c r="O111" s="743">
        <v>2</v>
      </c>
      <c r="P111" s="736">
        <f t="shared" si="48"/>
        <v>2</v>
      </c>
      <c r="Q111" s="1188">
        <f t="shared" si="49"/>
        <v>2.3386342376052385E-2</v>
      </c>
      <c r="R111" s="737" t="s">
        <v>121</v>
      </c>
      <c r="S111" s="738" t="s">
        <v>121</v>
      </c>
      <c r="T111" s="736">
        <f t="shared" si="50"/>
        <v>0</v>
      </c>
      <c r="U111" s="1185">
        <f t="shared" si="51"/>
        <v>0</v>
      </c>
      <c r="V111" s="1071">
        <f t="shared" si="52"/>
        <v>0</v>
      </c>
      <c r="W111" s="1072">
        <f t="shared" si="53"/>
        <v>7</v>
      </c>
      <c r="X111" s="1073">
        <f t="shared" si="54"/>
        <v>7</v>
      </c>
      <c r="Y111" s="1230">
        <f t="shared" si="55"/>
        <v>2.7398332615757956E-2</v>
      </c>
      <c r="Z111" s="1067"/>
      <c r="AA111" s="1067"/>
    </row>
    <row r="112" spans="1:31" x14ac:dyDescent="0.2">
      <c r="A112" s="751" t="s">
        <v>86</v>
      </c>
      <c r="B112" s="753">
        <v>3</v>
      </c>
      <c r="C112" s="752">
        <v>20</v>
      </c>
      <c r="D112" s="739">
        <f t="shared" si="42"/>
        <v>23</v>
      </c>
      <c r="E112" s="1184">
        <f t="shared" si="43"/>
        <v>0.52248977737392099</v>
      </c>
      <c r="F112" s="747">
        <v>1</v>
      </c>
      <c r="G112" s="748">
        <v>2</v>
      </c>
      <c r="H112" s="736">
        <f t="shared" si="44"/>
        <v>3</v>
      </c>
      <c r="I112" s="1185">
        <f t="shared" si="45"/>
        <v>0.17142857142857143</v>
      </c>
      <c r="J112" s="742">
        <v>2</v>
      </c>
      <c r="K112" s="743">
        <v>5</v>
      </c>
      <c r="L112" s="736">
        <f t="shared" si="46"/>
        <v>7</v>
      </c>
      <c r="M112" s="1185">
        <f t="shared" si="47"/>
        <v>0.10291090855630697</v>
      </c>
      <c r="N112" s="742">
        <v>3</v>
      </c>
      <c r="O112" s="743">
        <v>7</v>
      </c>
      <c r="P112" s="736">
        <f t="shared" si="48"/>
        <v>10</v>
      </c>
      <c r="Q112" s="1188">
        <f t="shared" si="49"/>
        <v>0.11693171188026193</v>
      </c>
      <c r="R112" s="737">
        <v>2</v>
      </c>
      <c r="S112" s="738">
        <v>8</v>
      </c>
      <c r="T112" s="736">
        <v>10</v>
      </c>
      <c r="U112" s="1185">
        <f t="shared" si="51"/>
        <v>7.9396585946804293E-2</v>
      </c>
      <c r="V112" s="1071">
        <f t="shared" si="52"/>
        <v>8</v>
      </c>
      <c r="W112" s="1072">
        <f t="shared" si="53"/>
        <v>35</v>
      </c>
      <c r="X112" s="1073">
        <f t="shared" si="54"/>
        <v>43</v>
      </c>
      <c r="Y112" s="1230">
        <f t="shared" si="55"/>
        <v>0.16830404321108458</v>
      </c>
      <c r="Z112" s="1067"/>
      <c r="AA112" s="1067"/>
    </row>
    <row r="113" spans="1:28" x14ac:dyDescent="0.2">
      <c r="A113" s="751" t="s">
        <v>87</v>
      </c>
      <c r="B113" s="753">
        <v>8</v>
      </c>
      <c r="C113" s="752">
        <v>69</v>
      </c>
      <c r="D113" s="739">
        <f t="shared" si="42"/>
        <v>77</v>
      </c>
      <c r="E113" s="1184">
        <f t="shared" si="43"/>
        <v>1.749204906860518</v>
      </c>
      <c r="F113" s="747">
        <v>6</v>
      </c>
      <c r="G113" s="748">
        <v>22</v>
      </c>
      <c r="H113" s="736">
        <f t="shared" si="44"/>
        <v>28</v>
      </c>
      <c r="I113" s="1185">
        <f t="shared" si="45"/>
        <v>1.6</v>
      </c>
      <c r="J113" s="742">
        <v>10</v>
      </c>
      <c r="K113" s="743">
        <v>39</v>
      </c>
      <c r="L113" s="736">
        <f t="shared" si="46"/>
        <v>49</v>
      </c>
      <c r="M113" s="1185">
        <f t="shared" si="47"/>
        <v>0.72037635989414883</v>
      </c>
      <c r="N113" s="742">
        <v>16</v>
      </c>
      <c r="O113" s="743">
        <v>61</v>
      </c>
      <c r="P113" s="736">
        <f t="shared" si="48"/>
        <v>77</v>
      </c>
      <c r="Q113" s="1188">
        <f t="shared" si="49"/>
        <v>0.90037418147801684</v>
      </c>
      <c r="R113" s="737">
        <v>12</v>
      </c>
      <c r="S113" s="738">
        <v>65</v>
      </c>
      <c r="T113" s="736">
        <f t="shared" ref="T113:T137" si="56">SUM(R113:S113)</f>
        <v>77</v>
      </c>
      <c r="U113" s="1185">
        <f t="shared" si="51"/>
        <v>0.611353711790393</v>
      </c>
      <c r="V113" s="1071">
        <f t="shared" si="52"/>
        <v>36</v>
      </c>
      <c r="W113" s="1072">
        <f t="shared" si="53"/>
        <v>195</v>
      </c>
      <c r="X113" s="1073">
        <f t="shared" si="54"/>
        <v>231</v>
      </c>
      <c r="Y113" s="1230">
        <f t="shared" si="55"/>
        <v>0.90414497632001256</v>
      </c>
      <c r="Z113" s="1067"/>
      <c r="AA113" s="1067"/>
    </row>
    <row r="114" spans="1:28" x14ac:dyDescent="0.2">
      <c r="A114" s="751" t="s">
        <v>88</v>
      </c>
      <c r="B114" s="753" t="s">
        <v>121</v>
      </c>
      <c r="C114" s="752">
        <v>2</v>
      </c>
      <c r="D114" s="739">
        <f t="shared" si="42"/>
        <v>2</v>
      </c>
      <c r="E114" s="1184">
        <f t="shared" si="43"/>
        <v>4.5433893684688781E-2</v>
      </c>
      <c r="F114" s="747">
        <v>1</v>
      </c>
      <c r="G114" s="748" t="s">
        <v>121</v>
      </c>
      <c r="H114" s="736">
        <f t="shared" si="44"/>
        <v>1</v>
      </c>
      <c r="I114" s="1185">
        <f t="shared" si="45"/>
        <v>5.7142857142857141E-2</v>
      </c>
      <c r="J114" s="742">
        <v>5</v>
      </c>
      <c r="K114" s="743">
        <v>4</v>
      </c>
      <c r="L114" s="736">
        <f t="shared" si="46"/>
        <v>9</v>
      </c>
      <c r="M114" s="1185">
        <f t="shared" si="47"/>
        <v>0.13231402528668038</v>
      </c>
      <c r="N114" s="742">
        <v>6</v>
      </c>
      <c r="O114" s="743">
        <v>4</v>
      </c>
      <c r="P114" s="736">
        <f t="shared" si="48"/>
        <v>10</v>
      </c>
      <c r="Q114" s="1188">
        <f t="shared" si="49"/>
        <v>0.11693171188026193</v>
      </c>
      <c r="R114" s="737" t="s">
        <v>121</v>
      </c>
      <c r="S114" s="738">
        <v>1</v>
      </c>
      <c r="T114" s="736">
        <f t="shared" si="56"/>
        <v>1</v>
      </c>
      <c r="U114" s="1185">
        <f t="shared" si="51"/>
        <v>7.9396585946804286E-3</v>
      </c>
      <c r="V114" s="1071">
        <f t="shared" si="52"/>
        <v>6</v>
      </c>
      <c r="W114" s="1072">
        <f t="shared" si="53"/>
        <v>7</v>
      </c>
      <c r="X114" s="1073">
        <f t="shared" si="54"/>
        <v>13</v>
      </c>
      <c r="Y114" s="1230">
        <f t="shared" si="55"/>
        <v>5.088261771497906E-2</v>
      </c>
      <c r="Z114" s="1067"/>
      <c r="AA114" s="1067"/>
    </row>
    <row r="115" spans="1:28" x14ac:dyDescent="0.2">
      <c r="A115" s="751" t="s">
        <v>89</v>
      </c>
      <c r="B115" s="753">
        <v>3</v>
      </c>
      <c r="C115" s="752">
        <v>21</v>
      </c>
      <c r="D115" s="739">
        <f t="shared" si="42"/>
        <v>24</v>
      </c>
      <c r="E115" s="1184">
        <f t="shared" si="43"/>
        <v>0.54520672421626537</v>
      </c>
      <c r="F115" s="747">
        <v>1</v>
      </c>
      <c r="G115" s="748">
        <v>10</v>
      </c>
      <c r="H115" s="736">
        <f t="shared" si="44"/>
        <v>11</v>
      </c>
      <c r="I115" s="1185">
        <f t="shared" si="45"/>
        <v>0.62857142857142856</v>
      </c>
      <c r="J115" s="742">
        <v>6</v>
      </c>
      <c r="K115" s="743">
        <v>13</v>
      </c>
      <c r="L115" s="736">
        <f t="shared" si="46"/>
        <v>19</v>
      </c>
      <c r="M115" s="1185">
        <f t="shared" si="47"/>
        <v>0.27932960893854747</v>
      </c>
      <c r="N115" s="742">
        <v>7</v>
      </c>
      <c r="O115" s="743">
        <v>23</v>
      </c>
      <c r="P115" s="736">
        <f t="shared" si="48"/>
        <v>30</v>
      </c>
      <c r="Q115" s="1188">
        <f t="shared" si="49"/>
        <v>0.35079513564078579</v>
      </c>
      <c r="R115" s="737">
        <v>6</v>
      </c>
      <c r="S115" s="738">
        <v>18</v>
      </c>
      <c r="T115" s="736">
        <f t="shared" si="56"/>
        <v>24</v>
      </c>
      <c r="U115" s="1185">
        <f t="shared" si="51"/>
        <v>0.19055180627233029</v>
      </c>
      <c r="V115" s="1071">
        <f t="shared" si="52"/>
        <v>16</v>
      </c>
      <c r="W115" s="1072">
        <f t="shared" si="53"/>
        <v>62</v>
      </c>
      <c r="X115" s="1073">
        <f t="shared" si="54"/>
        <v>78</v>
      </c>
      <c r="Y115" s="1230">
        <f t="shared" si="55"/>
        <v>0.30529570628987435</v>
      </c>
      <c r="Z115" s="1067"/>
      <c r="AA115" s="1067"/>
    </row>
    <row r="116" spans="1:28" x14ac:dyDescent="0.2">
      <c r="A116" s="751" t="s">
        <v>147</v>
      </c>
      <c r="B116" s="753" t="s">
        <v>121</v>
      </c>
      <c r="C116" s="752" t="s">
        <v>121</v>
      </c>
      <c r="D116" s="739">
        <f t="shared" ref="D116:D134" si="57">SUM(B116:C116)</f>
        <v>0</v>
      </c>
      <c r="E116" s="1184">
        <f t="shared" si="43"/>
        <v>0</v>
      </c>
      <c r="F116" s="747">
        <v>1</v>
      </c>
      <c r="G116" s="748" t="s">
        <v>121</v>
      </c>
      <c r="H116" s="736">
        <f t="shared" si="44"/>
        <v>1</v>
      </c>
      <c r="I116" s="1185">
        <f t="shared" si="45"/>
        <v>5.7142857142857141E-2</v>
      </c>
      <c r="J116" s="742" t="s">
        <v>121</v>
      </c>
      <c r="K116" s="743" t="s">
        <v>121</v>
      </c>
      <c r="L116" s="736">
        <f t="shared" si="46"/>
        <v>0</v>
      </c>
      <c r="M116" s="1185">
        <f t="shared" si="47"/>
        <v>0</v>
      </c>
      <c r="N116" s="742">
        <v>1</v>
      </c>
      <c r="O116" s="743" t="s">
        <v>121</v>
      </c>
      <c r="P116" s="736">
        <f t="shared" si="48"/>
        <v>1</v>
      </c>
      <c r="Q116" s="1188">
        <f t="shared" si="49"/>
        <v>1.1693171188026192E-2</v>
      </c>
      <c r="R116" s="737" t="s">
        <v>121</v>
      </c>
      <c r="S116" s="738" t="s">
        <v>121</v>
      </c>
      <c r="T116" s="736">
        <f t="shared" si="56"/>
        <v>0</v>
      </c>
      <c r="U116" s="1185">
        <f t="shared" si="51"/>
        <v>0</v>
      </c>
      <c r="V116" s="1071">
        <f t="shared" si="52"/>
        <v>1</v>
      </c>
      <c r="W116" s="1072">
        <f t="shared" si="53"/>
        <v>0</v>
      </c>
      <c r="X116" s="1073">
        <f t="shared" si="54"/>
        <v>1</v>
      </c>
      <c r="Y116" s="1230">
        <f t="shared" si="55"/>
        <v>3.914047516536851E-3</v>
      </c>
      <c r="Z116" s="1067"/>
      <c r="AA116" s="1067"/>
    </row>
    <row r="117" spans="1:28" x14ac:dyDescent="0.2">
      <c r="A117" s="751" t="s">
        <v>90</v>
      </c>
      <c r="B117" s="753" t="s">
        <v>121</v>
      </c>
      <c r="C117" s="752" t="s">
        <v>121</v>
      </c>
      <c r="D117" s="739">
        <f t="shared" si="57"/>
        <v>0</v>
      </c>
      <c r="E117" s="1184">
        <f t="shared" si="43"/>
        <v>0</v>
      </c>
      <c r="F117" s="747" t="s">
        <v>121</v>
      </c>
      <c r="G117" s="748" t="s">
        <v>121</v>
      </c>
      <c r="H117" s="736">
        <f t="shared" si="44"/>
        <v>0</v>
      </c>
      <c r="I117" s="1185">
        <f t="shared" si="45"/>
        <v>0</v>
      </c>
      <c r="J117" s="742">
        <v>1</v>
      </c>
      <c r="K117" s="743">
        <v>1</v>
      </c>
      <c r="L117" s="736">
        <f t="shared" si="46"/>
        <v>2</v>
      </c>
      <c r="M117" s="1185">
        <f t="shared" si="47"/>
        <v>2.9403116730373418E-2</v>
      </c>
      <c r="N117" s="742">
        <v>1</v>
      </c>
      <c r="O117" s="743">
        <v>1</v>
      </c>
      <c r="P117" s="736">
        <f t="shared" si="48"/>
        <v>2</v>
      </c>
      <c r="Q117" s="1188">
        <f t="shared" si="49"/>
        <v>2.3386342376052385E-2</v>
      </c>
      <c r="R117" s="737">
        <v>3</v>
      </c>
      <c r="S117" s="738" t="s">
        <v>121</v>
      </c>
      <c r="T117" s="736">
        <f t="shared" si="56"/>
        <v>3</v>
      </c>
      <c r="U117" s="1185">
        <f t="shared" si="51"/>
        <v>2.3818975784041286E-2</v>
      </c>
      <c r="V117" s="1071">
        <f t="shared" si="52"/>
        <v>4</v>
      </c>
      <c r="W117" s="1072">
        <f t="shared" si="53"/>
        <v>1</v>
      </c>
      <c r="X117" s="1073">
        <f t="shared" si="54"/>
        <v>5</v>
      </c>
      <c r="Y117" s="1230">
        <f t="shared" si="55"/>
        <v>1.9570237582684252E-2</v>
      </c>
      <c r="Z117" s="1067"/>
      <c r="AA117" s="1067"/>
    </row>
    <row r="118" spans="1:28" x14ac:dyDescent="0.2">
      <c r="A118" s="751" t="s">
        <v>91</v>
      </c>
      <c r="B118" s="753">
        <v>8</v>
      </c>
      <c r="C118" s="752" t="s">
        <v>121</v>
      </c>
      <c r="D118" s="739">
        <f t="shared" si="57"/>
        <v>8</v>
      </c>
      <c r="E118" s="1184">
        <f t="shared" si="43"/>
        <v>0.18173557473875512</v>
      </c>
      <c r="F118" s="747">
        <v>3</v>
      </c>
      <c r="G118" s="748" t="s">
        <v>121</v>
      </c>
      <c r="H118" s="736">
        <f t="shared" si="44"/>
        <v>3</v>
      </c>
      <c r="I118" s="1185">
        <f t="shared" si="45"/>
        <v>0.17142857142857143</v>
      </c>
      <c r="J118" s="742">
        <v>6</v>
      </c>
      <c r="K118" s="743" t="s">
        <v>121</v>
      </c>
      <c r="L118" s="736">
        <f t="shared" si="46"/>
        <v>6</v>
      </c>
      <c r="M118" s="1185">
        <f t="shared" si="47"/>
        <v>8.8209350191120264E-2</v>
      </c>
      <c r="N118" s="742">
        <v>9</v>
      </c>
      <c r="O118" s="743" t="s">
        <v>121</v>
      </c>
      <c r="P118" s="736">
        <f t="shared" si="48"/>
        <v>9</v>
      </c>
      <c r="Q118" s="1188">
        <f t="shared" si="49"/>
        <v>0.10523854069223573</v>
      </c>
      <c r="R118" s="737">
        <v>10</v>
      </c>
      <c r="S118" s="738" t="s">
        <v>121</v>
      </c>
      <c r="T118" s="736">
        <f t="shared" si="56"/>
        <v>10</v>
      </c>
      <c r="U118" s="1185">
        <f t="shared" si="51"/>
        <v>7.9396585946804293E-2</v>
      </c>
      <c r="V118" s="1071">
        <f t="shared" si="52"/>
        <v>27</v>
      </c>
      <c r="W118" s="1072">
        <f t="shared" si="53"/>
        <v>0</v>
      </c>
      <c r="X118" s="1073">
        <f t="shared" si="54"/>
        <v>27</v>
      </c>
      <c r="Y118" s="1230">
        <f t="shared" si="55"/>
        <v>0.10567928294649497</v>
      </c>
      <c r="Z118" s="1067"/>
      <c r="AA118" s="1067"/>
    </row>
    <row r="119" spans="1:28" x14ac:dyDescent="0.2">
      <c r="A119" s="751" t="s">
        <v>92</v>
      </c>
      <c r="B119" s="753">
        <v>1</v>
      </c>
      <c r="C119" s="752">
        <v>2</v>
      </c>
      <c r="D119" s="739">
        <f t="shared" si="57"/>
        <v>3</v>
      </c>
      <c r="E119" s="1184">
        <f t="shared" si="43"/>
        <v>6.8150840527033171E-2</v>
      </c>
      <c r="F119" s="747">
        <v>2</v>
      </c>
      <c r="G119" s="748" t="s">
        <v>121</v>
      </c>
      <c r="H119" s="736">
        <f t="shared" si="44"/>
        <v>2</v>
      </c>
      <c r="I119" s="1185">
        <f t="shared" si="45"/>
        <v>0.11428571428571428</v>
      </c>
      <c r="J119" s="742" t="s">
        <v>121</v>
      </c>
      <c r="K119" s="743">
        <v>1</v>
      </c>
      <c r="L119" s="736">
        <f t="shared" si="46"/>
        <v>1</v>
      </c>
      <c r="M119" s="1185">
        <f t="shared" si="47"/>
        <v>1.4701558365186709E-2</v>
      </c>
      <c r="N119" s="742">
        <v>2</v>
      </c>
      <c r="O119" s="743">
        <v>1</v>
      </c>
      <c r="P119" s="736">
        <f t="shared" si="48"/>
        <v>3</v>
      </c>
      <c r="Q119" s="1188">
        <f t="shared" si="49"/>
        <v>3.5079513564078575E-2</v>
      </c>
      <c r="R119" s="737">
        <v>2</v>
      </c>
      <c r="S119" s="738">
        <v>1</v>
      </c>
      <c r="T119" s="736">
        <f t="shared" si="56"/>
        <v>3</v>
      </c>
      <c r="U119" s="1185">
        <f t="shared" si="51"/>
        <v>2.3818975784041286E-2</v>
      </c>
      <c r="V119" s="1071">
        <f t="shared" si="52"/>
        <v>5</v>
      </c>
      <c r="W119" s="1072">
        <f t="shared" si="53"/>
        <v>4</v>
      </c>
      <c r="X119" s="1073">
        <f t="shared" si="54"/>
        <v>9</v>
      </c>
      <c r="Y119" s="1230">
        <f t="shared" si="55"/>
        <v>3.522642764883166E-2</v>
      </c>
      <c r="Z119" s="1067"/>
      <c r="AA119" s="1067"/>
      <c r="AB119" s="579"/>
    </row>
    <row r="120" spans="1:28" x14ac:dyDescent="0.2">
      <c r="A120" s="751" t="s">
        <v>93</v>
      </c>
      <c r="B120" s="753" t="s">
        <v>121</v>
      </c>
      <c r="C120" s="752">
        <v>1</v>
      </c>
      <c r="D120" s="739">
        <f t="shared" si="57"/>
        <v>1</v>
      </c>
      <c r="E120" s="1184">
        <f t="shared" si="43"/>
        <v>2.271694684234439E-2</v>
      </c>
      <c r="F120" s="747" t="s">
        <v>121</v>
      </c>
      <c r="G120" s="748">
        <v>1</v>
      </c>
      <c r="H120" s="736">
        <f t="shared" si="44"/>
        <v>1</v>
      </c>
      <c r="I120" s="1185">
        <f t="shared" si="45"/>
        <v>5.7142857142857141E-2</v>
      </c>
      <c r="J120" s="742">
        <v>1</v>
      </c>
      <c r="K120" s="743">
        <v>4</v>
      </c>
      <c r="L120" s="736">
        <f t="shared" si="46"/>
        <v>5</v>
      </c>
      <c r="M120" s="1185">
        <f t="shared" si="47"/>
        <v>7.3507791825933547E-2</v>
      </c>
      <c r="N120" s="742">
        <v>1</v>
      </c>
      <c r="O120" s="743">
        <v>5</v>
      </c>
      <c r="P120" s="736">
        <f t="shared" si="48"/>
        <v>6</v>
      </c>
      <c r="Q120" s="1188">
        <f t="shared" si="49"/>
        <v>7.015902712815715E-2</v>
      </c>
      <c r="R120" s="737">
        <v>1</v>
      </c>
      <c r="S120" s="738" t="s">
        <v>121</v>
      </c>
      <c r="T120" s="736">
        <f t="shared" si="56"/>
        <v>1</v>
      </c>
      <c r="U120" s="1185">
        <f t="shared" si="51"/>
        <v>7.9396585946804286E-3</v>
      </c>
      <c r="V120" s="1071">
        <f t="shared" si="52"/>
        <v>2</v>
      </c>
      <c r="W120" s="1072">
        <f t="shared" si="53"/>
        <v>6</v>
      </c>
      <c r="X120" s="1073">
        <f t="shared" si="54"/>
        <v>8</v>
      </c>
      <c r="Y120" s="1230">
        <f t="shared" si="55"/>
        <v>3.1312380132294808E-2</v>
      </c>
      <c r="Z120" s="1067"/>
      <c r="AA120" s="1067"/>
      <c r="AB120" s="579"/>
    </row>
    <row r="121" spans="1:28" x14ac:dyDescent="0.2">
      <c r="A121" s="751" t="s">
        <v>94</v>
      </c>
      <c r="B121" s="753" t="s">
        <v>121</v>
      </c>
      <c r="C121" s="752">
        <v>2</v>
      </c>
      <c r="D121" s="739">
        <f t="shared" si="57"/>
        <v>2</v>
      </c>
      <c r="E121" s="1184">
        <f t="shared" si="43"/>
        <v>4.5433893684688781E-2</v>
      </c>
      <c r="F121" s="747" t="s">
        <v>121</v>
      </c>
      <c r="G121" s="748">
        <v>1</v>
      </c>
      <c r="H121" s="736">
        <f t="shared" si="44"/>
        <v>1</v>
      </c>
      <c r="I121" s="1185">
        <f t="shared" si="45"/>
        <v>5.7142857142857141E-2</v>
      </c>
      <c r="J121" s="742" t="s">
        <v>121</v>
      </c>
      <c r="K121" s="743" t="s">
        <v>121</v>
      </c>
      <c r="L121" s="736">
        <f t="shared" si="46"/>
        <v>0</v>
      </c>
      <c r="M121" s="1185">
        <f t="shared" si="47"/>
        <v>0</v>
      </c>
      <c r="N121" s="742" t="s">
        <v>121</v>
      </c>
      <c r="O121" s="743">
        <v>1</v>
      </c>
      <c r="P121" s="736">
        <f t="shared" si="48"/>
        <v>1</v>
      </c>
      <c r="Q121" s="1188">
        <f t="shared" si="49"/>
        <v>1.1693171188026192E-2</v>
      </c>
      <c r="R121" s="737" t="s">
        <v>121</v>
      </c>
      <c r="S121" s="738">
        <v>3</v>
      </c>
      <c r="T121" s="736">
        <f t="shared" si="56"/>
        <v>3</v>
      </c>
      <c r="U121" s="1185">
        <f t="shared" si="51"/>
        <v>2.3818975784041286E-2</v>
      </c>
      <c r="V121" s="1071">
        <f t="shared" si="52"/>
        <v>0</v>
      </c>
      <c r="W121" s="1072">
        <f t="shared" si="53"/>
        <v>6</v>
      </c>
      <c r="X121" s="1073">
        <f t="shared" si="54"/>
        <v>6</v>
      </c>
      <c r="Y121" s="1230">
        <f t="shared" si="55"/>
        <v>2.3484285099221104E-2</v>
      </c>
      <c r="Z121" s="1067"/>
      <c r="AA121" s="1067"/>
      <c r="AB121" s="579"/>
    </row>
    <row r="122" spans="1:28" x14ac:dyDescent="0.2">
      <c r="A122" s="751" t="s">
        <v>95</v>
      </c>
      <c r="B122" s="753" t="s">
        <v>121</v>
      </c>
      <c r="C122" s="752">
        <v>1</v>
      </c>
      <c r="D122" s="739">
        <f t="shared" si="57"/>
        <v>1</v>
      </c>
      <c r="E122" s="1184">
        <f t="shared" si="43"/>
        <v>2.271694684234439E-2</v>
      </c>
      <c r="F122" s="747" t="s">
        <v>121</v>
      </c>
      <c r="G122" s="748" t="s">
        <v>121</v>
      </c>
      <c r="H122" s="736">
        <f t="shared" si="44"/>
        <v>0</v>
      </c>
      <c r="I122" s="1185">
        <f t="shared" si="45"/>
        <v>0</v>
      </c>
      <c r="J122" s="742" t="s">
        <v>121</v>
      </c>
      <c r="K122" s="743" t="s">
        <v>121</v>
      </c>
      <c r="L122" s="736">
        <f t="shared" si="46"/>
        <v>0</v>
      </c>
      <c r="M122" s="1185">
        <f t="shared" si="47"/>
        <v>0</v>
      </c>
      <c r="N122" s="742" t="s">
        <v>121</v>
      </c>
      <c r="O122" s="743" t="s">
        <v>121</v>
      </c>
      <c r="P122" s="736">
        <f t="shared" si="48"/>
        <v>0</v>
      </c>
      <c r="Q122" s="1188">
        <f t="shared" si="49"/>
        <v>0</v>
      </c>
      <c r="R122" s="737" t="s">
        <v>121</v>
      </c>
      <c r="S122" s="738" t="s">
        <v>121</v>
      </c>
      <c r="T122" s="736">
        <f t="shared" si="56"/>
        <v>0</v>
      </c>
      <c r="U122" s="1185">
        <f t="shared" si="51"/>
        <v>0</v>
      </c>
      <c r="V122" s="1071">
        <f t="shared" si="52"/>
        <v>0</v>
      </c>
      <c r="W122" s="1072">
        <f t="shared" si="53"/>
        <v>1</v>
      </c>
      <c r="X122" s="1073">
        <f t="shared" si="54"/>
        <v>1</v>
      </c>
      <c r="Y122" s="1230">
        <f t="shared" si="55"/>
        <v>3.914047516536851E-3</v>
      </c>
      <c r="Z122" s="1067"/>
      <c r="AA122" s="1067"/>
      <c r="AB122" s="579"/>
    </row>
    <row r="123" spans="1:28" x14ac:dyDescent="0.2">
      <c r="A123" s="751" t="s">
        <v>96</v>
      </c>
      <c r="B123" s="753">
        <v>1</v>
      </c>
      <c r="C123" s="752">
        <v>90</v>
      </c>
      <c r="D123" s="739">
        <f t="shared" si="57"/>
        <v>91</v>
      </c>
      <c r="E123" s="1184">
        <f t="shared" si="43"/>
        <v>2.0672421626533395</v>
      </c>
      <c r="F123" s="747" t="s">
        <v>121</v>
      </c>
      <c r="G123" s="748">
        <v>31</v>
      </c>
      <c r="H123" s="736">
        <f t="shared" si="44"/>
        <v>31</v>
      </c>
      <c r="I123" s="1185">
        <f t="shared" si="45"/>
        <v>1.7714285714285714</v>
      </c>
      <c r="J123" s="742">
        <v>1</v>
      </c>
      <c r="K123" s="743">
        <v>72</v>
      </c>
      <c r="L123" s="736">
        <f t="shared" si="46"/>
        <v>73</v>
      </c>
      <c r="M123" s="1185">
        <f t="shared" si="47"/>
        <v>1.0732137606586298</v>
      </c>
      <c r="N123" s="742">
        <v>1</v>
      </c>
      <c r="O123" s="743">
        <v>103</v>
      </c>
      <c r="P123" s="736">
        <f t="shared" si="48"/>
        <v>104</v>
      </c>
      <c r="Q123" s="1188">
        <f t="shared" si="49"/>
        <v>1.2160898035547241</v>
      </c>
      <c r="R123" s="737">
        <v>7</v>
      </c>
      <c r="S123" s="738">
        <v>87</v>
      </c>
      <c r="T123" s="736">
        <f t="shared" si="56"/>
        <v>94</v>
      </c>
      <c r="U123" s="1185">
        <f t="shared" si="51"/>
        <v>0.74632790789996029</v>
      </c>
      <c r="V123" s="1071">
        <f t="shared" si="52"/>
        <v>9</v>
      </c>
      <c r="W123" s="1072">
        <f t="shared" si="53"/>
        <v>280</v>
      </c>
      <c r="X123" s="1073">
        <f t="shared" si="54"/>
        <v>289</v>
      </c>
      <c r="Y123" s="1230">
        <f t="shared" si="55"/>
        <v>1.1311597322791498</v>
      </c>
      <c r="Z123" s="1067"/>
      <c r="AA123" s="1067"/>
      <c r="AB123" s="579"/>
    </row>
    <row r="124" spans="1:28" x14ac:dyDescent="0.2">
      <c r="A124" s="751" t="s">
        <v>97</v>
      </c>
      <c r="B124" s="753">
        <v>9</v>
      </c>
      <c r="C124" s="752">
        <v>82</v>
      </c>
      <c r="D124" s="739">
        <f t="shared" si="57"/>
        <v>91</v>
      </c>
      <c r="E124" s="1184">
        <f t="shared" si="43"/>
        <v>2.0672421626533395</v>
      </c>
      <c r="F124" s="747">
        <v>1</v>
      </c>
      <c r="G124" s="748">
        <v>28</v>
      </c>
      <c r="H124" s="736">
        <f t="shared" si="44"/>
        <v>29</v>
      </c>
      <c r="I124" s="1185">
        <f t="shared" si="45"/>
        <v>1.6571428571428573</v>
      </c>
      <c r="J124" s="742">
        <v>17</v>
      </c>
      <c r="K124" s="743">
        <v>80</v>
      </c>
      <c r="L124" s="736">
        <f t="shared" si="46"/>
        <v>97</v>
      </c>
      <c r="M124" s="1185">
        <f t="shared" si="47"/>
        <v>1.4260511614231108</v>
      </c>
      <c r="N124" s="742">
        <v>18</v>
      </c>
      <c r="O124" s="743">
        <v>108</v>
      </c>
      <c r="P124" s="736">
        <f t="shared" si="48"/>
        <v>126</v>
      </c>
      <c r="Q124" s="1188">
        <f t="shared" si="49"/>
        <v>1.4733395696913003</v>
      </c>
      <c r="R124" s="737">
        <v>16</v>
      </c>
      <c r="S124" s="738">
        <v>87</v>
      </c>
      <c r="T124" s="736">
        <f t="shared" si="56"/>
        <v>103</v>
      </c>
      <c r="U124" s="1185">
        <f t="shared" si="51"/>
        <v>0.81778483525208412</v>
      </c>
      <c r="V124" s="1071">
        <f t="shared" si="52"/>
        <v>43</v>
      </c>
      <c r="W124" s="1072">
        <f t="shared" si="53"/>
        <v>277</v>
      </c>
      <c r="X124" s="1073">
        <f t="shared" si="54"/>
        <v>320</v>
      </c>
      <c r="Y124" s="1230">
        <f t="shared" si="55"/>
        <v>1.2524952052917921</v>
      </c>
      <c r="Z124" s="1067"/>
      <c r="AA124" s="1067"/>
      <c r="AB124" s="579"/>
    </row>
    <row r="125" spans="1:28" x14ac:dyDescent="0.2">
      <c r="A125" s="751" t="s">
        <v>98</v>
      </c>
      <c r="B125" s="753">
        <v>4</v>
      </c>
      <c r="C125" s="752">
        <v>1</v>
      </c>
      <c r="D125" s="739">
        <f t="shared" si="57"/>
        <v>5</v>
      </c>
      <c r="E125" s="1184">
        <f t="shared" si="43"/>
        <v>0.11358473421172194</v>
      </c>
      <c r="F125" s="747">
        <v>2</v>
      </c>
      <c r="G125" s="748">
        <v>1</v>
      </c>
      <c r="H125" s="736">
        <f t="shared" si="44"/>
        <v>3</v>
      </c>
      <c r="I125" s="1185">
        <f t="shared" si="45"/>
        <v>0.17142857142857143</v>
      </c>
      <c r="J125" s="742">
        <v>2</v>
      </c>
      <c r="K125" s="743">
        <v>1</v>
      </c>
      <c r="L125" s="736">
        <f t="shared" si="46"/>
        <v>3</v>
      </c>
      <c r="M125" s="1185">
        <f t="shared" si="47"/>
        <v>4.4104675095560132E-2</v>
      </c>
      <c r="N125" s="742">
        <v>4</v>
      </c>
      <c r="O125" s="743">
        <v>2</v>
      </c>
      <c r="P125" s="736">
        <f t="shared" si="48"/>
        <v>6</v>
      </c>
      <c r="Q125" s="1188">
        <f t="shared" si="49"/>
        <v>7.015902712815715E-2</v>
      </c>
      <c r="R125" s="737">
        <v>4</v>
      </c>
      <c r="S125" s="738">
        <v>1</v>
      </c>
      <c r="T125" s="736">
        <f t="shared" si="56"/>
        <v>5</v>
      </c>
      <c r="U125" s="1185">
        <f t="shared" si="51"/>
        <v>3.9698292973402147E-2</v>
      </c>
      <c r="V125" s="1071">
        <f t="shared" si="52"/>
        <v>12</v>
      </c>
      <c r="W125" s="1072">
        <f t="shared" si="53"/>
        <v>4</v>
      </c>
      <c r="X125" s="1073">
        <f t="shared" si="54"/>
        <v>16</v>
      </c>
      <c r="Y125" s="1230">
        <f t="shared" si="55"/>
        <v>6.2624760264589616E-2</v>
      </c>
      <c r="Z125" s="1067"/>
      <c r="AA125" s="1067"/>
      <c r="AB125" s="579"/>
    </row>
    <row r="126" spans="1:28" x14ac:dyDescent="0.2">
      <c r="A126" s="751" t="s">
        <v>99</v>
      </c>
      <c r="B126" s="753" t="s">
        <v>121</v>
      </c>
      <c r="C126" s="752" t="s">
        <v>121</v>
      </c>
      <c r="D126" s="739">
        <f t="shared" si="57"/>
        <v>0</v>
      </c>
      <c r="E126" s="1184">
        <f t="shared" si="43"/>
        <v>0</v>
      </c>
      <c r="F126" s="747" t="s">
        <v>121</v>
      </c>
      <c r="G126" s="748" t="s">
        <v>121</v>
      </c>
      <c r="H126" s="736">
        <f t="shared" si="44"/>
        <v>0</v>
      </c>
      <c r="I126" s="1185">
        <f t="shared" si="45"/>
        <v>0</v>
      </c>
      <c r="J126" s="742" t="s">
        <v>121</v>
      </c>
      <c r="K126" s="743">
        <v>2</v>
      </c>
      <c r="L126" s="736">
        <f t="shared" si="46"/>
        <v>2</v>
      </c>
      <c r="M126" s="1185">
        <f t="shared" si="47"/>
        <v>2.9403116730373418E-2</v>
      </c>
      <c r="N126" s="742" t="s">
        <v>121</v>
      </c>
      <c r="O126" s="743">
        <v>2</v>
      </c>
      <c r="P126" s="736">
        <f t="shared" si="48"/>
        <v>2</v>
      </c>
      <c r="Q126" s="1188">
        <f t="shared" si="49"/>
        <v>2.3386342376052385E-2</v>
      </c>
      <c r="R126" s="737">
        <v>1</v>
      </c>
      <c r="S126" s="738">
        <v>1</v>
      </c>
      <c r="T126" s="736">
        <f t="shared" si="56"/>
        <v>2</v>
      </c>
      <c r="U126" s="1185">
        <f t="shared" si="51"/>
        <v>1.5879317189360857E-2</v>
      </c>
      <c r="V126" s="1071">
        <f t="shared" si="52"/>
        <v>1</v>
      </c>
      <c r="W126" s="1072">
        <f t="shared" si="53"/>
        <v>3</v>
      </c>
      <c r="X126" s="1073">
        <f t="shared" si="54"/>
        <v>4</v>
      </c>
      <c r="Y126" s="1230">
        <f t="shared" si="55"/>
        <v>1.5656190066147404E-2</v>
      </c>
      <c r="Z126" s="1067"/>
      <c r="AA126" s="1067"/>
      <c r="AB126" s="579"/>
    </row>
    <row r="127" spans="1:28" x14ac:dyDescent="0.2">
      <c r="A127" s="751" t="s">
        <v>100</v>
      </c>
      <c r="B127" s="753">
        <v>1142</v>
      </c>
      <c r="C127" s="752">
        <v>838</v>
      </c>
      <c r="D127" s="739">
        <f t="shared" si="57"/>
        <v>1980</v>
      </c>
      <c r="E127" s="1184">
        <f t="shared" si="43"/>
        <v>44.979554747841888</v>
      </c>
      <c r="F127" s="747">
        <v>440</v>
      </c>
      <c r="G127" s="748">
        <v>357</v>
      </c>
      <c r="H127" s="736">
        <f t="shared" si="44"/>
        <v>797</v>
      </c>
      <c r="I127" s="1185">
        <f t="shared" si="45"/>
        <v>45.542857142857144</v>
      </c>
      <c r="J127" s="742">
        <v>1816</v>
      </c>
      <c r="K127" s="743">
        <v>2026</v>
      </c>
      <c r="L127" s="736">
        <f t="shared" si="46"/>
        <v>3842</v>
      </c>
      <c r="M127" s="1185">
        <f t="shared" si="47"/>
        <v>56.483387239047339</v>
      </c>
      <c r="N127" s="742">
        <v>2256</v>
      </c>
      <c r="O127" s="743">
        <v>2383</v>
      </c>
      <c r="P127" s="736">
        <f t="shared" si="48"/>
        <v>4639</v>
      </c>
      <c r="Q127" s="1188">
        <f t="shared" si="49"/>
        <v>54.244621141253511</v>
      </c>
      <c r="R127" s="737">
        <v>3910</v>
      </c>
      <c r="S127" s="738">
        <v>4862</v>
      </c>
      <c r="T127" s="736">
        <f t="shared" si="56"/>
        <v>8772</v>
      </c>
      <c r="U127" s="1185">
        <f t="shared" si="51"/>
        <v>69.646685192536722</v>
      </c>
      <c r="V127" s="1071">
        <f t="shared" si="52"/>
        <v>7308</v>
      </c>
      <c r="W127" s="1072">
        <f t="shared" si="53"/>
        <v>8083</v>
      </c>
      <c r="X127" s="1073">
        <f t="shared" si="54"/>
        <v>15391</v>
      </c>
      <c r="Y127" s="1230">
        <f t="shared" si="55"/>
        <v>60.241105327018673</v>
      </c>
      <c r="Z127" s="1067"/>
      <c r="AA127" s="1067"/>
      <c r="AB127" s="579"/>
    </row>
    <row r="128" spans="1:28" x14ac:dyDescent="0.2">
      <c r="A128" s="751" t="s">
        <v>150</v>
      </c>
      <c r="B128" s="753" t="s">
        <v>121</v>
      </c>
      <c r="C128" s="752" t="s">
        <v>121</v>
      </c>
      <c r="D128" s="739">
        <f t="shared" si="57"/>
        <v>0</v>
      </c>
      <c r="E128" s="1184">
        <f t="shared" si="43"/>
        <v>0</v>
      </c>
      <c r="F128" s="747" t="s">
        <v>121</v>
      </c>
      <c r="G128" s="748" t="s">
        <v>121</v>
      </c>
      <c r="H128" s="736">
        <f t="shared" si="44"/>
        <v>0</v>
      </c>
      <c r="I128" s="1185">
        <f t="shared" si="45"/>
        <v>0</v>
      </c>
      <c r="J128" s="742">
        <v>1</v>
      </c>
      <c r="K128" s="743">
        <v>1</v>
      </c>
      <c r="L128" s="736">
        <f t="shared" si="46"/>
        <v>2</v>
      </c>
      <c r="M128" s="1185">
        <f t="shared" si="47"/>
        <v>2.9403116730373418E-2</v>
      </c>
      <c r="N128" s="742">
        <v>1</v>
      </c>
      <c r="O128" s="743">
        <v>1</v>
      </c>
      <c r="P128" s="736">
        <f t="shared" si="48"/>
        <v>2</v>
      </c>
      <c r="Q128" s="1188">
        <f t="shared" si="49"/>
        <v>2.3386342376052385E-2</v>
      </c>
      <c r="R128" s="737" t="s">
        <v>121</v>
      </c>
      <c r="S128" s="738">
        <v>2</v>
      </c>
      <c r="T128" s="736">
        <f t="shared" si="56"/>
        <v>2</v>
      </c>
      <c r="U128" s="1185">
        <f t="shared" si="51"/>
        <v>1.5879317189360857E-2</v>
      </c>
      <c r="V128" s="1071">
        <f t="shared" si="52"/>
        <v>1</v>
      </c>
      <c r="W128" s="1072">
        <f t="shared" si="53"/>
        <v>3</v>
      </c>
      <c r="X128" s="1073">
        <f t="shared" si="54"/>
        <v>4</v>
      </c>
      <c r="Y128" s="1230">
        <f t="shared" si="55"/>
        <v>1.5656190066147404E-2</v>
      </c>
      <c r="Z128" s="1067"/>
      <c r="AA128" s="1067"/>
      <c r="AB128" s="579"/>
    </row>
    <row r="129" spans="1:28" x14ac:dyDescent="0.2">
      <c r="A129" s="751" t="s">
        <v>101</v>
      </c>
      <c r="B129" s="753">
        <v>2</v>
      </c>
      <c r="C129" s="752">
        <v>8</v>
      </c>
      <c r="D129" s="739">
        <f t="shared" si="57"/>
        <v>10</v>
      </c>
      <c r="E129" s="1184">
        <f t="shared" si="43"/>
        <v>0.22716946842344388</v>
      </c>
      <c r="F129" s="747">
        <v>5</v>
      </c>
      <c r="G129" s="748">
        <v>2</v>
      </c>
      <c r="H129" s="736">
        <f t="shared" si="44"/>
        <v>7</v>
      </c>
      <c r="I129" s="1185">
        <f t="shared" si="45"/>
        <v>0.4</v>
      </c>
      <c r="J129" s="742">
        <v>20</v>
      </c>
      <c r="K129" s="743">
        <v>14</v>
      </c>
      <c r="L129" s="736">
        <f t="shared" si="46"/>
        <v>34</v>
      </c>
      <c r="M129" s="1185">
        <f t="shared" si="47"/>
        <v>0.49985298441634812</v>
      </c>
      <c r="N129" s="742">
        <v>25</v>
      </c>
      <c r="O129" s="743">
        <v>16</v>
      </c>
      <c r="P129" s="736">
        <f t="shared" si="48"/>
        <v>41</v>
      </c>
      <c r="Q129" s="1188">
        <f t="shared" si="49"/>
        <v>0.47942001870907391</v>
      </c>
      <c r="R129" s="737">
        <v>15</v>
      </c>
      <c r="S129" s="738">
        <v>22</v>
      </c>
      <c r="T129" s="736">
        <f t="shared" si="56"/>
        <v>37</v>
      </c>
      <c r="U129" s="1185">
        <f t="shared" si="51"/>
        <v>0.29376736800317588</v>
      </c>
      <c r="V129" s="1071">
        <f t="shared" si="52"/>
        <v>42</v>
      </c>
      <c r="W129" s="1072">
        <f t="shared" si="53"/>
        <v>46</v>
      </c>
      <c r="X129" s="1073">
        <f t="shared" si="54"/>
        <v>88</v>
      </c>
      <c r="Y129" s="1230">
        <f t="shared" si="55"/>
        <v>0.34443618145524285</v>
      </c>
      <c r="Z129" s="1067"/>
      <c r="AA129" s="1067"/>
      <c r="AB129" s="579"/>
    </row>
    <row r="130" spans="1:28" x14ac:dyDescent="0.2">
      <c r="A130" s="751" t="s">
        <v>102</v>
      </c>
      <c r="B130" s="753">
        <v>1</v>
      </c>
      <c r="C130" s="752">
        <v>2</v>
      </c>
      <c r="D130" s="739">
        <f t="shared" si="57"/>
        <v>3</v>
      </c>
      <c r="E130" s="1184">
        <f t="shared" si="43"/>
        <v>6.8150840527033171E-2</v>
      </c>
      <c r="F130" s="747" t="s">
        <v>121</v>
      </c>
      <c r="G130" s="748" t="s">
        <v>121</v>
      </c>
      <c r="H130" s="736">
        <f t="shared" si="44"/>
        <v>0</v>
      </c>
      <c r="I130" s="1185">
        <f t="shared" si="45"/>
        <v>0</v>
      </c>
      <c r="J130" s="742">
        <v>2</v>
      </c>
      <c r="K130" s="743">
        <v>2</v>
      </c>
      <c r="L130" s="736">
        <f t="shared" si="46"/>
        <v>4</v>
      </c>
      <c r="M130" s="1185">
        <f t="shared" si="47"/>
        <v>5.8806233460746836E-2</v>
      </c>
      <c r="N130" s="742">
        <v>2</v>
      </c>
      <c r="O130" s="743">
        <v>2</v>
      </c>
      <c r="P130" s="736">
        <f t="shared" si="48"/>
        <v>4</v>
      </c>
      <c r="Q130" s="1188">
        <f t="shared" si="49"/>
        <v>4.6772684752104769E-2</v>
      </c>
      <c r="R130" s="737">
        <v>2</v>
      </c>
      <c r="S130" s="738">
        <v>3</v>
      </c>
      <c r="T130" s="736">
        <f t="shared" si="56"/>
        <v>5</v>
      </c>
      <c r="U130" s="1185">
        <f t="shared" si="51"/>
        <v>3.9698292973402147E-2</v>
      </c>
      <c r="V130" s="1071">
        <f t="shared" si="52"/>
        <v>5</v>
      </c>
      <c r="W130" s="1072">
        <f t="shared" si="53"/>
        <v>7</v>
      </c>
      <c r="X130" s="1073">
        <f t="shared" si="54"/>
        <v>12</v>
      </c>
      <c r="Y130" s="1230">
        <f t="shared" si="55"/>
        <v>4.6968570198442208E-2</v>
      </c>
      <c r="Z130" s="1067"/>
      <c r="AA130" s="1067"/>
      <c r="AB130" s="579"/>
    </row>
    <row r="131" spans="1:28" x14ac:dyDescent="0.2">
      <c r="A131" s="751" t="s">
        <v>141</v>
      </c>
      <c r="B131" s="753">
        <v>1</v>
      </c>
      <c r="C131" s="752" t="s">
        <v>121</v>
      </c>
      <c r="D131" s="739">
        <f t="shared" si="57"/>
        <v>1</v>
      </c>
      <c r="E131" s="1184">
        <f t="shared" si="43"/>
        <v>2.271694684234439E-2</v>
      </c>
      <c r="F131" s="747" t="s">
        <v>121</v>
      </c>
      <c r="G131" s="748">
        <v>1</v>
      </c>
      <c r="H131" s="736">
        <f t="shared" si="44"/>
        <v>1</v>
      </c>
      <c r="I131" s="1185">
        <f t="shared" si="45"/>
        <v>5.7142857142857141E-2</v>
      </c>
      <c r="J131" s="742" t="s">
        <v>121</v>
      </c>
      <c r="K131" s="743">
        <v>1</v>
      </c>
      <c r="L131" s="736">
        <f t="shared" si="46"/>
        <v>1</v>
      </c>
      <c r="M131" s="1185">
        <f t="shared" si="47"/>
        <v>1.4701558365186709E-2</v>
      </c>
      <c r="N131" s="742" t="s">
        <v>121</v>
      </c>
      <c r="O131" s="743">
        <v>2</v>
      </c>
      <c r="P131" s="736">
        <f t="shared" si="48"/>
        <v>2</v>
      </c>
      <c r="Q131" s="1188">
        <f t="shared" si="49"/>
        <v>2.3386342376052385E-2</v>
      </c>
      <c r="R131" s="737">
        <v>1</v>
      </c>
      <c r="S131" s="738" t="s">
        <v>121</v>
      </c>
      <c r="T131" s="736">
        <f t="shared" si="56"/>
        <v>1</v>
      </c>
      <c r="U131" s="1185">
        <f t="shared" si="51"/>
        <v>7.9396585946804286E-3</v>
      </c>
      <c r="V131" s="1071">
        <f t="shared" si="52"/>
        <v>2</v>
      </c>
      <c r="W131" s="1072">
        <f t="shared" si="53"/>
        <v>2</v>
      </c>
      <c r="X131" s="1073">
        <f t="shared" si="54"/>
        <v>4</v>
      </c>
      <c r="Y131" s="1230">
        <f t="shared" si="55"/>
        <v>1.5656190066147404E-2</v>
      </c>
      <c r="Z131" s="1067"/>
      <c r="AA131" s="1067"/>
      <c r="AB131" s="579"/>
    </row>
    <row r="132" spans="1:28" x14ac:dyDescent="0.2">
      <c r="A132" s="751" t="s">
        <v>178</v>
      </c>
      <c r="B132" s="753" t="s">
        <v>121</v>
      </c>
      <c r="C132" s="752" t="s">
        <v>121</v>
      </c>
      <c r="D132" s="739">
        <f t="shared" si="57"/>
        <v>0</v>
      </c>
      <c r="E132" s="1184">
        <f t="shared" si="43"/>
        <v>0</v>
      </c>
      <c r="F132" s="747" t="s">
        <v>121</v>
      </c>
      <c r="G132" s="748" t="s">
        <v>121</v>
      </c>
      <c r="H132" s="736">
        <f t="shared" si="44"/>
        <v>0</v>
      </c>
      <c r="I132" s="1185">
        <f t="shared" si="45"/>
        <v>0</v>
      </c>
      <c r="J132" s="742" t="s">
        <v>121</v>
      </c>
      <c r="K132" s="743" t="s">
        <v>121</v>
      </c>
      <c r="L132" s="736">
        <f t="shared" si="46"/>
        <v>0</v>
      </c>
      <c r="M132" s="1185">
        <f t="shared" si="47"/>
        <v>0</v>
      </c>
      <c r="N132" s="742" t="s">
        <v>121</v>
      </c>
      <c r="O132" s="743" t="s">
        <v>121</v>
      </c>
      <c r="P132" s="736">
        <f t="shared" si="48"/>
        <v>0</v>
      </c>
      <c r="Q132" s="1188">
        <f t="shared" si="49"/>
        <v>0</v>
      </c>
      <c r="R132" s="737" t="s">
        <v>121</v>
      </c>
      <c r="S132" s="738">
        <v>1</v>
      </c>
      <c r="T132" s="736">
        <f t="shared" si="56"/>
        <v>1</v>
      </c>
      <c r="U132" s="1185">
        <f t="shared" si="51"/>
        <v>7.9396585946804286E-3</v>
      </c>
      <c r="V132" s="1071">
        <f t="shared" si="52"/>
        <v>0</v>
      </c>
      <c r="W132" s="1072">
        <f t="shared" si="53"/>
        <v>1</v>
      </c>
      <c r="X132" s="1073">
        <f t="shared" si="54"/>
        <v>1</v>
      </c>
      <c r="Y132" s="1230">
        <f t="shared" si="55"/>
        <v>3.914047516536851E-3</v>
      </c>
      <c r="Z132" s="1067"/>
      <c r="AA132" s="1067"/>
      <c r="AB132" s="579"/>
    </row>
    <row r="133" spans="1:28" x14ac:dyDescent="0.2">
      <c r="A133" s="751" t="s">
        <v>103</v>
      </c>
      <c r="B133" s="753">
        <v>30</v>
      </c>
      <c r="C133" s="752">
        <v>25</v>
      </c>
      <c r="D133" s="739">
        <f t="shared" si="57"/>
        <v>55</v>
      </c>
      <c r="E133" s="1184">
        <f t="shared" si="43"/>
        <v>1.2494320763289415</v>
      </c>
      <c r="F133" s="747">
        <v>8</v>
      </c>
      <c r="G133" s="748">
        <v>10</v>
      </c>
      <c r="H133" s="736">
        <f t="shared" si="44"/>
        <v>18</v>
      </c>
      <c r="I133" s="1185">
        <f t="shared" si="45"/>
        <v>1.0285714285714285</v>
      </c>
      <c r="J133" s="742">
        <v>185</v>
      </c>
      <c r="K133" s="743">
        <v>209</v>
      </c>
      <c r="L133" s="736">
        <f t="shared" si="46"/>
        <v>394</v>
      </c>
      <c r="M133" s="1185">
        <f t="shared" si="47"/>
        <v>5.7924139958835639</v>
      </c>
      <c r="N133" s="742">
        <v>193</v>
      </c>
      <c r="O133" s="743">
        <v>219</v>
      </c>
      <c r="P133" s="736">
        <f t="shared" si="48"/>
        <v>412</v>
      </c>
      <c r="Q133" s="1188">
        <f t="shared" si="49"/>
        <v>4.8175865294667917</v>
      </c>
      <c r="R133" s="737">
        <v>118</v>
      </c>
      <c r="S133" s="738">
        <v>118</v>
      </c>
      <c r="T133" s="736">
        <f t="shared" si="56"/>
        <v>236</v>
      </c>
      <c r="U133" s="1185">
        <f t="shared" si="51"/>
        <v>1.8737594283445811</v>
      </c>
      <c r="V133" s="1071">
        <f t="shared" si="52"/>
        <v>341</v>
      </c>
      <c r="W133" s="1072">
        <f t="shared" si="53"/>
        <v>362</v>
      </c>
      <c r="X133" s="1073">
        <f t="shared" si="54"/>
        <v>703</v>
      </c>
      <c r="Y133" s="1230">
        <f t="shared" si="55"/>
        <v>2.7515754041254059</v>
      </c>
      <c r="Z133" s="1067"/>
      <c r="AA133" s="1067"/>
      <c r="AB133" s="579"/>
    </row>
    <row r="134" spans="1:28" x14ac:dyDescent="0.2">
      <c r="A134" s="751" t="s">
        <v>142</v>
      </c>
      <c r="B134" s="753" t="s">
        <v>121</v>
      </c>
      <c r="C134" s="752">
        <v>1</v>
      </c>
      <c r="D134" s="739">
        <f t="shared" si="57"/>
        <v>1</v>
      </c>
      <c r="E134" s="1184">
        <f t="shared" ref="E134:E137" si="58">D134*100/D$138</f>
        <v>2.271694684234439E-2</v>
      </c>
      <c r="F134" s="747" t="s">
        <v>121</v>
      </c>
      <c r="G134" s="748" t="s">
        <v>121</v>
      </c>
      <c r="H134" s="736">
        <f t="shared" ref="H134" si="59">SUM(F134:G134)</f>
        <v>0</v>
      </c>
      <c r="I134" s="1185">
        <f t="shared" ref="I134:I137" si="60">H134*100/H$138</f>
        <v>0</v>
      </c>
      <c r="J134" s="747" t="s">
        <v>121</v>
      </c>
      <c r="K134" s="748" t="s">
        <v>121</v>
      </c>
      <c r="L134" s="736">
        <f t="shared" ref="L134" si="61">SUM(J134:K134)</f>
        <v>0</v>
      </c>
      <c r="M134" s="1185">
        <f t="shared" ref="M134:M137" si="62">L134*100/L$138</f>
        <v>0</v>
      </c>
      <c r="N134" s="747" t="s">
        <v>121</v>
      </c>
      <c r="O134" s="748" t="s">
        <v>121</v>
      </c>
      <c r="P134" s="736">
        <f t="shared" si="48"/>
        <v>0</v>
      </c>
      <c r="Q134" s="1188">
        <f t="shared" ref="Q134:Q137" si="63">P134*100/P$138</f>
        <v>0</v>
      </c>
      <c r="R134" s="737" t="s">
        <v>121</v>
      </c>
      <c r="S134" s="738" t="s">
        <v>121</v>
      </c>
      <c r="T134" s="736">
        <f t="shared" si="56"/>
        <v>0</v>
      </c>
      <c r="U134" s="1185">
        <f t="shared" ref="U134:U137" si="64">T134*100/$T$138</f>
        <v>0</v>
      </c>
      <c r="V134" s="1071">
        <f t="shared" si="52"/>
        <v>0</v>
      </c>
      <c r="W134" s="1072">
        <f t="shared" si="53"/>
        <v>1</v>
      </c>
      <c r="X134" s="1073">
        <f t="shared" ref="X134:X137" si="65">SUM(V134:W134)</f>
        <v>1</v>
      </c>
      <c r="Y134" s="1230">
        <f t="shared" ref="Y134:Y137" si="66">X134*100/X$138</f>
        <v>3.914047516536851E-3</v>
      </c>
      <c r="Z134" s="1067"/>
      <c r="AA134" s="1067"/>
      <c r="AB134" s="579"/>
    </row>
    <row r="135" spans="1:28" x14ac:dyDescent="0.2">
      <c r="A135" s="751" t="s">
        <v>114</v>
      </c>
      <c r="B135" s="753" t="s">
        <v>121</v>
      </c>
      <c r="C135" s="752" t="s">
        <v>121</v>
      </c>
      <c r="D135" s="739">
        <v>0</v>
      </c>
      <c r="E135" s="1184">
        <f t="shared" si="58"/>
        <v>0</v>
      </c>
      <c r="F135" s="753" t="s">
        <v>121</v>
      </c>
      <c r="G135" s="752" t="s">
        <v>121</v>
      </c>
      <c r="H135" s="739">
        <v>0</v>
      </c>
      <c r="I135" s="1184">
        <f t="shared" si="60"/>
        <v>0</v>
      </c>
      <c r="J135" s="753" t="s">
        <v>121</v>
      </c>
      <c r="K135" s="752" t="s">
        <v>121</v>
      </c>
      <c r="L135" s="739">
        <v>0</v>
      </c>
      <c r="M135" s="1184">
        <f t="shared" si="62"/>
        <v>0</v>
      </c>
      <c r="N135" s="753" t="s">
        <v>121</v>
      </c>
      <c r="O135" s="752" t="s">
        <v>121</v>
      </c>
      <c r="P135" s="739">
        <v>0</v>
      </c>
      <c r="Q135" s="1184">
        <f t="shared" si="63"/>
        <v>0</v>
      </c>
      <c r="R135" s="737">
        <v>1</v>
      </c>
      <c r="S135" s="738" t="s">
        <v>121</v>
      </c>
      <c r="T135" s="736">
        <f t="shared" si="56"/>
        <v>1</v>
      </c>
      <c r="U135" s="1185">
        <f t="shared" si="64"/>
        <v>7.9396585946804286E-3</v>
      </c>
      <c r="V135" s="1071">
        <f t="shared" si="52"/>
        <v>1</v>
      </c>
      <c r="W135" s="1072">
        <f t="shared" si="53"/>
        <v>0</v>
      </c>
      <c r="X135" s="1073">
        <f t="shared" si="65"/>
        <v>1</v>
      </c>
      <c r="Y135" s="1230">
        <f t="shared" si="66"/>
        <v>3.914047516536851E-3</v>
      </c>
      <c r="Z135" s="1067"/>
      <c r="AA135" s="1067"/>
      <c r="AB135" s="579"/>
    </row>
    <row r="136" spans="1:28" x14ac:dyDescent="0.2">
      <c r="A136" s="751" t="s">
        <v>104</v>
      </c>
      <c r="B136" s="753">
        <v>1</v>
      </c>
      <c r="C136" s="752" t="s">
        <v>121</v>
      </c>
      <c r="D136" s="739">
        <f>SUM(B136:C136)</f>
        <v>1</v>
      </c>
      <c r="E136" s="1184">
        <f t="shared" si="58"/>
        <v>2.271694684234439E-2</v>
      </c>
      <c r="F136" s="747" t="s">
        <v>121</v>
      </c>
      <c r="G136" s="748" t="s">
        <v>121</v>
      </c>
      <c r="H136" s="736">
        <f>SUM(F136:G136)</f>
        <v>0</v>
      </c>
      <c r="I136" s="1185">
        <f t="shared" si="60"/>
        <v>0</v>
      </c>
      <c r="J136" s="747" t="s">
        <v>121</v>
      </c>
      <c r="K136" s="748" t="s">
        <v>121</v>
      </c>
      <c r="L136" s="736">
        <f>SUM(J136:K136)</f>
        <v>0</v>
      </c>
      <c r="M136" s="1185">
        <f t="shared" si="62"/>
        <v>0</v>
      </c>
      <c r="N136" s="747" t="s">
        <v>121</v>
      </c>
      <c r="O136" s="748" t="s">
        <v>121</v>
      </c>
      <c r="P136" s="736">
        <f>SUM(H136,L136)</f>
        <v>0</v>
      </c>
      <c r="Q136" s="1188">
        <f t="shared" si="63"/>
        <v>0</v>
      </c>
      <c r="R136" s="737" t="s">
        <v>121</v>
      </c>
      <c r="S136" s="738" t="s">
        <v>121</v>
      </c>
      <c r="T136" s="736">
        <f t="shared" si="56"/>
        <v>0</v>
      </c>
      <c r="U136" s="1185">
        <f t="shared" si="64"/>
        <v>0</v>
      </c>
      <c r="V136" s="1071">
        <f t="shared" si="52"/>
        <v>1</v>
      </c>
      <c r="W136" s="1072">
        <f t="shared" si="53"/>
        <v>0</v>
      </c>
      <c r="X136" s="1073">
        <f t="shared" si="65"/>
        <v>1</v>
      </c>
      <c r="Y136" s="1230">
        <f t="shared" si="66"/>
        <v>3.914047516536851E-3</v>
      </c>
      <c r="Z136" s="1067"/>
      <c r="AA136" s="1067"/>
      <c r="AB136" s="579"/>
    </row>
    <row r="137" spans="1:28" ht="12.75" thickBot="1" x14ac:dyDescent="0.25">
      <c r="A137" s="751" t="s">
        <v>105</v>
      </c>
      <c r="B137" s="753">
        <v>4</v>
      </c>
      <c r="C137" s="752">
        <v>2</v>
      </c>
      <c r="D137" s="1215">
        <f>SUM(B137:C137)</f>
        <v>6</v>
      </c>
      <c r="E137" s="1216">
        <f t="shared" si="58"/>
        <v>0.13630168105406634</v>
      </c>
      <c r="F137" s="1217" t="s">
        <v>121</v>
      </c>
      <c r="G137" s="1218" t="s">
        <v>121</v>
      </c>
      <c r="H137" s="1219">
        <f>SUM(F137:G137)</f>
        <v>0</v>
      </c>
      <c r="I137" s="1220">
        <f t="shared" si="60"/>
        <v>0</v>
      </c>
      <c r="J137" s="1217" t="s">
        <v>121</v>
      </c>
      <c r="K137" s="1218">
        <v>1</v>
      </c>
      <c r="L137" s="1219">
        <f>SUM(J137:K137)</f>
        <v>1</v>
      </c>
      <c r="M137" s="1220">
        <f t="shared" si="62"/>
        <v>1.4701558365186709E-2</v>
      </c>
      <c r="N137" s="1217" t="s">
        <v>121</v>
      </c>
      <c r="O137" s="1218">
        <v>1</v>
      </c>
      <c r="P137" s="1219">
        <f>SUM(H137,L137)</f>
        <v>1</v>
      </c>
      <c r="Q137" s="1221">
        <f t="shared" si="63"/>
        <v>1.1693171188026192E-2</v>
      </c>
      <c r="R137" s="1222" t="s">
        <v>121</v>
      </c>
      <c r="S137" s="1223" t="s">
        <v>121</v>
      </c>
      <c r="T137" s="1219">
        <f t="shared" si="56"/>
        <v>0</v>
      </c>
      <c r="U137" s="1220">
        <f t="shared" si="64"/>
        <v>0</v>
      </c>
      <c r="V137" s="1224">
        <f t="shared" si="52"/>
        <v>4</v>
      </c>
      <c r="W137" s="1225">
        <f t="shared" si="53"/>
        <v>3</v>
      </c>
      <c r="X137" s="1226">
        <f t="shared" si="65"/>
        <v>7</v>
      </c>
      <c r="Y137" s="1231">
        <f t="shared" si="66"/>
        <v>2.7398332615757956E-2</v>
      </c>
      <c r="Z137" s="1069"/>
      <c r="AA137" s="1069"/>
      <c r="AB137" s="579"/>
    </row>
    <row r="138" spans="1:28" ht="12.75" thickBot="1" x14ac:dyDescent="0.25">
      <c r="A138" s="754" t="s">
        <v>183</v>
      </c>
      <c r="B138" s="757">
        <f>SUM(B6:B137)</f>
        <v>2037</v>
      </c>
      <c r="C138" s="755">
        <f>SUM(C6:C137)</f>
        <v>2365</v>
      </c>
      <c r="D138" s="756">
        <f>SUM(B138:C138)</f>
        <v>4402</v>
      </c>
      <c r="E138" s="1189">
        <f>SUM(E6:E137)</f>
        <v>99.999999999999957</v>
      </c>
      <c r="F138" s="757">
        <f>SUM(F6:F137)</f>
        <v>798</v>
      </c>
      <c r="G138" s="755">
        <f>SUM(G6:G137)</f>
        <v>952</v>
      </c>
      <c r="H138" s="756">
        <f>SUM(H6:H137)</f>
        <v>1750</v>
      </c>
      <c r="I138" s="1186">
        <f>SUM(I6:I137)</f>
        <v>100</v>
      </c>
      <c r="J138" s="755">
        <f t="shared" ref="J138:Y138" si="67">SUM(J6:J137)</f>
        <v>3059</v>
      </c>
      <c r="K138" s="755">
        <f t="shared" si="67"/>
        <v>3743</v>
      </c>
      <c r="L138" s="756">
        <f t="shared" si="67"/>
        <v>6802</v>
      </c>
      <c r="M138" s="1187">
        <f t="shared" si="67"/>
        <v>100</v>
      </c>
      <c r="N138" s="755">
        <f t="shared" si="67"/>
        <v>3857</v>
      </c>
      <c r="O138" s="755">
        <f t="shared" si="67"/>
        <v>4695</v>
      </c>
      <c r="P138" s="756">
        <f t="shared" si="67"/>
        <v>8552</v>
      </c>
      <c r="Q138" s="1189">
        <f t="shared" si="67"/>
        <v>100</v>
      </c>
      <c r="R138" s="755">
        <f t="shared" si="67"/>
        <v>5450</v>
      </c>
      <c r="S138" s="755">
        <f t="shared" si="67"/>
        <v>7145</v>
      </c>
      <c r="T138" s="756">
        <f t="shared" si="67"/>
        <v>12595</v>
      </c>
      <c r="U138" s="1190">
        <f t="shared" si="67"/>
        <v>99.999999999999972</v>
      </c>
      <c r="V138" s="757">
        <f t="shared" si="67"/>
        <v>11344</v>
      </c>
      <c r="W138" s="755">
        <f t="shared" si="67"/>
        <v>14205</v>
      </c>
      <c r="X138" s="756">
        <f t="shared" si="67"/>
        <v>25549</v>
      </c>
      <c r="Y138" s="1190">
        <f t="shared" si="67"/>
        <v>100.00000000000001</v>
      </c>
      <c r="Z138" s="541"/>
      <c r="AA138" s="541"/>
    </row>
    <row r="139" spans="1:28" x14ac:dyDescent="0.2">
      <c r="A139" s="960"/>
      <c r="B139" s="541"/>
      <c r="C139" s="541"/>
      <c r="D139" s="541"/>
      <c r="E139" s="1176"/>
      <c r="F139" s="541"/>
      <c r="G139" s="541"/>
      <c r="H139" s="541"/>
      <c r="I139" s="541"/>
      <c r="J139" s="541"/>
      <c r="K139" s="541"/>
      <c r="L139" s="541"/>
      <c r="M139" s="541"/>
      <c r="N139" s="541"/>
      <c r="O139" s="541"/>
      <c r="P139" s="541"/>
      <c r="Q139" s="541"/>
      <c r="R139" s="541"/>
      <c r="S139" s="541"/>
      <c r="T139" s="541"/>
      <c r="U139" s="541"/>
      <c r="V139" s="541"/>
      <c r="W139" s="541"/>
      <c r="X139" s="541"/>
      <c r="Y139" s="541"/>
      <c r="Z139" s="541"/>
      <c r="AA139" s="541"/>
    </row>
    <row r="140" spans="1:28" x14ac:dyDescent="0.2">
      <c r="A140" s="541"/>
      <c r="B140" s="541"/>
      <c r="C140" s="541"/>
      <c r="D140" s="541"/>
      <c r="E140" s="1175"/>
      <c r="F140" s="541"/>
      <c r="G140" s="541"/>
      <c r="H140" s="541"/>
      <c r="I140" s="541"/>
      <c r="J140" s="541"/>
      <c r="K140" s="541"/>
      <c r="L140" s="541"/>
      <c r="M140" s="541"/>
      <c r="N140" s="541"/>
      <c r="O140" s="541"/>
      <c r="P140" s="541"/>
      <c r="Q140" s="541"/>
      <c r="R140" s="541"/>
      <c r="S140" s="541"/>
      <c r="T140" s="541"/>
      <c r="U140" s="541"/>
      <c r="V140" s="541"/>
      <c r="W140" s="541"/>
      <c r="X140" s="541"/>
      <c r="Y140" s="541"/>
      <c r="Z140" s="541"/>
      <c r="AA140" s="541"/>
    </row>
    <row r="141" spans="1:28" x14ac:dyDescent="0.2">
      <c r="A141" s="541"/>
      <c r="B141" s="541"/>
      <c r="C141" s="541"/>
      <c r="D141" s="541"/>
      <c r="E141" s="1175"/>
      <c r="F141" s="541"/>
      <c r="G141" s="541"/>
      <c r="H141" s="541"/>
      <c r="I141" s="541"/>
      <c r="J141" s="541"/>
      <c r="K141" s="541"/>
      <c r="L141" s="541"/>
      <c r="M141" s="541"/>
      <c r="N141" s="541"/>
      <c r="O141" s="541"/>
      <c r="P141" s="541"/>
      <c r="Q141" s="541"/>
      <c r="R141" s="541"/>
      <c r="S141" s="541"/>
      <c r="T141" s="541"/>
      <c r="U141" s="541"/>
      <c r="V141" s="541"/>
      <c r="W141" s="541"/>
      <c r="X141" s="541"/>
      <c r="Y141" s="541"/>
      <c r="Z141" s="541"/>
      <c r="AA141" s="541"/>
    </row>
    <row r="142" spans="1:28" x14ac:dyDescent="0.2">
      <c r="A142" s="541"/>
      <c r="B142" s="541"/>
      <c r="C142" s="541"/>
      <c r="D142" s="541"/>
      <c r="E142" s="1175"/>
      <c r="F142" s="541"/>
      <c r="G142" s="541"/>
      <c r="H142" s="541"/>
      <c r="I142" s="541"/>
      <c r="J142" s="541"/>
      <c r="K142" s="541"/>
      <c r="L142" s="541"/>
      <c r="M142" s="541"/>
      <c r="N142" s="541"/>
      <c r="O142" s="541"/>
      <c r="P142" s="541"/>
      <c r="Q142" s="541"/>
      <c r="R142" s="541"/>
      <c r="S142" s="541"/>
      <c r="T142" s="541"/>
      <c r="U142" s="541"/>
      <c r="V142" s="541"/>
      <c r="W142" s="541"/>
      <c r="X142" s="541"/>
      <c r="Y142" s="541"/>
      <c r="Z142" s="541"/>
      <c r="AA142" s="541"/>
    </row>
    <row r="143" spans="1:28" x14ac:dyDescent="0.2">
      <c r="A143" s="541"/>
      <c r="B143" s="541"/>
      <c r="C143" s="541"/>
      <c r="D143" s="541"/>
      <c r="E143" s="1175"/>
      <c r="F143" s="541"/>
      <c r="G143" s="541"/>
      <c r="H143" s="541"/>
      <c r="I143" s="541"/>
      <c r="J143" s="541"/>
      <c r="K143" s="541"/>
      <c r="L143" s="541"/>
      <c r="M143" s="541"/>
      <c r="N143" s="541"/>
      <c r="O143" s="541"/>
      <c r="P143" s="541"/>
      <c r="Q143" s="541"/>
      <c r="R143" s="541"/>
      <c r="S143" s="541"/>
      <c r="T143" s="541"/>
      <c r="U143" s="541"/>
      <c r="V143" s="541"/>
      <c r="W143" s="541"/>
      <c r="X143" s="541"/>
      <c r="Y143" s="541"/>
      <c r="Z143" s="541"/>
      <c r="AA143" s="541"/>
    </row>
    <row r="144" spans="1:28" x14ac:dyDescent="0.2">
      <c r="Z144" s="541"/>
      <c r="AA144" s="541"/>
    </row>
    <row r="145" spans="1:27" x14ac:dyDescent="0.2">
      <c r="A145" s="541"/>
      <c r="B145" s="541"/>
      <c r="C145" s="541"/>
      <c r="D145" s="541"/>
      <c r="E145" s="1175"/>
      <c r="F145" s="541"/>
      <c r="G145" s="541"/>
      <c r="H145" s="541"/>
      <c r="I145" s="541"/>
      <c r="J145" s="541"/>
      <c r="K145" s="541"/>
      <c r="L145" s="541"/>
      <c r="M145" s="541"/>
      <c r="N145" s="541"/>
      <c r="O145" s="541"/>
      <c r="P145" s="541"/>
      <c r="Q145" s="541"/>
      <c r="R145" s="541"/>
      <c r="S145" s="541"/>
      <c r="T145" s="541"/>
      <c r="U145" s="541"/>
      <c r="V145" s="541"/>
      <c r="W145" s="541"/>
      <c r="X145" s="541"/>
      <c r="Y145" s="541"/>
      <c r="Z145" s="541"/>
      <c r="AA145" s="541"/>
    </row>
    <row r="146" spans="1:27" x14ac:dyDescent="0.2">
      <c r="A146" s="541"/>
      <c r="B146" s="541"/>
      <c r="C146" s="541"/>
      <c r="D146" s="541"/>
      <c r="E146" s="1175"/>
      <c r="F146" s="541"/>
      <c r="G146" s="541"/>
      <c r="H146" s="541"/>
      <c r="I146" s="541"/>
      <c r="J146" s="541"/>
      <c r="K146" s="541"/>
      <c r="L146" s="541"/>
      <c r="M146" s="541"/>
      <c r="N146" s="541"/>
      <c r="O146" s="541"/>
      <c r="P146" s="541"/>
      <c r="Q146" s="541"/>
      <c r="R146" s="541"/>
      <c r="S146" s="541"/>
      <c r="T146" s="541"/>
      <c r="U146" s="541"/>
      <c r="V146" s="541"/>
      <c r="W146" s="541"/>
      <c r="X146" s="541"/>
      <c r="Y146" s="541"/>
      <c r="Z146" s="541"/>
      <c r="AA146" s="541"/>
    </row>
    <row r="147" spans="1:27" ht="15" x14ac:dyDescent="0.25">
      <c r="A147"/>
      <c r="B147"/>
      <c r="C147"/>
      <c r="D147" s="541"/>
      <c r="E147" s="1175"/>
      <c r="F147" s="541"/>
      <c r="G147" s="541"/>
      <c r="H147" s="541"/>
      <c r="I147" s="541"/>
      <c r="J147" s="541"/>
      <c r="K147" s="541"/>
      <c r="L147" s="541"/>
      <c r="M147" s="541"/>
      <c r="N147" s="541"/>
      <c r="O147" s="541"/>
      <c r="P147" s="541"/>
      <c r="Q147" s="541"/>
      <c r="R147" s="541"/>
      <c r="S147" s="541"/>
      <c r="T147" s="541"/>
      <c r="U147" s="541"/>
      <c r="V147" s="541"/>
      <c r="W147" s="541"/>
      <c r="X147" s="541"/>
      <c r="Y147" s="541"/>
      <c r="Z147" s="541"/>
      <c r="AA147" s="541"/>
    </row>
    <row r="148" spans="1:27" x14ac:dyDescent="0.2">
      <c r="A148" s="579"/>
      <c r="C148" s="933"/>
      <c r="E148" s="1175"/>
      <c r="F148" s="541"/>
      <c r="G148" s="541"/>
      <c r="H148" s="541"/>
      <c r="I148" s="541"/>
      <c r="J148" s="541"/>
      <c r="K148" s="541"/>
      <c r="L148" s="541"/>
      <c r="M148" s="541"/>
      <c r="N148" s="541"/>
      <c r="O148" s="541"/>
      <c r="P148" s="541"/>
      <c r="Q148" s="541"/>
      <c r="R148" s="541"/>
      <c r="S148" s="541"/>
      <c r="T148" s="541"/>
      <c r="U148" s="541"/>
      <c r="V148" s="541"/>
      <c r="W148" s="541"/>
      <c r="X148" s="541"/>
      <c r="Y148" s="541"/>
      <c r="Z148" s="541"/>
      <c r="AA148" s="541"/>
    </row>
    <row r="149" spans="1:27" x14ac:dyDescent="0.2">
      <c r="A149" s="579"/>
      <c r="E149" s="1175"/>
      <c r="F149" s="541"/>
      <c r="G149" s="541"/>
      <c r="H149" s="541"/>
      <c r="I149" s="541"/>
      <c r="J149" s="541"/>
      <c r="K149" s="541"/>
      <c r="L149" s="541"/>
      <c r="M149" s="541"/>
      <c r="N149" s="541"/>
      <c r="O149" s="541"/>
      <c r="P149" s="541"/>
      <c r="Q149" s="541"/>
      <c r="R149" s="541"/>
      <c r="S149" s="541"/>
      <c r="T149" s="541"/>
      <c r="U149" s="541"/>
      <c r="V149" s="541"/>
      <c r="W149" s="541"/>
      <c r="X149" s="541"/>
      <c r="Y149" s="541"/>
      <c r="Z149" s="541"/>
      <c r="AA149" s="541"/>
    </row>
    <row r="150" spans="1:27" x14ac:dyDescent="0.2">
      <c r="A150" s="579"/>
      <c r="E150" s="1175"/>
      <c r="F150" s="541"/>
      <c r="G150" s="541"/>
      <c r="H150" s="541"/>
      <c r="I150" s="541"/>
      <c r="J150" s="541"/>
      <c r="K150" s="541"/>
      <c r="L150" s="541"/>
      <c r="M150" s="541"/>
      <c r="N150" s="541"/>
      <c r="O150" s="541"/>
      <c r="P150" s="541"/>
      <c r="Q150" s="541"/>
      <c r="R150" s="541"/>
      <c r="S150" s="541"/>
      <c r="T150" s="541"/>
      <c r="U150" s="541"/>
      <c r="V150" s="541"/>
      <c r="W150" s="541"/>
      <c r="X150" s="541"/>
      <c r="Y150" s="541"/>
      <c r="Z150" s="541"/>
      <c r="AA150" s="541"/>
    </row>
    <row r="151" spans="1:27" x14ac:dyDescent="0.2">
      <c r="E151" s="1175"/>
      <c r="F151" s="541"/>
      <c r="G151" s="541"/>
      <c r="H151" s="541"/>
      <c r="I151" s="541"/>
      <c r="J151" s="541"/>
      <c r="K151" s="541"/>
      <c r="L151" s="541"/>
      <c r="M151" s="541"/>
      <c r="N151" s="541"/>
      <c r="O151" s="541"/>
      <c r="P151" s="541"/>
      <c r="Q151" s="541"/>
      <c r="R151" s="541"/>
      <c r="S151" s="541"/>
      <c r="T151" s="541"/>
      <c r="U151" s="541"/>
      <c r="V151" s="541"/>
      <c r="W151" s="541"/>
      <c r="X151" s="541"/>
      <c r="Y151" s="541"/>
      <c r="Z151" s="541"/>
      <c r="AA151" s="541"/>
    </row>
    <row r="152" spans="1:27" x14ac:dyDescent="0.2">
      <c r="E152" s="1175"/>
      <c r="F152" s="541"/>
      <c r="G152" s="541"/>
      <c r="H152" s="541"/>
      <c r="I152" s="541"/>
      <c r="J152" s="541"/>
      <c r="K152" s="541"/>
      <c r="L152" s="541"/>
      <c r="M152" s="541"/>
      <c r="N152" s="541"/>
      <c r="O152" s="541"/>
      <c r="P152" s="541"/>
      <c r="Q152" s="541"/>
      <c r="R152" s="541"/>
      <c r="S152" s="541"/>
      <c r="T152" s="541"/>
      <c r="U152" s="541"/>
      <c r="V152" s="541"/>
      <c r="W152" s="541"/>
      <c r="X152" s="541"/>
      <c r="Y152" s="541"/>
      <c r="Z152" s="541"/>
      <c r="AA152" s="541"/>
    </row>
    <row r="153" spans="1:27" x14ac:dyDescent="0.2">
      <c r="E153" s="1175"/>
      <c r="F153" s="541"/>
      <c r="G153" s="541"/>
      <c r="H153" s="541"/>
      <c r="I153" s="541"/>
      <c r="J153" s="541"/>
      <c r="K153" s="541"/>
      <c r="L153" s="541"/>
      <c r="M153" s="541"/>
      <c r="N153" s="541"/>
      <c r="O153" s="541"/>
      <c r="P153" s="541"/>
      <c r="Q153" s="541"/>
      <c r="R153" s="541"/>
      <c r="S153" s="541"/>
      <c r="T153" s="541"/>
      <c r="U153" s="541"/>
      <c r="V153" s="541"/>
      <c r="W153" s="541"/>
      <c r="X153" s="541"/>
      <c r="Y153" s="541"/>
      <c r="Z153" s="541"/>
      <c r="AA153" s="541"/>
    </row>
  </sheetData>
  <sheetProtection selectLockedCells="1" selectUnlockedCells="1"/>
  <sortState ref="A6:Y137">
    <sortCondition ref="A6:A137"/>
  </sortState>
  <mergeCells count="10">
    <mergeCell ref="A3:A5"/>
    <mergeCell ref="V3:Y4"/>
    <mergeCell ref="R3:U3"/>
    <mergeCell ref="R4:U4"/>
    <mergeCell ref="F4:I4"/>
    <mergeCell ref="F3:Q3"/>
    <mergeCell ref="J4:M4"/>
    <mergeCell ref="N4:Q4"/>
    <mergeCell ref="B3:E3"/>
    <mergeCell ref="B4:E4"/>
  </mergeCells>
  <pageMargins left="0.25" right="0.25" top="0.75" bottom="0.75" header="0.3" footer="0.3"/>
  <pageSetup paperSize="9" scale="83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0">
    <tabColor rgb="FF2C5E2D"/>
  </sheetPr>
  <dimension ref="A1:I42"/>
  <sheetViews>
    <sheetView zoomScaleNormal="100" workbookViewId="0">
      <selection activeCell="A2" sqref="A2"/>
    </sheetView>
  </sheetViews>
  <sheetFormatPr defaultRowHeight="12" x14ac:dyDescent="0.2"/>
  <cols>
    <col min="1" max="1" width="32.7109375" style="48" customWidth="1"/>
    <col min="2" max="6" width="5.7109375" style="48" customWidth="1"/>
    <col min="7" max="7" width="6.7109375" style="48" bestFit="1" customWidth="1"/>
    <col min="8" max="9" width="5.7109375" style="48" customWidth="1"/>
    <col min="10" max="10" width="7.42578125" style="48" customWidth="1"/>
    <col min="11" max="241" width="9.140625" style="48"/>
    <col min="242" max="242" width="34.28515625" style="48" customWidth="1"/>
    <col min="243" max="250" width="5.7109375" style="48" customWidth="1"/>
    <col min="251" max="251" width="27.140625" style="48" bestFit="1" customWidth="1"/>
    <col min="252" max="497" width="9.140625" style="48"/>
    <col min="498" max="498" width="34.28515625" style="48" customWidth="1"/>
    <col min="499" max="506" width="5.7109375" style="48" customWidth="1"/>
    <col min="507" max="507" width="27.140625" style="48" bestFit="1" customWidth="1"/>
    <col min="508" max="753" width="9.140625" style="48"/>
    <col min="754" max="754" width="34.28515625" style="48" customWidth="1"/>
    <col min="755" max="762" width="5.7109375" style="48" customWidth="1"/>
    <col min="763" max="763" width="27.140625" style="48" bestFit="1" customWidth="1"/>
    <col min="764" max="1009" width="9.140625" style="48"/>
    <col min="1010" max="1010" width="34.28515625" style="48" customWidth="1"/>
    <col min="1011" max="1018" width="5.7109375" style="48" customWidth="1"/>
    <col min="1019" max="1019" width="27.140625" style="48" bestFit="1" customWidth="1"/>
    <col min="1020" max="1265" width="9.140625" style="48"/>
    <col min="1266" max="1266" width="34.28515625" style="48" customWidth="1"/>
    <col min="1267" max="1274" width="5.7109375" style="48" customWidth="1"/>
    <col min="1275" max="1275" width="27.140625" style="48" bestFit="1" customWidth="1"/>
    <col min="1276" max="1521" width="9.140625" style="48"/>
    <col min="1522" max="1522" width="34.28515625" style="48" customWidth="1"/>
    <col min="1523" max="1530" width="5.7109375" style="48" customWidth="1"/>
    <col min="1531" max="1531" width="27.140625" style="48" bestFit="1" customWidth="1"/>
    <col min="1532" max="1777" width="9.140625" style="48"/>
    <col min="1778" max="1778" width="34.28515625" style="48" customWidth="1"/>
    <col min="1779" max="1786" width="5.7109375" style="48" customWidth="1"/>
    <col min="1787" max="1787" width="27.140625" style="48" bestFit="1" customWidth="1"/>
    <col min="1788" max="2033" width="9.140625" style="48"/>
    <col min="2034" max="2034" width="34.28515625" style="48" customWidth="1"/>
    <col min="2035" max="2042" width="5.7109375" style="48" customWidth="1"/>
    <col min="2043" max="2043" width="27.140625" style="48" bestFit="1" customWidth="1"/>
    <col min="2044" max="2289" width="9.140625" style="48"/>
    <col min="2290" max="2290" width="34.28515625" style="48" customWidth="1"/>
    <col min="2291" max="2298" width="5.7109375" style="48" customWidth="1"/>
    <col min="2299" max="2299" width="27.140625" style="48" bestFit="1" customWidth="1"/>
    <col min="2300" max="2545" width="9.140625" style="48"/>
    <col min="2546" max="2546" width="34.28515625" style="48" customWidth="1"/>
    <col min="2547" max="2554" width="5.7109375" style="48" customWidth="1"/>
    <col min="2555" max="2555" width="27.140625" style="48" bestFit="1" customWidth="1"/>
    <col min="2556" max="2801" width="9.140625" style="48"/>
    <col min="2802" max="2802" width="34.28515625" style="48" customWidth="1"/>
    <col min="2803" max="2810" width="5.7109375" style="48" customWidth="1"/>
    <col min="2811" max="2811" width="27.140625" style="48" bestFit="1" customWidth="1"/>
    <col min="2812" max="3057" width="9.140625" style="48"/>
    <col min="3058" max="3058" width="34.28515625" style="48" customWidth="1"/>
    <col min="3059" max="3066" width="5.7109375" style="48" customWidth="1"/>
    <col min="3067" max="3067" width="27.140625" style="48" bestFit="1" customWidth="1"/>
    <col min="3068" max="3313" width="9.140625" style="48"/>
    <col min="3314" max="3314" width="34.28515625" style="48" customWidth="1"/>
    <col min="3315" max="3322" width="5.7109375" style="48" customWidth="1"/>
    <col min="3323" max="3323" width="27.140625" style="48" bestFit="1" customWidth="1"/>
    <col min="3324" max="3569" width="9.140625" style="48"/>
    <col min="3570" max="3570" width="34.28515625" style="48" customWidth="1"/>
    <col min="3571" max="3578" width="5.7109375" style="48" customWidth="1"/>
    <col min="3579" max="3579" width="27.140625" style="48" bestFit="1" customWidth="1"/>
    <col min="3580" max="3825" width="9.140625" style="48"/>
    <col min="3826" max="3826" width="34.28515625" style="48" customWidth="1"/>
    <col min="3827" max="3834" width="5.7109375" style="48" customWidth="1"/>
    <col min="3835" max="3835" width="27.140625" style="48" bestFit="1" customWidth="1"/>
    <col min="3836" max="4081" width="9.140625" style="48"/>
    <col min="4082" max="4082" width="34.28515625" style="48" customWidth="1"/>
    <col min="4083" max="4090" width="5.7109375" style="48" customWidth="1"/>
    <col min="4091" max="4091" width="27.140625" style="48" bestFit="1" customWidth="1"/>
    <col min="4092" max="4337" width="9.140625" style="48"/>
    <col min="4338" max="4338" width="34.28515625" style="48" customWidth="1"/>
    <col min="4339" max="4346" width="5.7109375" style="48" customWidth="1"/>
    <col min="4347" max="4347" width="27.140625" style="48" bestFit="1" customWidth="1"/>
    <col min="4348" max="4593" width="9.140625" style="48"/>
    <col min="4594" max="4594" width="34.28515625" style="48" customWidth="1"/>
    <col min="4595" max="4602" width="5.7109375" style="48" customWidth="1"/>
    <col min="4603" max="4603" width="27.140625" style="48" bestFit="1" customWidth="1"/>
    <col min="4604" max="4849" width="9.140625" style="48"/>
    <col min="4850" max="4850" width="34.28515625" style="48" customWidth="1"/>
    <col min="4851" max="4858" width="5.7109375" style="48" customWidth="1"/>
    <col min="4859" max="4859" width="27.140625" style="48" bestFit="1" customWidth="1"/>
    <col min="4860" max="5105" width="9.140625" style="48"/>
    <col min="5106" max="5106" width="34.28515625" style="48" customWidth="1"/>
    <col min="5107" max="5114" width="5.7109375" style="48" customWidth="1"/>
    <col min="5115" max="5115" width="27.140625" style="48" bestFit="1" customWidth="1"/>
    <col min="5116" max="5361" width="9.140625" style="48"/>
    <col min="5362" max="5362" width="34.28515625" style="48" customWidth="1"/>
    <col min="5363" max="5370" width="5.7109375" style="48" customWidth="1"/>
    <col min="5371" max="5371" width="27.140625" style="48" bestFit="1" customWidth="1"/>
    <col min="5372" max="5617" width="9.140625" style="48"/>
    <col min="5618" max="5618" width="34.28515625" style="48" customWidth="1"/>
    <col min="5619" max="5626" width="5.7109375" style="48" customWidth="1"/>
    <col min="5627" max="5627" width="27.140625" style="48" bestFit="1" customWidth="1"/>
    <col min="5628" max="5873" width="9.140625" style="48"/>
    <col min="5874" max="5874" width="34.28515625" style="48" customWidth="1"/>
    <col min="5875" max="5882" width="5.7109375" style="48" customWidth="1"/>
    <col min="5883" max="5883" width="27.140625" style="48" bestFit="1" customWidth="1"/>
    <col min="5884" max="6129" width="9.140625" style="48"/>
    <col min="6130" max="6130" width="34.28515625" style="48" customWidth="1"/>
    <col min="6131" max="6138" width="5.7109375" style="48" customWidth="1"/>
    <col min="6139" max="6139" width="27.140625" style="48" bestFit="1" customWidth="1"/>
    <col min="6140" max="6385" width="9.140625" style="48"/>
    <col min="6386" max="6386" width="34.28515625" style="48" customWidth="1"/>
    <col min="6387" max="6394" width="5.7109375" style="48" customWidth="1"/>
    <col min="6395" max="6395" width="27.140625" style="48" bestFit="1" customWidth="1"/>
    <col min="6396" max="6641" width="9.140625" style="48"/>
    <col min="6642" max="6642" width="34.28515625" style="48" customWidth="1"/>
    <col min="6643" max="6650" width="5.7109375" style="48" customWidth="1"/>
    <col min="6651" max="6651" width="27.140625" style="48" bestFit="1" customWidth="1"/>
    <col min="6652" max="6897" width="9.140625" style="48"/>
    <col min="6898" max="6898" width="34.28515625" style="48" customWidth="1"/>
    <col min="6899" max="6906" width="5.7109375" style="48" customWidth="1"/>
    <col min="6907" max="6907" width="27.140625" style="48" bestFit="1" customWidth="1"/>
    <col min="6908" max="7153" width="9.140625" style="48"/>
    <col min="7154" max="7154" width="34.28515625" style="48" customWidth="1"/>
    <col min="7155" max="7162" width="5.7109375" style="48" customWidth="1"/>
    <col min="7163" max="7163" width="27.140625" style="48" bestFit="1" customWidth="1"/>
    <col min="7164" max="7409" width="9.140625" style="48"/>
    <col min="7410" max="7410" width="34.28515625" style="48" customWidth="1"/>
    <col min="7411" max="7418" width="5.7109375" style="48" customWidth="1"/>
    <col min="7419" max="7419" width="27.140625" style="48" bestFit="1" customWidth="1"/>
    <col min="7420" max="7665" width="9.140625" style="48"/>
    <col min="7666" max="7666" width="34.28515625" style="48" customWidth="1"/>
    <col min="7667" max="7674" width="5.7109375" style="48" customWidth="1"/>
    <col min="7675" max="7675" width="27.140625" style="48" bestFit="1" customWidth="1"/>
    <col min="7676" max="7921" width="9.140625" style="48"/>
    <col min="7922" max="7922" width="34.28515625" style="48" customWidth="1"/>
    <col min="7923" max="7930" width="5.7109375" style="48" customWidth="1"/>
    <col min="7931" max="7931" width="27.140625" style="48" bestFit="1" customWidth="1"/>
    <col min="7932" max="8177" width="9.140625" style="48"/>
    <col min="8178" max="8178" width="34.28515625" style="48" customWidth="1"/>
    <col min="8179" max="8186" width="5.7109375" style="48" customWidth="1"/>
    <col min="8187" max="8187" width="27.140625" style="48" bestFit="1" customWidth="1"/>
    <col min="8188" max="8433" width="9.140625" style="48"/>
    <col min="8434" max="8434" width="34.28515625" style="48" customWidth="1"/>
    <col min="8435" max="8442" width="5.7109375" style="48" customWidth="1"/>
    <col min="8443" max="8443" width="27.140625" style="48" bestFit="1" customWidth="1"/>
    <col min="8444" max="8689" width="9.140625" style="48"/>
    <col min="8690" max="8690" width="34.28515625" style="48" customWidth="1"/>
    <col min="8691" max="8698" width="5.7109375" style="48" customWidth="1"/>
    <col min="8699" max="8699" width="27.140625" style="48" bestFit="1" customWidth="1"/>
    <col min="8700" max="8945" width="9.140625" style="48"/>
    <col min="8946" max="8946" width="34.28515625" style="48" customWidth="1"/>
    <col min="8947" max="8954" width="5.7109375" style="48" customWidth="1"/>
    <col min="8955" max="8955" width="27.140625" style="48" bestFit="1" customWidth="1"/>
    <col min="8956" max="9201" width="9.140625" style="48"/>
    <col min="9202" max="9202" width="34.28515625" style="48" customWidth="1"/>
    <col min="9203" max="9210" width="5.7109375" style="48" customWidth="1"/>
    <col min="9211" max="9211" width="27.140625" style="48" bestFit="1" customWidth="1"/>
    <col min="9212" max="9457" width="9.140625" style="48"/>
    <col min="9458" max="9458" width="34.28515625" style="48" customWidth="1"/>
    <col min="9459" max="9466" width="5.7109375" style="48" customWidth="1"/>
    <col min="9467" max="9467" width="27.140625" style="48" bestFit="1" customWidth="1"/>
    <col min="9468" max="9713" width="9.140625" style="48"/>
    <col min="9714" max="9714" width="34.28515625" style="48" customWidth="1"/>
    <col min="9715" max="9722" width="5.7109375" style="48" customWidth="1"/>
    <col min="9723" max="9723" width="27.140625" style="48" bestFit="1" customWidth="1"/>
    <col min="9724" max="9969" width="9.140625" style="48"/>
    <col min="9970" max="9970" width="34.28515625" style="48" customWidth="1"/>
    <col min="9971" max="9978" width="5.7109375" style="48" customWidth="1"/>
    <col min="9979" max="9979" width="27.140625" style="48" bestFit="1" customWidth="1"/>
    <col min="9980" max="10225" width="9.140625" style="48"/>
    <col min="10226" max="10226" width="34.28515625" style="48" customWidth="1"/>
    <col min="10227" max="10234" width="5.7109375" style="48" customWidth="1"/>
    <col min="10235" max="10235" width="27.140625" style="48" bestFit="1" customWidth="1"/>
    <col min="10236" max="10481" width="9.140625" style="48"/>
    <col min="10482" max="10482" width="34.28515625" style="48" customWidth="1"/>
    <col min="10483" max="10490" width="5.7109375" style="48" customWidth="1"/>
    <col min="10491" max="10491" width="27.140625" style="48" bestFit="1" customWidth="1"/>
    <col min="10492" max="10737" width="9.140625" style="48"/>
    <col min="10738" max="10738" width="34.28515625" style="48" customWidth="1"/>
    <col min="10739" max="10746" width="5.7109375" style="48" customWidth="1"/>
    <col min="10747" max="10747" width="27.140625" style="48" bestFit="1" customWidth="1"/>
    <col min="10748" max="10993" width="9.140625" style="48"/>
    <col min="10994" max="10994" width="34.28515625" style="48" customWidth="1"/>
    <col min="10995" max="11002" width="5.7109375" style="48" customWidth="1"/>
    <col min="11003" max="11003" width="27.140625" style="48" bestFit="1" customWidth="1"/>
    <col min="11004" max="11249" width="9.140625" style="48"/>
    <col min="11250" max="11250" width="34.28515625" style="48" customWidth="1"/>
    <col min="11251" max="11258" width="5.7109375" style="48" customWidth="1"/>
    <col min="11259" max="11259" width="27.140625" style="48" bestFit="1" customWidth="1"/>
    <col min="11260" max="11505" width="9.140625" style="48"/>
    <col min="11506" max="11506" width="34.28515625" style="48" customWidth="1"/>
    <col min="11507" max="11514" width="5.7109375" style="48" customWidth="1"/>
    <col min="11515" max="11515" width="27.140625" style="48" bestFit="1" customWidth="1"/>
    <col min="11516" max="11761" width="9.140625" style="48"/>
    <col min="11762" max="11762" width="34.28515625" style="48" customWidth="1"/>
    <col min="11763" max="11770" width="5.7109375" style="48" customWidth="1"/>
    <col min="11771" max="11771" width="27.140625" style="48" bestFit="1" customWidth="1"/>
    <col min="11772" max="12017" width="9.140625" style="48"/>
    <col min="12018" max="12018" width="34.28515625" style="48" customWidth="1"/>
    <col min="12019" max="12026" width="5.7109375" style="48" customWidth="1"/>
    <col min="12027" max="12027" width="27.140625" style="48" bestFit="1" customWidth="1"/>
    <col min="12028" max="12273" width="9.140625" style="48"/>
    <col min="12274" max="12274" width="34.28515625" style="48" customWidth="1"/>
    <col min="12275" max="12282" width="5.7109375" style="48" customWidth="1"/>
    <col min="12283" max="12283" width="27.140625" style="48" bestFit="1" customWidth="1"/>
    <col min="12284" max="12529" width="9.140625" style="48"/>
    <col min="12530" max="12530" width="34.28515625" style="48" customWidth="1"/>
    <col min="12531" max="12538" width="5.7109375" style="48" customWidth="1"/>
    <col min="12539" max="12539" width="27.140625" style="48" bestFit="1" customWidth="1"/>
    <col min="12540" max="12785" width="9.140625" style="48"/>
    <col min="12786" max="12786" width="34.28515625" style="48" customWidth="1"/>
    <col min="12787" max="12794" width="5.7109375" style="48" customWidth="1"/>
    <col min="12795" max="12795" width="27.140625" style="48" bestFit="1" customWidth="1"/>
    <col min="12796" max="13041" width="9.140625" style="48"/>
    <col min="13042" max="13042" width="34.28515625" style="48" customWidth="1"/>
    <col min="13043" max="13050" width="5.7109375" style="48" customWidth="1"/>
    <col min="13051" max="13051" width="27.140625" style="48" bestFit="1" customWidth="1"/>
    <col min="13052" max="13297" width="9.140625" style="48"/>
    <col min="13298" max="13298" width="34.28515625" style="48" customWidth="1"/>
    <col min="13299" max="13306" width="5.7109375" style="48" customWidth="1"/>
    <col min="13307" max="13307" width="27.140625" style="48" bestFit="1" customWidth="1"/>
    <col min="13308" max="13553" width="9.140625" style="48"/>
    <col min="13554" max="13554" width="34.28515625" style="48" customWidth="1"/>
    <col min="13555" max="13562" width="5.7109375" style="48" customWidth="1"/>
    <col min="13563" max="13563" width="27.140625" style="48" bestFit="1" customWidth="1"/>
    <col min="13564" max="13809" width="9.140625" style="48"/>
    <col min="13810" max="13810" width="34.28515625" style="48" customWidth="1"/>
    <col min="13811" max="13818" width="5.7109375" style="48" customWidth="1"/>
    <col min="13819" max="13819" width="27.140625" style="48" bestFit="1" customWidth="1"/>
    <col min="13820" max="14065" width="9.140625" style="48"/>
    <col min="14066" max="14066" width="34.28515625" style="48" customWidth="1"/>
    <col min="14067" max="14074" width="5.7109375" style="48" customWidth="1"/>
    <col min="14075" max="14075" width="27.140625" style="48" bestFit="1" customWidth="1"/>
    <col min="14076" max="14321" width="9.140625" style="48"/>
    <col min="14322" max="14322" width="34.28515625" style="48" customWidth="1"/>
    <col min="14323" max="14330" width="5.7109375" style="48" customWidth="1"/>
    <col min="14331" max="14331" width="27.140625" style="48" bestFit="1" customWidth="1"/>
    <col min="14332" max="14577" width="9.140625" style="48"/>
    <col min="14578" max="14578" width="34.28515625" style="48" customWidth="1"/>
    <col min="14579" max="14586" width="5.7109375" style="48" customWidth="1"/>
    <col min="14587" max="14587" width="27.140625" style="48" bestFit="1" customWidth="1"/>
    <col min="14588" max="14833" width="9.140625" style="48"/>
    <col min="14834" max="14834" width="34.28515625" style="48" customWidth="1"/>
    <col min="14835" max="14842" width="5.7109375" style="48" customWidth="1"/>
    <col min="14843" max="14843" width="27.140625" style="48" bestFit="1" customWidth="1"/>
    <col min="14844" max="15089" width="9.140625" style="48"/>
    <col min="15090" max="15090" width="34.28515625" style="48" customWidth="1"/>
    <col min="15091" max="15098" width="5.7109375" style="48" customWidth="1"/>
    <col min="15099" max="15099" width="27.140625" style="48" bestFit="1" customWidth="1"/>
    <col min="15100" max="15345" width="9.140625" style="48"/>
    <col min="15346" max="15346" width="34.28515625" style="48" customWidth="1"/>
    <col min="15347" max="15354" width="5.7109375" style="48" customWidth="1"/>
    <col min="15355" max="15355" width="27.140625" style="48" bestFit="1" customWidth="1"/>
    <col min="15356" max="15601" width="9.140625" style="48"/>
    <col min="15602" max="15602" width="34.28515625" style="48" customWidth="1"/>
    <col min="15603" max="15610" width="5.7109375" style="48" customWidth="1"/>
    <col min="15611" max="15611" width="27.140625" style="48" bestFit="1" customWidth="1"/>
    <col min="15612" max="15857" width="9.140625" style="48"/>
    <col min="15858" max="15858" width="34.28515625" style="48" customWidth="1"/>
    <col min="15859" max="15866" width="5.7109375" style="48" customWidth="1"/>
    <col min="15867" max="15867" width="27.140625" style="48" bestFit="1" customWidth="1"/>
    <col min="15868" max="16113" width="9.140625" style="48"/>
    <col min="16114" max="16114" width="34.28515625" style="48" customWidth="1"/>
    <col min="16115" max="16122" width="5.7109375" style="48" customWidth="1"/>
    <col min="16123" max="16123" width="27.140625" style="48" bestFit="1" customWidth="1"/>
    <col min="16124" max="16384" width="9.140625" style="48"/>
  </cols>
  <sheetData>
    <row r="1" spans="1:9" x14ac:dyDescent="0.2">
      <c r="A1" s="510" t="s">
        <v>440</v>
      </c>
    </row>
    <row r="2" spans="1:9" x14ac:dyDescent="0.2">
      <c r="A2" s="558" t="s">
        <v>266</v>
      </c>
    </row>
    <row r="3" spans="1:9" x14ac:dyDescent="0.2">
      <c r="A3" s="558"/>
    </row>
    <row r="4" spans="1:9" x14ac:dyDescent="0.2">
      <c r="A4" s="558"/>
    </row>
    <row r="5" spans="1:9" x14ac:dyDescent="0.2">
      <c r="A5" s="558"/>
    </row>
    <row r="6" spans="1:9" ht="12.75" thickBot="1" x14ac:dyDescent="0.25"/>
    <row r="7" spans="1:9" x14ac:dyDescent="0.2">
      <c r="A7" s="1445" t="s">
        <v>252</v>
      </c>
      <c r="B7" s="1447">
        <v>2013</v>
      </c>
      <c r="C7" s="1448"/>
      <c r="D7" s="1447">
        <v>2014</v>
      </c>
      <c r="E7" s="1448"/>
      <c r="F7" s="1447">
        <v>2015</v>
      </c>
      <c r="G7" s="1448"/>
      <c r="H7" s="1449" t="s">
        <v>120</v>
      </c>
      <c r="I7" s="1448"/>
    </row>
    <row r="8" spans="1:9" ht="55.5" thickBot="1" x14ac:dyDescent="0.25">
      <c r="A8" s="1446"/>
      <c r="B8" s="218" t="s">
        <v>123</v>
      </c>
      <c r="C8" s="219" t="s">
        <v>124</v>
      </c>
      <c r="D8" s="218" t="s">
        <v>123</v>
      </c>
      <c r="E8" s="219" t="s">
        <v>124</v>
      </c>
      <c r="F8" s="218" t="s">
        <v>123</v>
      </c>
      <c r="G8" s="219" t="s">
        <v>124</v>
      </c>
      <c r="H8" s="220" t="s">
        <v>123</v>
      </c>
      <c r="I8" s="219" t="s">
        <v>124</v>
      </c>
    </row>
    <row r="9" spans="1:9" x14ac:dyDescent="0.2">
      <c r="A9" s="602" t="s">
        <v>344</v>
      </c>
      <c r="B9" s="223">
        <v>8</v>
      </c>
      <c r="C9" s="138">
        <f t="shared" ref="C9:C24" si="0">B9*100/$B$25</f>
        <v>6.1538461538461542</v>
      </c>
      <c r="D9" s="223">
        <v>21</v>
      </c>
      <c r="E9" s="138">
        <f t="shared" ref="E9:E24" si="1">D9*100/$D$25</f>
        <v>13.043478260869565</v>
      </c>
      <c r="F9" s="223">
        <v>22</v>
      </c>
      <c r="G9" s="138">
        <f>IFERROR(F9/$F$25,0)</f>
        <v>9.90990990990991E-2</v>
      </c>
      <c r="H9" s="612">
        <f>SUM(F9,B9,D9)</f>
        <v>51</v>
      </c>
      <c r="I9" s="606">
        <f t="shared" ref="I9:I24" si="2">H9*100/$H$25</f>
        <v>9.9415204678362574</v>
      </c>
    </row>
    <row r="10" spans="1:9" x14ac:dyDescent="0.2">
      <c r="A10" s="597" t="s">
        <v>345</v>
      </c>
      <c r="B10" s="94">
        <v>6</v>
      </c>
      <c r="C10" s="138">
        <f t="shared" si="0"/>
        <v>4.615384615384615</v>
      </c>
      <c r="D10" s="94">
        <v>4</v>
      </c>
      <c r="E10" s="138">
        <f t="shared" si="1"/>
        <v>2.4844720496894408</v>
      </c>
      <c r="F10" s="223">
        <v>5</v>
      </c>
      <c r="G10" s="138">
        <f t="shared" ref="G10:G24" si="3">IFERROR(F10/$F$25,0)</f>
        <v>2.2522522522522521E-2</v>
      </c>
      <c r="H10" s="612">
        <f t="shared" ref="H10:H24" si="4">SUM(F10,B10,D10)</f>
        <v>15</v>
      </c>
      <c r="I10" s="608">
        <f t="shared" si="2"/>
        <v>2.9239766081871346</v>
      </c>
    </row>
    <row r="11" spans="1:9" x14ac:dyDescent="0.2">
      <c r="A11" s="597" t="s">
        <v>267</v>
      </c>
      <c r="B11" s="94">
        <v>0</v>
      </c>
      <c r="C11" s="138">
        <f t="shared" si="0"/>
        <v>0</v>
      </c>
      <c r="D11" s="94">
        <v>1</v>
      </c>
      <c r="E11" s="138">
        <f t="shared" si="1"/>
        <v>0.6211180124223602</v>
      </c>
      <c r="F11" s="223">
        <v>2</v>
      </c>
      <c r="G11" s="138">
        <f t="shared" si="3"/>
        <v>9.0090090090090089E-3</v>
      </c>
      <c r="H11" s="612">
        <f t="shared" si="4"/>
        <v>3</v>
      </c>
      <c r="I11" s="608">
        <f t="shared" si="2"/>
        <v>0.58479532163742687</v>
      </c>
    </row>
    <row r="12" spans="1:9" x14ac:dyDescent="0.2">
      <c r="A12" s="597" t="s">
        <v>346</v>
      </c>
      <c r="B12" s="94">
        <v>6</v>
      </c>
      <c r="C12" s="138">
        <f t="shared" si="0"/>
        <v>4.615384615384615</v>
      </c>
      <c r="D12" s="94">
        <v>0</v>
      </c>
      <c r="E12" s="138">
        <f t="shared" si="1"/>
        <v>0</v>
      </c>
      <c r="F12" s="223">
        <v>7</v>
      </c>
      <c r="G12" s="138">
        <f t="shared" si="3"/>
        <v>3.1531531531531529E-2</v>
      </c>
      <c r="H12" s="612">
        <f t="shared" si="4"/>
        <v>13</v>
      </c>
      <c r="I12" s="608">
        <f t="shared" si="2"/>
        <v>2.53411306042885</v>
      </c>
    </row>
    <row r="13" spans="1:9" x14ac:dyDescent="0.2">
      <c r="A13" s="597" t="s">
        <v>268</v>
      </c>
      <c r="B13" s="94">
        <v>4</v>
      </c>
      <c r="C13" s="138">
        <f t="shared" si="0"/>
        <v>3.0769230769230771</v>
      </c>
      <c r="D13" s="94">
        <v>4</v>
      </c>
      <c r="E13" s="138">
        <f t="shared" si="1"/>
        <v>2.4844720496894408</v>
      </c>
      <c r="F13" s="223">
        <v>8</v>
      </c>
      <c r="G13" s="138">
        <f t="shared" si="3"/>
        <v>3.6036036036036036E-2</v>
      </c>
      <c r="H13" s="612">
        <f t="shared" si="4"/>
        <v>16</v>
      </c>
      <c r="I13" s="608">
        <f t="shared" si="2"/>
        <v>3.1189083820662766</v>
      </c>
    </row>
    <row r="14" spans="1:9" x14ac:dyDescent="0.2">
      <c r="A14" s="597" t="s">
        <v>347</v>
      </c>
      <c r="B14" s="94">
        <v>18</v>
      </c>
      <c r="C14" s="138">
        <f t="shared" si="0"/>
        <v>13.846153846153847</v>
      </c>
      <c r="D14" s="94">
        <v>15</v>
      </c>
      <c r="E14" s="138">
        <f t="shared" si="1"/>
        <v>9.316770186335404</v>
      </c>
      <c r="F14" s="223">
        <v>39</v>
      </c>
      <c r="G14" s="138">
        <f t="shared" si="3"/>
        <v>0.17567567567567569</v>
      </c>
      <c r="H14" s="612">
        <f t="shared" si="4"/>
        <v>72</v>
      </c>
      <c r="I14" s="608">
        <f t="shared" si="2"/>
        <v>14.035087719298245</v>
      </c>
    </row>
    <row r="15" spans="1:9" x14ac:dyDescent="0.2">
      <c r="A15" s="597" t="s">
        <v>348</v>
      </c>
      <c r="B15" s="94">
        <v>68</v>
      </c>
      <c r="C15" s="138">
        <f t="shared" si="0"/>
        <v>52.307692307692307</v>
      </c>
      <c r="D15" s="94">
        <v>83</v>
      </c>
      <c r="E15" s="138">
        <f t="shared" si="1"/>
        <v>51.552795031055901</v>
      </c>
      <c r="F15" s="223">
        <v>94</v>
      </c>
      <c r="G15" s="138">
        <f t="shared" si="3"/>
        <v>0.42342342342342343</v>
      </c>
      <c r="H15" s="612">
        <f t="shared" si="4"/>
        <v>245</v>
      </c>
      <c r="I15" s="608">
        <f t="shared" si="2"/>
        <v>47.758284600389864</v>
      </c>
    </row>
    <row r="16" spans="1:9" x14ac:dyDescent="0.2">
      <c r="A16" s="597" t="s">
        <v>349</v>
      </c>
      <c r="B16" s="94">
        <v>0</v>
      </c>
      <c r="C16" s="138">
        <f t="shared" si="0"/>
        <v>0</v>
      </c>
      <c r="D16" s="94">
        <v>1</v>
      </c>
      <c r="E16" s="138">
        <f t="shared" si="1"/>
        <v>0.6211180124223602</v>
      </c>
      <c r="F16" s="223">
        <v>2</v>
      </c>
      <c r="G16" s="138">
        <f t="shared" si="3"/>
        <v>9.0090090090090089E-3</v>
      </c>
      <c r="H16" s="612">
        <f t="shared" si="4"/>
        <v>3</v>
      </c>
      <c r="I16" s="608">
        <f t="shared" si="2"/>
        <v>0.58479532163742687</v>
      </c>
    </row>
    <row r="17" spans="1:9" x14ac:dyDescent="0.2">
      <c r="A17" s="597" t="s">
        <v>350</v>
      </c>
      <c r="B17" s="94">
        <v>1</v>
      </c>
      <c r="C17" s="138">
        <f t="shared" si="0"/>
        <v>0.76923076923076927</v>
      </c>
      <c r="D17" s="94">
        <v>1</v>
      </c>
      <c r="E17" s="138">
        <f t="shared" si="1"/>
        <v>0.6211180124223602</v>
      </c>
      <c r="F17" s="223">
        <v>4</v>
      </c>
      <c r="G17" s="138">
        <f t="shared" si="3"/>
        <v>1.8018018018018018E-2</v>
      </c>
      <c r="H17" s="612">
        <f t="shared" si="4"/>
        <v>6</v>
      </c>
      <c r="I17" s="608">
        <f t="shared" si="2"/>
        <v>1.1695906432748537</v>
      </c>
    </row>
    <row r="18" spans="1:9" x14ac:dyDescent="0.2">
      <c r="A18" s="597" t="s">
        <v>162</v>
      </c>
      <c r="B18" s="94">
        <v>0</v>
      </c>
      <c r="C18" s="138">
        <f t="shared" si="0"/>
        <v>0</v>
      </c>
      <c r="D18" s="94">
        <v>3</v>
      </c>
      <c r="E18" s="138">
        <f t="shared" si="1"/>
        <v>1.8633540372670807</v>
      </c>
      <c r="F18" s="223">
        <v>0</v>
      </c>
      <c r="G18" s="138">
        <f t="shared" si="3"/>
        <v>0</v>
      </c>
      <c r="H18" s="612">
        <f t="shared" si="4"/>
        <v>3</v>
      </c>
      <c r="I18" s="608">
        <f t="shared" si="2"/>
        <v>0.58479532163742687</v>
      </c>
    </row>
    <row r="19" spans="1:9" x14ac:dyDescent="0.2">
      <c r="A19" s="597" t="s">
        <v>352</v>
      </c>
      <c r="B19" s="94">
        <v>6</v>
      </c>
      <c r="C19" s="138">
        <f t="shared" si="0"/>
        <v>4.615384615384615</v>
      </c>
      <c r="D19" s="94">
        <v>6</v>
      </c>
      <c r="E19" s="138">
        <f t="shared" si="1"/>
        <v>3.7267080745341614</v>
      </c>
      <c r="F19" s="223">
        <v>8</v>
      </c>
      <c r="G19" s="138">
        <f t="shared" si="3"/>
        <v>3.6036036036036036E-2</v>
      </c>
      <c r="H19" s="612">
        <f t="shared" si="4"/>
        <v>20</v>
      </c>
      <c r="I19" s="608">
        <f t="shared" si="2"/>
        <v>3.8986354775828458</v>
      </c>
    </row>
    <row r="20" spans="1:9" x14ac:dyDescent="0.2">
      <c r="A20" s="597" t="s">
        <v>353</v>
      </c>
      <c r="B20" s="94">
        <v>6</v>
      </c>
      <c r="C20" s="138">
        <f t="shared" si="0"/>
        <v>4.615384615384615</v>
      </c>
      <c r="D20" s="94">
        <v>10</v>
      </c>
      <c r="E20" s="138">
        <f t="shared" si="1"/>
        <v>6.2111801242236027</v>
      </c>
      <c r="F20" s="223">
        <v>11</v>
      </c>
      <c r="G20" s="138">
        <f t="shared" si="3"/>
        <v>4.954954954954955E-2</v>
      </c>
      <c r="H20" s="612">
        <f t="shared" si="4"/>
        <v>27</v>
      </c>
      <c r="I20" s="608">
        <f t="shared" si="2"/>
        <v>5.2631578947368425</v>
      </c>
    </row>
    <row r="21" spans="1:9" x14ac:dyDescent="0.2">
      <c r="A21" s="597" t="s">
        <v>269</v>
      </c>
      <c r="B21" s="94">
        <v>0</v>
      </c>
      <c r="C21" s="138">
        <f t="shared" si="0"/>
        <v>0</v>
      </c>
      <c r="D21" s="94">
        <v>1</v>
      </c>
      <c r="E21" s="138">
        <f t="shared" si="1"/>
        <v>0.6211180124223602</v>
      </c>
      <c r="F21" s="223">
        <v>1</v>
      </c>
      <c r="G21" s="138">
        <f t="shared" si="3"/>
        <v>4.5045045045045045E-3</v>
      </c>
      <c r="H21" s="612">
        <f t="shared" si="4"/>
        <v>2</v>
      </c>
      <c r="I21" s="608">
        <f t="shared" si="2"/>
        <v>0.38986354775828458</v>
      </c>
    </row>
    <row r="22" spans="1:9" x14ac:dyDescent="0.2">
      <c r="A22" s="597" t="s">
        <v>270</v>
      </c>
      <c r="B22" s="94">
        <v>0</v>
      </c>
      <c r="C22" s="138">
        <f t="shared" si="0"/>
        <v>0</v>
      </c>
      <c r="D22" s="94">
        <v>1</v>
      </c>
      <c r="E22" s="138">
        <f t="shared" si="1"/>
        <v>0.6211180124223602</v>
      </c>
      <c r="F22" s="223">
        <v>4</v>
      </c>
      <c r="G22" s="138">
        <f t="shared" si="3"/>
        <v>1.8018018018018018E-2</v>
      </c>
      <c r="H22" s="612">
        <f t="shared" si="4"/>
        <v>5</v>
      </c>
      <c r="I22" s="608">
        <f t="shared" si="2"/>
        <v>0.97465886939571145</v>
      </c>
    </row>
    <row r="23" spans="1:9" x14ac:dyDescent="0.2">
      <c r="A23" s="597" t="s">
        <v>354</v>
      </c>
      <c r="B23" s="94">
        <v>6</v>
      </c>
      <c r="C23" s="138">
        <f t="shared" si="0"/>
        <v>4.615384615384615</v>
      </c>
      <c r="D23" s="94">
        <v>8</v>
      </c>
      <c r="E23" s="138">
        <f t="shared" si="1"/>
        <v>4.9689440993788816</v>
      </c>
      <c r="F23" s="223">
        <v>9</v>
      </c>
      <c r="G23" s="138">
        <f t="shared" si="3"/>
        <v>4.0540540540540543E-2</v>
      </c>
      <c r="H23" s="612">
        <f t="shared" si="4"/>
        <v>23</v>
      </c>
      <c r="I23" s="608">
        <f t="shared" si="2"/>
        <v>4.4834307992202733</v>
      </c>
    </row>
    <row r="24" spans="1:9" ht="12.75" thickBot="1" x14ac:dyDescent="0.25">
      <c r="A24" s="603" t="s">
        <v>355</v>
      </c>
      <c r="B24" s="102">
        <v>1</v>
      </c>
      <c r="C24" s="138">
        <f t="shared" si="0"/>
        <v>0.76923076923076927</v>
      </c>
      <c r="D24" s="102">
        <v>2</v>
      </c>
      <c r="E24" s="138">
        <f t="shared" si="1"/>
        <v>1.2422360248447204</v>
      </c>
      <c r="F24" s="223">
        <v>6</v>
      </c>
      <c r="G24" s="138">
        <f t="shared" si="3"/>
        <v>2.7027027027027029E-2</v>
      </c>
      <c r="H24" s="612">
        <f t="shared" si="4"/>
        <v>9</v>
      </c>
      <c r="I24" s="610">
        <f t="shared" si="2"/>
        <v>1.7543859649122806</v>
      </c>
    </row>
    <row r="25" spans="1:9" ht="12.75" thickBot="1" x14ac:dyDescent="0.25">
      <c r="A25" s="204" t="s">
        <v>125</v>
      </c>
      <c r="B25" s="207">
        <f>SUM(B9:B24)</f>
        <v>130</v>
      </c>
      <c r="C25" s="222">
        <f t="shared" ref="C25:I25" si="5">SUM(C9:C24)</f>
        <v>100</v>
      </c>
      <c r="D25" s="207">
        <f t="shared" si="5"/>
        <v>161</v>
      </c>
      <c r="E25" s="222">
        <f t="shared" si="5"/>
        <v>99.999999999999986</v>
      </c>
      <c r="F25" s="207">
        <f>SUM(F9:F24)</f>
        <v>222</v>
      </c>
      <c r="G25" s="222">
        <f>SUM(G9:G24)</f>
        <v>1.0000000000000002</v>
      </c>
      <c r="H25" s="205">
        <f t="shared" si="5"/>
        <v>513</v>
      </c>
      <c r="I25" s="222">
        <f t="shared" si="5"/>
        <v>100</v>
      </c>
    </row>
    <row r="28" spans="1:9" ht="15" x14ac:dyDescent="0.25">
      <c r="A28" s="958"/>
    </row>
    <row r="29" spans="1:9" ht="15" x14ac:dyDescent="0.25">
      <c r="A29" s="958"/>
    </row>
    <row r="30" spans="1:9" ht="15" x14ac:dyDescent="0.25">
      <c r="A30" s="958"/>
    </row>
    <row r="31" spans="1:9" ht="15" x14ac:dyDescent="0.25">
      <c r="A31" s="958"/>
    </row>
    <row r="32" spans="1:9" ht="15" x14ac:dyDescent="0.25">
      <c r="A32" s="958"/>
    </row>
    <row r="33" spans="1:1" ht="15" x14ac:dyDescent="0.25">
      <c r="A33" s="958"/>
    </row>
    <row r="34" spans="1:1" ht="15" x14ac:dyDescent="0.25">
      <c r="A34" s="958"/>
    </row>
    <row r="35" spans="1:1" ht="15" x14ac:dyDescent="0.25">
      <c r="A35" s="958"/>
    </row>
    <row r="36" spans="1:1" ht="15" x14ac:dyDescent="0.25">
      <c r="A36" s="958"/>
    </row>
    <row r="37" spans="1:1" ht="15" x14ac:dyDescent="0.25">
      <c r="A37" s="958"/>
    </row>
    <row r="38" spans="1:1" ht="15" x14ac:dyDescent="0.25">
      <c r="A38" s="958"/>
    </row>
    <row r="39" spans="1:1" ht="15" x14ac:dyDescent="0.25">
      <c r="A39" s="958"/>
    </row>
    <row r="40" spans="1:1" ht="15" x14ac:dyDescent="0.25">
      <c r="A40" s="958"/>
    </row>
    <row r="41" spans="1:1" ht="15" x14ac:dyDescent="0.25">
      <c r="A41" s="958"/>
    </row>
    <row r="42" spans="1:1" ht="15" x14ac:dyDescent="0.25">
      <c r="A42" s="958"/>
    </row>
  </sheetData>
  <mergeCells count="5">
    <mergeCell ref="A7:A8"/>
    <mergeCell ref="B7:C7"/>
    <mergeCell ref="D7:E7"/>
    <mergeCell ref="H7:I7"/>
    <mergeCell ref="F7:G7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43 550 , fax: (0 22) 601 74 22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1">
    <tabColor rgb="FF2C5E2D"/>
  </sheetPr>
  <dimension ref="A1:I61"/>
  <sheetViews>
    <sheetView zoomScaleNormal="100" workbookViewId="0">
      <selection activeCell="A2" sqref="A2"/>
    </sheetView>
  </sheetViews>
  <sheetFormatPr defaultRowHeight="12" x14ac:dyDescent="0.2"/>
  <cols>
    <col min="1" max="1" width="32.7109375" style="48" customWidth="1"/>
    <col min="2" max="2" width="4.28515625" style="48" customWidth="1"/>
    <col min="3" max="3" width="7.140625" style="48" customWidth="1"/>
    <col min="4" max="4" width="4.28515625" style="48" customWidth="1"/>
    <col min="5" max="7" width="7.140625" style="48" customWidth="1"/>
    <col min="8" max="8" width="5.85546875" style="48" bestFit="1" customWidth="1"/>
    <col min="9" max="9" width="6.28515625" style="48" customWidth="1"/>
    <col min="10" max="10" width="9.140625" style="48"/>
    <col min="11" max="11" width="28.140625" style="48" customWidth="1"/>
    <col min="12" max="243" width="9.140625" style="48"/>
    <col min="244" max="244" width="33.5703125" style="48" customWidth="1"/>
    <col min="245" max="252" width="5.7109375" style="48" customWidth="1"/>
    <col min="253" max="253" width="9.140625" style="48"/>
    <col min="254" max="254" width="33.42578125" style="48" bestFit="1" customWidth="1"/>
    <col min="255" max="499" width="9.140625" style="48"/>
    <col min="500" max="500" width="33.5703125" style="48" customWidth="1"/>
    <col min="501" max="508" width="5.7109375" style="48" customWidth="1"/>
    <col min="509" max="509" width="9.140625" style="48"/>
    <col min="510" max="510" width="33.42578125" style="48" bestFit="1" customWidth="1"/>
    <col min="511" max="755" width="9.140625" style="48"/>
    <col min="756" max="756" width="33.5703125" style="48" customWidth="1"/>
    <col min="757" max="764" width="5.7109375" style="48" customWidth="1"/>
    <col min="765" max="765" width="9.140625" style="48"/>
    <col min="766" max="766" width="33.42578125" style="48" bestFit="1" customWidth="1"/>
    <col min="767" max="1011" width="9.140625" style="48"/>
    <col min="1012" max="1012" width="33.5703125" style="48" customWidth="1"/>
    <col min="1013" max="1020" width="5.7109375" style="48" customWidth="1"/>
    <col min="1021" max="1021" width="9.140625" style="48"/>
    <col min="1022" max="1022" width="33.42578125" style="48" bestFit="1" customWidth="1"/>
    <col min="1023" max="1267" width="9.140625" style="48"/>
    <col min="1268" max="1268" width="33.5703125" style="48" customWidth="1"/>
    <col min="1269" max="1276" width="5.7109375" style="48" customWidth="1"/>
    <col min="1277" max="1277" width="9.140625" style="48"/>
    <col min="1278" max="1278" width="33.42578125" style="48" bestFit="1" customWidth="1"/>
    <col min="1279" max="1523" width="9.140625" style="48"/>
    <col min="1524" max="1524" width="33.5703125" style="48" customWidth="1"/>
    <col min="1525" max="1532" width="5.7109375" style="48" customWidth="1"/>
    <col min="1533" max="1533" width="9.140625" style="48"/>
    <col min="1534" max="1534" width="33.42578125" style="48" bestFit="1" customWidth="1"/>
    <col min="1535" max="1779" width="9.140625" style="48"/>
    <col min="1780" max="1780" width="33.5703125" style="48" customWidth="1"/>
    <col min="1781" max="1788" width="5.7109375" style="48" customWidth="1"/>
    <col min="1789" max="1789" width="9.140625" style="48"/>
    <col min="1790" max="1790" width="33.42578125" style="48" bestFit="1" customWidth="1"/>
    <col min="1791" max="2035" width="9.140625" style="48"/>
    <col min="2036" max="2036" width="33.5703125" style="48" customWidth="1"/>
    <col min="2037" max="2044" width="5.7109375" style="48" customWidth="1"/>
    <col min="2045" max="2045" width="9.140625" style="48"/>
    <col min="2046" max="2046" width="33.42578125" style="48" bestFit="1" customWidth="1"/>
    <col min="2047" max="2291" width="9.140625" style="48"/>
    <col min="2292" max="2292" width="33.5703125" style="48" customWidth="1"/>
    <col min="2293" max="2300" width="5.7109375" style="48" customWidth="1"/>
    <col min="2301" max="2301" width="9.140625" style="48"/>
    <col min="2302" max="2302" width="33.42578125" style="48" bestFit="1" customWidth="1"/>
    <col min="2303" max="2547" width="9.140625" style="48"/>
    <col min="2548" max="2548" width="33.5703125" style="48" customWidth="1"/>
    <col min="2549" max="2556" width="5.7109375" style="48" customWidth="1"/>
    <col min="2557" max="2557" width="9.140625" style="48"/>
    <col min="2558" max="2558" width="33.42578125" style="48" bestFit="1" customWidth="1"/>
    <col min="2559" max="2803" width="9.140625" style="48"/>
    <col min="2804" max="2804" width="33.5703125" style="48" customWidth="1"/>
    <col min="2805" max="2812" width="5.7109375" style="48" customWidth="1"/>
    <col min="2813" max="2813" width="9.140625" style="48"/>
    <col min="2814" max="2814" width="33.42578125" style="48" bestFit="1" customWidth="1"/>
    <col min="2815" max="3059" width="9.140625" style="48"/>
    <col min="3060" max="3060" width="33.5703125" style="48" customWidth="1"/>
    <col min="3061" max="3068" width="5.7109375" style="48" customWidth="1"/>
    <col min="3069" max="3069" width="9.140625" style="48"/>
    <col min="3070" max="3070" width="33.42578125" style="48" bestFit="1" customWidth="1"/>
    <col min="3071" max="3315" width="9.140625" style="48"/>
    <col min="3316" max="3316" width="33.5703125" style="48" customWidth="1"/>
    <col min="3317" max="3324" width="5.7109375" style="48" customWidth="1"/>
    <col min="3325" max="3325" width="9.140625" style="48"/>
    <col min="3326" max="3326" width="33.42578125" style="48" bestFit="1" customWidth="1"/>
    <col min="3327" max="3571" width="9.140625" style="48"/>
    <col min="3572" max="3572" width="33.5703125" style="48" customWidth="1"/>
    <col min="3573" max="3580" width="5.7109375" style="48" customWidth="1"/>
    <col min="3581" max="3581" width="9.140625" style="48"/>
    <col min="3582" max="3582" width="33.42578125" style="48" bestFit="1" customWidth="1"/>
    <col min="3583" max="3827" width="9.140625" style="48"/>
    <col min="3828" max="3828" width="33.5703125" style="48" customWidth="1"/>
    <col min="3829" max="3836" width="5.7109375" style="48" customWidth="1"/>
    <col min="3837" max="3837" width="9.140625" style="48"/>
    <col min="3838" max="3838" width="33.42578125" style="48" bestFit="1" customWidth="1"/>
    <col min="3839" max="4083" width="9.140625" style="48"/>
    <col min="4084" max="4084" width="33.5703125" style="48" customWidth="1"/>
    <col min="4085" max="4092" width="5.7109375" style="48" customWidth="1"/>
    <col min="4093" max="4093" width="9.140625" style="48"/>
    <col min="4094" max="4094" width="33.42578125" style="48" bestFit="1" customWidth="1"/>
    <col min="4095" max="4339" width="9.140625" style="48"/>
    <col min="4340" max="4340" width="33.5703125" style="48" customWidth="1"/>
    <col min="4341" max="4348" width="5.7109375" style="48" customWidth="1"/>
    <col min="4349" max="4349" width="9.140625" style="48"/>
    <col min="4350" max="4350" width="33.42578125" style="48" bestFit="1" customWidth="1"/>
    <col min="4351" max="4595" width="9.140625" style="48"/>
    <col min="4596" max="4596" width="33.5703125" style="48" customWidth="1"/>
    <col min="4597" max="4604" width="5.7109375" style="48" customWidth="1"/>
    <col min="4605" max="4605" width="9.140625" style="48"/>
    <col min="4606" max="4606" width="33.42578125" style="48" bestFit="1" customWidth="1"/>
    <col min="4607" max="4851" width="9.140625" style="48"/>
    <col min="4852" max="4852" width="33.5703125" style="48" customWidth="1"/>
    <col min="4853" max="4860" width="5.7109375" style="48" customWidth="1"/>
    <col min="4861" max="4861" width="9.140625" style="48"/>
    <col min="4862" max="4862" width="33.42578125" style="48" bestFit="1" customWidth="1"/>
    <col min="4863" max="5107" width="9.140625" style="48"/>
    <col min="5108" max="5108" width="33.5703125" style="48" customWidth="1"/>
    <col min="5109" max="5116" width="5.7109375" style="48" customWidth="1"/>
    <col min="5117" max="5117" width="9.140625" style="48"/>
    <col min="5118" max="5118" width="33.42578125" style="48" bestFit="1" customWidth="1"/>
    <col min="5119" max="5363" width="9.140625" style="48"/>
    <col min="5364" max="5364" width="33.5703125" style="48" customWidth="1"/>
    <col min="5365" max="5372" width="5.7109375" style="48" customWidth="1"/>
    <col min="5373" max="5373" width="9.140625" style="48"/>
    <col min="5374" max="5374" width="33.42578125" style="48" bestFit="1" customWidth="1"/>
    <col min="5375" max="5619" width="9.140625" style="48"/>
    <col min="5620" max="5620" width="33.5703125" style="48" customWidth="1"/>
    <col min="5621" max="5628" width="5.7109375" style="48" customWidth="1"/>
    <col min="5629" max="5629" width="9.140625" style="48"/>
    <col min="5630" max="5630" width="33.42578125" style="48" bestFit="1" customWidth="1"/>
    <col min="5631" max="5875" width="9.140625" style="48"/>
    <col min="5876" max="5876" width="33.5703125" style="48" customWidth="1"/>
    <col min="5877" max="5884" width="5.7109375" style="48" customWidth="1"/>
    <col min="5885" max="5885" width="9.140625" style="48"/>
    <col min="5886" max="5886" width="33.42578125" style="48" bestFit="1" customWidth="1"/>
    <col min="5887" max="6131" width="9.140625" style="48"/>
    <col min="6132" max="6132" width="33.5703125" style="48" customWidth="1"/>
    <col min="6133" max="6140" width="5.7109375" style="48" customWidth="1"/>
    <col min="6141" max="6141" width="9.140625" style="48"/>
    <col min="6142" max="6142" width="33.42578125" style="48" bestFit="1" customWidth="1"/>
    <col min="6143" max="6387" width="9.140625" style="48"/>
    <col min="6388" max="6388" width="33.5703125" style="48" customWidth="1"/>
    <col min="6389" max="6396" width="5.7109375" style="48" customWidth="1"/>
    <col min="6397" max="6397" width="9.140625" style="48"/>
    <col min="6398" max="6398" width="33.42578125" style="48" bestFit="1" customWidth="1"/>
    <col min="6399" max="6643" width="9.140625" style="48"/>
    <col min="6644" max="6644" width="33.5703125" style="48" customWidth="1"/>
    <col min="6645" max="6652" width="5.7109375" style="48" customWidth="1"/>
    <col min="6653" max="6653" width="9.140625" style="48"/>
    <col min="6654" max="6654" width="33.42578125" style="48" bestFit="1" customWidth="1"/>
    <col min="6655" max="6899" width="9.140625" style="48"/>
    <col min="6900" max="6900" width="33.5703125" style="48" customWidth="1"/>
    <col min="6901" max="6908" width="5.7109375" style="48" customWidth="1"/>
    <col min="6909" max="6909" width="9.140625" style="48"/>
    <col min="6910" max="6910" width="33.42578125" style="48" bestFit="1" customWidth="1"/>
    <col min="6911" max="7155" width="9.140625" style="48"/>
    <col min="7156" max="7156" width="33.5703125" style="48" customWidth="1"/>
    <col min="7157" max="7164" width="5.7109375" style="48" customWidth="1"/>
    <col min="7165" max="7165" width="9.140625" style="48"/>
    <col min="7166" max="7166" width="33.42578125" style="48" bestFit="1" customWidth="1"/>
    <col min="7167" max="7411" width="9.140625" style="48"/>
    <col min="7412" max="7412" width="33.5703125" style="48" customWidth="1"/>
    <col min="7413" max="7420" width="5.7109375" style="48" customWidth="1"/>
    <col min="7421" max="7421" width="9.140625" style="48"/>
    <col min="7422" max="7422" width="33.42578125" style="48" bestFit="1" customWidth="1"/>
    <col min="7423" max="7667" width="9.140625" style="48"/>
    <col min="7668" max="7668" width="33.5703125" style="48" customWidth="1"/>
    <col min="7669" max="7676" width="5.7109375" style="48" customWidth="1"/>
    <col min="7677" max="7677" width="9.140625" style="48"/>
    <col min="7678" max="7678" width="33.42578125" style="48" bestFit="1" customWidth="1"/>
    <col min="7679" max="7923" width="9.140625" style="48"/>
    <col min="7924" max="7924" width="33.5703125" style="48" customWidth="1"/>
    <col min="7925" max="7932" width="5.7109375" style="48" customWidth="1"/>
    <col min="7933" max="7933" width="9.140625" style="48"/>
    <col min="7934" max="7934" width="33.42578125" style="48" bestFit="1" customWidth="1"/>
    <col min="7935" max="8179" width="9.140625" style="48"/>
    <col min="8180" max="8180" width="33.5703125" style="48" customWidth="1"/>
    <col min="8181" max="8188" width="5.7109375" style="48" customWidth="1"/>
    <col min="8189" max="8189" width="9.140625" style="48"/>
    <col min="8190" max="8190" width="33.42578125" style="48" bestFit="1" customWidth="1"/>
    <col min="8191" max="8435" width="9.140625" style="48"/>
    <col min="8436" max="8436" width="33.5703125" style="48" customWidth="1"/>
    <col min="8437" max="8444" width="5.7109375" style="48" customWidth="1"/>
    <col min="8445" max="8445" width="9.140625" style="48"/>
    <col min="8446" max="8446" width="33.42578125" style="48" bestFit="1" customWidth="1"/>
    <col min="8447" max="8691" width="9.140625" style="48"/>
    <col min="8692" max="8692" width="33.5703125" style="48" customWidth="1"/>
    <col min="8693" max="8700" width="5.7109375" style="48" customWidth="1"/>
    <col min="8701" max="8701" width="9.140625" style="48"/>
    <col min="8702" max="8702" width="33.42578125" style="48" bestFit="1" customWidth="1"/>
    <col min="8703" max="8947" width="9.140625" style="48"/>
    <col min="8948" max="8948" width="33.5703125" style="48" customWidth="1"/>
    <col min="8949" max="8956" width="5.7109375" style="48" customWidth="1"/>
    <col min="8957" max="8957" width="9.140625" style="48"/>
    <col min="8958" max="8958" width="33.42578125" style="48" bestFit="1" customWidth="1"/>
    <col min="8959" max="9203" width="9.140625" style="48"/>
    <col min="9204" max="9204" width="33.5703125" style="48" customWidth="1"/>
    <col min="9205" max="9212" width="5.7109375" style="48" customWidth="1"/>
    <col min="9213" max="9213" width="9.140625" style="48"/>
    <col min="9214" max="9214" width="33.42578125" style="48" bestFit="1" customWidth="1"/>
    <col min="9215" max="9459" width="9.140625" style="48"/>
    <col min="9460" max="9460" width="33.5703125" style="48" customWidth="1"/>
    <col min="9461" max="9468" width="5.7109375" style="48" customWidth="1"/>
    <col min="9469" max="9469" width="9.140625" style="48"/>
    <col min="9470" max="9470" width="33.42578125" style="48" bestFit="1" customWidth="1"/>
    <col min="9471" max="9715" width="9.140625" style="48"/>
    <col min="9716" max="9716" width="33.5703125" style="48" customWidth="1"/>
    <col min="9717" max="9724" width="5.7109375" style="48" customWidth="1"/>
    <col min="9725" max="9725" width="9.140625" style="48"/>
    <col min="9726" max="9726" width="33.42578125" style="48" bestFit="1" customWidth="1"/>
    <col min="9727" max="9971" width="9.140625" style="48"/>
    <col min="9972" max="9972" width="33.5703125" style="48" customWidth="1"/>
    <col min="9973" max="9980" width="5.7109375" style="48" customWidth="1"/>
    <col min="9981" max="9981" width="9.140625" style="48"/>
    <col min="9982" max="9982" width="33.42578125" style="48" bestFit="1" customWidth="1"/>
    <col min="9983" max="10227" width="9.140625" style="48"/>
    <col min="10228" max="10228" width="33.5703125" style="48" customWidth="1"/>
    <col min="10229" max="10236" width="5.7109375" style="48" customWidth="1"/>
    <col min="10237" max="10237" width="9.140625" style="48"/>
    <col min="10238" max="10238" width="33.42578125" style="48" bestFit="1" customWidth="1"/>
    <col min="10239" max="10483" width="9.140625" style="48"/>
    <col min="10484" max="10484" width="33.5703125" style="48" customWidth="1"/>
    <col min="10485" max="10492" width="5.7109375" style="48" customWidth="1"/>
    <col min="10493" max="10493" width="9.140625" style="48"/>
    <col min="10494" max="10494" width="33.42578125" style="48" bestFit="1" customWidth="1"/>
    <col min="10495" max="10739" width="9.140625" style="48"/>
    <col min="10740" max="10740" width="33.5703125" style="48" customWidth="1"/>
    <col min="10741" max="10748" width="5.7109375" style="48" customWidth="1"/>
    <col min="10749" max="10749" width="9.140625" style="48"/>
    <col min="10750" max="10750" width="33.42578125" style="48" bestFit="1" customWidth="1"/>
    <col min="10751" max="10995" width="9.140625" style="48"/>
    <col min="10996" max="10996" width="33.5703125" style="48" customWidth="1"/>
    <col min="10997" max="11004" width="5.7109375" style="48" customWidth="1"/>
    <col min="11005" max="11005" width="9.140625" style="48"/>
    <col min="11006" max="11006" width="33.42578125" style="48" bestFit="1" customWidth="1"/>
    <col min="11007" max="11251" width="9.140625" style="48"/>
    <col min="11252" max="11252" width="33.5703125" style="48" customWidth="1"/>
    <col min="11253" max="11260" width="5.7109375" style="48" customWidth="1"/>
    <col min="11261" max="11261" width="9.140625" style="48"/>
    <col min="11262" max="11262" width="33.42578125" style="48" bestFit="1" customWidth="1"/>
    <col min="11263" max="11507" width="9.140625" style="48"/>
    <col min="11508" max="11508" width="33.5703125" style="48" customWidth="1"/>
    <col min="11509" max="11516" width="5.7109375" style="48" customWidth="1"/>
    <col min="11517" max="11517" width="9.140625" style="48"/>
    <col min="11518" max="11518" width="33.42578125" style="48" bestFit="1" customWidth="1"/>
    <col min="11519" max="11763" width="9.140625" style="48"/>
    <col min="11764" max="11764" width="33.5703125" style="48" customWidth="1"/>
    <col min="11765" max="11772" width="5.7109375" style="48" customWidth="1"/>
    <col min="11773" max="11773" width="9.140625" style="48"/>
    <col min="11774" max="11774" width="33.42578125" style="48" bestFit="1" customWidth="1"/>
    <col min="11775" max="12019" width="9.140625" style="48"/>
    <col min="12020" max="12020" width="33.5703125" style="48" customWidth="1"/>
    <col min="12021" max="12028" width="5.7109375" style="48" customWidth="1"/>
    <col min="12029" max="12029" width="9.140625" style="48"/>
    <col min="12030" max="12030" width="33.42578125" style="48" bestFit="1" customWidth="1"/>
    <col min="12031" max="12275" width="9.140625" style="48"/>
    <col min="12276" max="12276" width="33.5703125" style="48" customWidth="1"/>
    <col min="12277" max="12284" width="5.7109375" style="48" customWidth="1"/>
    <col min="12285" max="12285" width="9.140625" style="48"/>
    <col min="12286" max="12286" width="33.42578125" style="48" bestFit="1" customWidth="1"/>
    <col min="12287" max="12531" width="9.140625" style="48"/>
    <col min="12532" max="12532" width="33.5703125" style="48" customWidth="1"/>
    <col min="12533" max="12540" width="5.7109375" style="48" customWidth="1"/>
    <col min="12541" max="12541" width="9.140625" style="48"/>
    <col min="12542" max="12542" width="33.42578125" style="48" bestFit="1" customWidth="1"/>
    <col min="12543" max="12787" width="9.140625" style="48"/>
    <col min="12788" max="12788" width="33.5703125" style="48" customWidth="1"/>
    <col min="12789" max="12796" width="5.7109375" style="48" customWidth="1"/>
    <col min="12797" max="12797" width="9.140625" style="48"/>
    <col min="12798" max="12798" width="33.42578125" style="48" bestFit="1" customWidth="1"/>
    <col min="12799" max="13043" width="9.140625" style="48"/>
    <col min="13044" max="13044" width="33.5703125" style="48" customWidth="1"/>
    <col min="13045" max="13052" width="5.7109375" style="48" customWidth="1"/>
    <col min="13053" max="13053" width="9.140625" style="48"/>
    <col min="13054" max="13054" width="33.42578125" style="48" bestFit="1" customWidth="1"/>
    <col min="13055" max="13299" width="9.140625" style="48"/>
    <col min="13300" max="13300" width="33.5703125" style="48" customWidth="1"/>
    <col min="13301" max="13308" width="5.7109375" style="48" customWidth="1"/>
    <col min="13309" max="13309" width="9.140625" style="48"/>
    <col min="13310" max="13310" width="33.42578125" style="48" bestFit="1" customWidth="1"/>
    <col min="13311" max="13555" width="9.140625" style="48"/>
    <col min="13556" max="13556" width="33.5703125" style="48" customWidth="1"/>
    <col min="13557" max="13564" width="5.7109375" style="48" customWidth="1"/>
    <col min="13565" max="13565" width="9.140625" style="48"/>
    <col min="13566" max="13566" width="33.42578125" style="48" bestFit="1" customWidth="1"/>
    <col min="13567" max="13811" width="9.140625" style="48"/>
    <col min="13812" max="13812" width="33.5703125" style="48" customWidth="1"/>
    <col min="13813" max="13820" width="5.7109375" style="48" customWidth="1"/>
    <col min="13821" max="13821" width="9.140625" style="48"/>
    <col min="13822" max="13822" width="33.42578125" style="48" bestFit="1" customWidth="1"/>
    <col min="13823" max="14067" width="9.140625" style="48"/>
    <col min="14068" max="14068" width="33.5703125" style="48" customWidth="1"/>
    <col min="14069" max="14076" width="5.7109375" style="48" customWidth="1"/>
    <col min="14077" max="14077" width="9.140625" style="48"/>
    <col min="14078" max="14078" width="33.42578125" style="48" bestFit="1" customWidth="1"/>
    <col min="14079" max="14323" width="9.140625" style="48"/>
    <col min="14324" max="14324" width="33.5703125" style="48" customWidth="1"/>
    <col min="14325" max="14332" width="5.7109375" style="48" customWidth="1"/>
    <col min="14333" max="14333" width="9.140625" style="48"/>
    <col min="14334" max="14334" width="33.42578125" style="48" bestFit="1" customWidth="1"/>
    <col min="14335" max="14579" width="9.140625" style="48"/>
    <col min="14580" max="14580" width="33.5703125" style="48" customWidth="1"/>
    <col min="14581" max="14588" width="5.7109375" style="48" customWidth="1"/>
    <col min="14589" max="14589" width="9.140625" style="48"/>
    <col min="14590" max="14590" width="33.42578125" style="48" bestFit="1" customWidth="1"/>
    <col min="14591" max="14835" width="9.140625" style="48"/>
    <col min="14836" max="14836" width="33.5703125" style="48" customWidth="1"/>
    <col min="14837" max="14844" width="5.7109375" style="48" customWidth="1"/>
    <col min="14845" max="14845" width="9.140625" style="48"/>
    <col min="14846" max="14846" width="33.42578125" style="48" bestFit="1" customWidth="1"/>
    <col min="14847" max="15091" width="9.140625" style="48"/>
    <col min="15092" max="15092" width="33.5703125" style="48" customWidth="1"/>
    <col min="15093" max="15100" width="5.7109375" style="48" customWidth="1"/>
    <col min="15101" max="15101" width="9.140625" style="48"/>
    <col min="15102" max="15102" width="33.42578125" style="48" bestFit="1" customWidth="1"/>
    <col min="15103" max="15347" width="9.140625" style="48"/>
    <col min="15348" max="15348" width="33.5703125" style="48" customWidth="1"/>
    <col min="15349" max="15356" width="5.7109375" style="48" customWidth="1"/>
    <col min="15357" max="15357" width="9.140625" style="48"/>
    <col min="15358" max="15358" width="33.42578125" style="48" bestFit="1" customWidth="1"/>
    <col min="15359" max="15603" width="9.140625" style="48"/>
    <col min="15604" max="15604" width="33.5703125" style="48" customWidth="1"/>
    <col min="15605" max="15612" width="5.7109375" style="48" customWidth="1"/>
    <col min="15613" max="15613" width="9.140625" style="48"/>
    <col min="15614" max="15614" width="33.42578125" style="48" bestFit="1" customWidth="1"/>
    <col min="15615" max="15859" width="9.140625" style="48"/>
    <col min="15860" max="15860" width="33.5703125" style="48" customWidth="1"/>
    <col min="15861" max="15868" width="5.7109375" style="48" customWidth="1"/>
    <col min="15869" max="15869" width="9.140625" style="48"/>
    <col min="15870" max="15870" width="33.42578125" style="48" bestFit="1" customWidth="1"/>
    <col min="15871" max="16115" width="9.140625" style="48"/>
    <col min="16116" max="16116" width="33.5703125" style="48" customWidth="1"/>
    <col min="16117" max="16124" width="5.7109375" style="48" customWidth="1"/>
    <col min="16125" max="16125" width="9.140625" style="48"/>
    <col min="16126" max="16126" width="33.42578125" style="48" bestFit="1" customWidth="1"/>
    <col min="16127" max="16384" width="9.140625" style="48"/>
  </cols>
  <sheetData>
    <row r="1" spans="1:9" ht="12" customHeight="1" x14ac:dyDescent="0.2">
      <c r="A1" s="518" t="s">
        <v>441</v>
      </c>
    </row>
    <row r="2" spans="1:9" x14ac:dyDescent="0.2">
      <c r="A2" s="956" t="s">
        <v>271</v>
      </c>
    </row>
    <row r="3" spans="1:9" ht="12.75" thickBot="1" x14ac:dyDescent="0.25">
      <c r="A3" s="559"/>
    </row>
    <row r="4" spans="1:9" x14ac:dyDescent="0.2">
      <c r="A4" s="1450" t="s">
        <v>0</v>
      </c>
      <c r="B4" s="1447">
        <v>2013</v>
      </c>
      <c r="C4" s="1448"/>
      <c r="D4" s="1447">
        <v>2014</v>
      </c>
      <c r="E4" s="1448"/>
      <c r="F4" s="1447">
        <f>D4+1</f>
        <v>2015</v>
      </c>
      <c r="G4" s="1448"/>
      <c r="H4" s="1449" t="s">
        <v>120</v>
      </c>
      <c r="I4" s="1448"/>
    </row>
    <row r="5" spans="1:9" ht="55.5" thickBot="1" x14ac:dyDescent="0.25">
      <c r="A5" s="1451"/>
      <c r="B5" s="218" t="s">
        <v>123</v>
      </c>
      <c r="C5" s="219" t="s">
        <v>124</v>
      </c>
      <c r="D5" s="218" t="s">
        <v>123</v>
      </c>
      <c r="E5" s="219" t="s">
        <v>124</v>
      </c>
      <c r="F5" s="218" t="s">
        <v>123</v>
      </c>
      <c r="G5" s="219" t="s">
        <v>124</v>
      </c>
      <c r="H5" s="220" t="s">
        <v>123</v>
      </c>
      <c r="I5" s="219" t="s">
        <v>124</v>
      </c>
    </row>
    <row r="6" spans="1:9" ht="12.95" customHeight="1" x14ac:dyDescent="0.2">
      <c r="A6" s="586" t="s">
        <v>6</v>
      </c>
      <c r="B6" s="97">
        <v>1</v>
      </c>
      <c r="C6" s="138">
        <f t="shared" ref="C6:C33" si="0">B6*100/$B$61</f>
        <v>0.67114093959731547</v>
      </c>
      <c r="D6" s="97">
        <v>5</v>
      </c>
      <c r="E6" s="138">
        <f t="shared" ref="E6:E33" si="1">D6*100/$D$61</f>
        <v>2.6455026455026456</v>
      </c>
      <c r="F6" s="97">
        <v>6</v>
      </c>
      <c r="G6" s="138">
        <f t="shared" ref="G6:G33" si="2">IFERROR(F6/$F$61,0)</f>
        <v>2.575107296137339E-2</v>
      </c>
      <c r="H6" s="631">
        <v>12</v>
      </c>
      <c r="I6" s="606">
        <f t="shared" ref="I6:I33" si="3">H6/$H$61</f>
        <v>2.1015761821366025E-2</v>
      </c>
    </row>
    <row r="7" spans="1:9" ht="12.95" customHeight="1" x14ac:dyDescent="0.2">
      <c r="A7" s="586" t="s">
        <v>7</v>
      </c>
      <c r="B7" s="97">
        <v>1</v>
      </c>
      <c r="C7" s="138">
        <f t="shared" si="0"/>
        <v>0.67114093959731547</v>
      </c>
      <c r="D7" s="97">
        <v>1</v>
      </c>
      <c r="E7" s="138">
        <f t="shared" si="1"/>
        <v>0.52910052910052907</v>
      </c>
      <c r="F7" s="97">
        <v>1</v>
      </c>
      <c r="G7" s="138">
        <f t="shared" si="2"/>
        <v>4.2918454935622317E-3</v>
      </c>
      <c r="H7" s="631">
        <v>3</v>
      </c>
      <c r="I7" s="606">
        <f t="shared" si="3"/>
        <v>5.2539404553415062E-3</v>
      </c>
    </row>
    <row r="8" spans="1:9" ht="12.95" customHeight="1" x14ac:dyDescent="0.2">
      <c r="A8" s="586" t="s">
        <v>8</v>
      </c>
      <c r="B8" s="97">
        <v>1</v>
      </c>
      <c r="C8" s="138">
        <f t="shared" si="0"/>
        <v>0.67114093959731547</v>
      </c>
      <c r="D8" s="97">
        <v>11</v>
      </c>
      <c r="E8" s="138">
        <f t="shared" si="1"/>
        <v>5.8201058201058204</v>
      </c>
      <c r="F8" s="97">
        <v>2</v>
      </c>
      <c r="G8" s="138">
        <f t="shared" si="2"/>
        <v>8.5836909871244635E-3</v>
      </c>
      <c r="H8" s="631">
        <v>14</v>
      </c>
      <c r="I8" s="606">
        <f t="shared" si="3"/>
        <v>2.4518388791593695E-2</v>
      </c>
    </row>
    <row r="9" spans="1:9" ht="12.95" customHeight="1" x14ac:dyDescent="0.2">
      <c r="A9" s="586" t="s">
        <v>9</v>
      </c>
      <c r="B9" s="97">
        <v>0</v>
      </c>
      <c r="C9" s="138">
        <f t="shared" si="0"/>
        <v>0</v>
      </c>
      <c r="D9" s="97">
        <v>1</v>
      </c>
      <c r="E9" s="138">
        <f t="shared" si="1"/>
        <v>0.52910052910052907</v>
      </c>
      <c r="F9" s="97">
        <v>0</v>
      </c>
      <c r="G9" s="138">
        <f t="shared" si="2"/>
        <v>0</v>
      </c>
      <c r="H9" s="631">
        <v>1</v>
      </c>
      <c r="I9" s="606">
        <f t="shared" si="3"/>
        <v>1.7513134851138354E-3</v>
      </c>
    </row>
    <row r="10" spans="1:9" ht="12.95" customHeight="1" x14ac:dyDescent="0.2">
      <c r="A10" s="586" t="s">
        <v>10</v>
      </c>
      <c r="B10" s="97">
        <v>1</v>
      </c>
      <c r="C10" s="138">
        <f t="shared" si="0"/>
        <v>0.67114093959731547</v>
      </c>
      <c r="D10" s="97">
        <v>1</v>
      </c>
      <c r="E10" s="138">
        <f t="shared" si="1"/>
        <v>0.52910052910052907</v>
      </c>
      <c r="F10" s="97">
        <v>0</v>
      </c>
      <c r="G10" s="138">
        <f t="shared" si="2"/>
        <v>0</v>
      </c>
      <c r="H10" s="631">
        <v>2</v>
      </c>
      <c r="I10" s="606">
        <f t="shared" si="3"/>
        <v>3.5026269702276708E-3</v>
      </c>
    </row>
    <row r="11" spans="1:9" ht="12.95" customHeight="1" x14ac:dyDescent="0.2">
      <c r="A11" s="586" t="s">
        <v>14</v>
      </c>
      <c r="B11" s="97">
        <v>7</v>
      </c>
      <c r="C11" s="138">
        <f t="shared" si="0"/>
        <v>4.6979865771812079</v>
      </c>
      <c r="D11" s="97">
        <v>8</v>
      </c>
      <c r="E11" s="138">
        <f t="shared" si="1"/>
        <v>4.2328042328042326</v>
      </c>
      <c r="F11" s="97">
        <v>12</v>
      </c>
      <c r="G11" s="138">
        <f t="shared" si="2"/>
        <v>5.1502145922746781E-2</v>
      </c>
      <c r="H11" s="631">
        <v>27</v>
      </c>
      <c r="I11" s="606">
        <f t="shared" si="3"/>
        <v>4.7285464098073555E-2</v>
      </c>
    </row>
    <row r="12" spans="1:9" ht="12.95" customHeight="1" x14ac:dyDescent="0.2">
      <c r="A12" s="586" t="s">
        <v>17</v>
      </c>
      <c r="B12" s="97">
        <v>1</v>
      </c>
      <c r="C12" s="138">
        <f t="shared" si="0"/>
        <v>0.67114093959731547</v>
      </c>
      <c r="D12" s="97">
        <v>3</v>
      </c>
      <c r="E12" s="138">
        <f t="shared" si="1"/>
        <v>1.5873015873015872</v>
      </c>
      <c r="F12" s="97">
        <v>13</v>
      </c>
      <c r="G12" s="138">
        <f t="shared" si="2"/>
        <v>5.5793991416309016E-2</v>
      </c>
      <c r="H12" s="631">
        <v>17</v>
      </c>
      <c r="I12" s="606">
        <f t="shared" si="3"/>
        <v>2.9772329246935202E-2</v>
      </c>
    </row>
    <row r="13" spans="1:9" ht="12.95" customHeight="1" x14ac:dyDescent="0.2">
      <c r="A13" s="586" t="s">
        <v>20</v>
      </c>
      <c r="B13" s="97">
        <v>7</v>
      </c>
      <c r="C13" s="138">
        <f t="shared" si="0"/>
        <v>4.6979865771812079</v>
      </c>
      <c r="D13" s="97">
        <v>17</v>
      </c>
      <c r="E13" s="138">
        <f t="shared" si="1"/>
        <v>8.9947089947089953</v>
      </c>
      <c r="F13" s="97">
        <v>16</v>
      </c>
      <c r="G13" s="138">
        <f t="shared" si="2"/>
        <v>6.8669527896995708E-2</v>
      </c>
      <c r="H13" s="631">
        <v>40</v>
      </c>
      <c r="I13" s="606">
        <f t="shared" si="3"/>
        <v>7.0052539404553416E-2</v>
      </c>
    </row>
    <row r="14" spans="1:9" ht="12.95" customHeight="1" x14ac:dyDescent="0.2">
      <c r="A14" s="586" t="s">
        <v>21</v>
      </c>
      <c r="B14" s="97">
        <v>0</v>
      </c>
      <c r="C14" s="138">
        <f t="shared" si="0"/>
        <v>0</v>
      </c>
      <c r="D14" s="97">
        <v>1</v>
      </c>
      <c r="E14" s="138">
        <f t="shared" si="1"/>
        <v>0.52910052910052907</v>
      </c>
      <c r="F14" s="97">
        <v>0</v>
      </c>
      <c r="G14" s="138">
        <f t="shared" si="2"/>
        <v>0</v>
      </c>
      <c r="H14" s="631">
        <v>1</v>
      </c>
      <c r="I14" s="606">
        <f t="shared" si="3"/>
        <v>1.7513134851138354E-3</v>
      </c>
    </row>
    <row r="15" spans="1:9" ht="12.95" customHeight="1" x14ac:dyDescent="0.2">
      <c r="A15" s="586" t="s">
        <v>22</v>
      </c>
      <c r="B15" s="97">
        <v>3</v>
      </c>
      <c r="C15" s="138">
        <f t="shared" si="0"/>
        <v>2.0134228187919465</v>
      </c>
      <c r="D15" s="97">
        <v>0</v>
      </c>
      <c r="E15" s="138">
        <f t="shared" si="1"/>
        <v>0</v>
      </c>
      <c r="F15" s="97">
        <v>1</v>
      </c>
      <c r="G15" s="138">
        <f t="shared" si="2"/>
        <v>4.2918454935622317E-3</v>
      </c>
      <c r="H15" s="631">
        <v>4</v>
      </c>
      <c r="I15" s="606">
        <f t="shared" si="3"/>
        <v>7.0052539404553416E-3</v>
      </c>
    </row>
    <row r="16" spans="1:9" ht="12.95" customHeight="1" x14ac:dyDescent="0.2">
      <c r="A16" s="586" t="s">
        <v>116</v>
      </c>
      <c r="B16" s="97">
        <v>0</v>
      </c>
      <c r="C16" s="138">
        <f t="shared" si="0"/>
        <v>0</v>
      </c>
      <c r="D16" s="97">
        <v>1</v>
      </c>
      <c r="E16" s="138">
        <f t="shared" si="1"/>
        <v>0.52910052910052907</v>
      </c>
      <c r="F16" s="97">
        <v>0</v>
      </c>
      <c r="G16" s="138">
        <f t="shared" si="2"/>
        <v>0</v>
      </c>
      <c r="H16" s="631">
        <v>1</v>
      </c>
      <c r="I16" s="606">
        <f t="shared" si="3"/>
        <v>1.7513134851138354E-3</v>
      </c>
    </row>
    <row r="17" spans="1:9" ht="12.95" customHeight="1" x14ac:dyDescent="0.2">
      <c r="A17" s="586" t="s">
        <v>24</v>
      </c>
      <c r="B17" s="97">
        <v>1</v>
      </c>
      <c r="C17" s="138">
        <f t="shared" si="0"/>
        <v>0.67114093959731547</v>
      </c>
      <c r="D17" s="97">
        <v>2</v>
      </c>
      <c r="E17" s="138">
        <f t="shared" si="1"/>
        <v>1.0582010582010581</v>
      </c>
      <c r="F17" s="97">
        <v>6</v>
      </c>
      <c r="G17" s="138">
        <f t="shared" si="2"/>
        <v>2.575107296137339E-2</v>
      </c>
      <c r="H17" s="631">
        <v>9</v>
      </c>
      <c r="I17" s="606">
        <f t="shared" si="3"/>
        <v>1.5761821366024518E-2</v>
      </c>
    </row>
    <row r="18" spans="1:9" ht="12.95" customHeight="1" x14ac:dyDescent="0.2">
      <c r="A18" s="586" t="s">
        <v>25</v>
      </c>
      <c r="B18" s="97">
        <v>0</v>
      </c>
      <c r="C18" s="138">
        <f t="shared" si="0"/>
        <v>0</v>
      </c>
      <c r="D18" s="97">
        <v>1</v>
      </c>
      <c r="E18" s="138">
        <f t="shared" si="1"/>
        <v>0.52910052910052907</v>
      </c>
      <c r="F18" s="97">
        <v>1</v>
      </c>
      <c r="G18" s="138">
        <f t="shared" si="2"/>
        <v>4.2918454935622317E-3</v>
      </c>
      <c r="H18" s="631">
        <v>2</v>
      </c>
      <c r="I18" s="606">
        <f t="shared" si="3"/>
        <v>3.5026269702276708E-3</v>
      </c>
    </row>
    <row r="19" spans="1:9" ht="12.95" customHeight="1" x14ac:dyDescent="0.2">
      <c r="A19" s="586" t="s">
        <v>27</v>
      </c>
      <c r="B19" s="97">
        <v>1</v>
      </c>
      <c r="C19" s="138">
        <f t="shared" si="0"/>
        <v>0.67114093959731547</v>
      </c>
      <c r="D19" s="97">
        <v>2</v>
      </c>
      <c r="E19" s="138">
        <f t="shared" si="1"/>
        <v>1.0582010582010581</v>
      </c>
      <c r="F19" s="97">
        <v>4</v>
      </c>
      <c r="G19" s="138">
        <f t="shared" si="2"/>
        <v>1.7167381974248927E-2</v>
      </c>
      <c r="H19" s="631">
        <v>7</v>
      </c>
      <c r="I19" s="606">
        <f t="shared" si="3"/>
        <v>1.2259194395796848E-2</v>
      </c>
    </row>
    <row r="20" spans="1:9" ht="12.95" customHeight="1" x14ac:dyDescent="0.2">
      <c r="A20" s="586" t="s">
        <v>30</v>
      </c>
      <c r="B20" s="97">
        <v>4</v>
      </c>
      <c r="C20" s="138">
        <f t="shared" si="0"/>
        <v>2.6845637583892619</v>
      </c>
      <c r="D20" s="97">
        <v>0</v>
      </c>
      <c r="E20" s="138">
        <f t="shared" si="1"/>
        <v>0</v>
      </c>
      <c r="F20" s="97">
        <v>2</v>
      </c>
      <c r="G20" s="138">
        <f t="shared" si="2"/>
        <v>8.5836909871244635E-3</v>
      </c>
      <c r="H20" s="631">
        <v>6</v>
      </c>
      <c r="I20" s="606">
        <f t="shared" si="3"/>
        <v>1.0507880910683012E-2</v>
      </c>
    </row>
    <row r="21" spans="1:9" ht="12.95" customHeight="1" x14ac:dyDescent="0.2">
      <c r="A21" s="586" t="s">
        <v>35</v>
      </c>
      <c r="B21" s="97">
        <v>7</v>
      </c>
      <c r="C21" s="138">
        <f t="shared" si="0"/>
        <v>4.6979865771812079</v>
      </c>
      <c r="D21" s="97">
        <v>2</v>
      </c>
      <c r="E21" s="138">
        <f t="shared" si="1"/>
        <v>1.0582010582010581</v>
      </c>
      <c r="F21" s="97">
        <v>9</v>
      </c>
      <c r="G21" s="138">
        <f t="shared" si="2"/>
        <v>3.8626609442060089E-2</v>
      </c>
      <c r="H21" s="631">
        <v>18</v>
      </c>
      <c r="I21" s="606">
        <f t="shared" si="3"/>
        <v>3.1523642732049037E-2</v>
      </c>
    </row>
    <row r="22" spans="1:9" ht="12.95" customHeight="1" x14ac:dyDescent="0.2">
      <c r="A22" s="586" t="s">
        <v>36</v>
      </c>
      <c r="B22" s="97">
        <v>2</v>
      </c>
      <c r="C22" s="138">
        <f t="shared" si="0"/>
        <v>1.3422818791946309</v>
      </c>
      <c r="D22" s="97">
        <v>2</v>
      </c>
      <c r="E22" s="138">
        <f t="shared" si="1"/>
        <v>1.0582010582010581</v>
      </c>
      <c r="F22" s="97">
        <v>1</v>
      </c>
      <c r="G22" s="138">
        <f t="shared" si="2"/>
        <v>4.2918454935622317E-3</v>
      </c>
      <c r="H22" s="631">
        <v>5</v>
      </c>
      <c r="I22" s="606">
        <f t="shared" si="3"/>
        <v>8.7565674255691769E-3</v>
      </c>
    </row>
    <row r="23" spans="1:9" ht="12.95" customHeight="1" x14ac:dyDescent="0.2">
      <c r="A23" s="586" t="s">
        <v>37</v>
      </c>
      <c r="B23" s="97">
        <v>2</v>
      </c>
      <c r="C23" s="138">
        <f t="shared" si="0"/>
        <v>1.3422818791946309</v>
      </c>
      <c r="D23" s="97">
        <v>2</v>
      </c>
      <c r="E23" s="138">
        <f t="shared" si="1"/>
        <v>1.0582010582010581</v>
      </c>
      <c r="F23" s="97">
        <v>5</v>
      </c>
      <c r="G23" s="138">
        <f t="shared" si="2"/>
        <v>2.1459227467811159E-2</v>
      </c>
      <c r="H23" s="631">
        <v>9</v>
      </c>
      <c r="I23" s="606">
        <f t="shared" si="3"/>
        <v>1.5761821366024518E-2</v>
      </c>
    </row>
    <row r="24" spans="1:9" ht="12.95" customHeight="1" x14ac:dyDescent="0.2">
      <c r="A24" s="586" t="s">
        <v>38</v>
      </c>
      <c r="B24" s="97">
        <v>3</v>
      </c>
      <c r="C24" s="138">
        <f t="shared" si="0"/>
        <v>2.0134228187919465</v>
      </c>
      <c r="D24" s="97">
        <v>1</v>
      </c>
      <c r="E24" s="138">
        <f t="shared" si="1"/>
        <v>0.52910052910052907</v>
      </c>
      <c r="F24" s="97">
        <v>2</v>
      </c>
      <c r="G24" s="138">
        <f t="shared" si="2"/>
        <v>8.5836909871244635E-3</v>
      </c>
      <c r="H24" s="631">
        <v>6</v>
      </c>
      <c r="I24" s="606">
        <f t="shared" si="3"/>
        <v>1.0507880910683012E-2</v>
      </c>
    </row>
    <row r="25" spans="1:9" ht="12.95" customHeight="1" x14ac:dyDescent="0.2">
      <c r="A25" s="586" t="s">
        <v>39</v>
      </c>
      <c r="B25" s="97">
        <v>11</v>
      </c>
      <c r="C25" s="138">
        <f t="shared" si="0"/>
        <v>7.3825503355704694</v>
      </c>
      <c r="D25" s="97">
        <v>1</v>
      </c>
      <c r="E25" s="138">
        <f t="shared" si="1"/>
        <v>0.52910052910052907</v>
      </c>
      <c r="F25" s="97">
        <v>3</v>
      </c>
      <c r="G25" s="138">
        <f t="shared" si="2"/>
        <v>1.2875536480686695E-2</v>
      </c>
      <c r="H25" s="631">
        <v>15</v>
      </c>
      <c r="I25" s="606">
        <f t="shared" si="3"/>
        <v>2.6269702276707531E-2</v>
      </c>
    </row>
    <row r="26" spans="1:9" ht="12.95" customHeight="1" x14ac:dyDescent="0.2">
      <c r="A26" s="586" t="s">
        <v>41</v>
      </c>
      <c r="B26" s="97">
        <v>4</v>
      </c>
      <c r="C26" s="138">
        <f t="shared" si="0"/>
        <v>2.6845637583892619</v>
      </c>
      <c r="D26" s="97">
        <v>4</v>
      </c>
      <c r="E26" s="138">
        <f t="shared" si="1"/>
        <v>2.1164021164021163</v>
      </c>
      <c r="F26" s="97">
        <v>5</v>
      </c>
      <c r="G26" s="138">
        <f t="shared" si="2"/>
        <v>2.1459227467811159E-2</v>
      </c>
      <c r="H26" s="631">
        <v>13</v>
      </c>
      <c r="I26" s="606">
        <f t="shared" si="3"/>
        <v>2.276707530647986E-2</v>
      </c>
    </row>
    <row r="27" spans="1:9" ht="12.95" customHeight="1" x14ac:dyDescent="0.2">
      <c r="A27" s="586" t="s">
        <v>44</v>
      </c>
      <c r="B27" s="97">
        <v>0</v>
      </c>
      <c r="C27" s="138">
        <f t="shared" si="0"/>
        <v>0</v>
      </c>
      <c r="D27" s="97">
        <v>1</v>
      </c>
      <c r="E27" s="138">
        <f t="shared" si="1"/>
        <v>0.52910052910052907</v>
      </c>
      <c r="F27" s="97">
        <v>0</v>
      </c>
      <c r="G27" s="138">
        <f t="shared" si="2"/>
        <v>0</v>
      </c>
      <c r="H27" s="631">
        <v>1</v>
      </c>
      <c r="I27" s="606">
        <f t="shared" si="3"/>
        <v>1.7513134851138354E-3</v>
      </c>
    </row>
    <row r="28" spans="1:9" ht="12.95" customHeight="1" x14ac:dyDescent="0.2">
      <c r="A28" s="586" t="s">
        <v>45</v>
      </c>
      <c r="B28" s="97">
        <v>2</v>
      </c>
      <c r="C28" s="138">
        <f t="shared" si="0"/>
        <v>1.3422818791946309</v>
      </c>
      <c r="D28" s="97">
        <v>4</v>
      </c>
      <c r="E28" s="138">
        <f t="shared" si="1"/>
        <v>2.1164021164021163</v>
      </c>
      <c r="F28" s="97">
        <v>6</v>
      </c>
      <c r="G28" s="138">
        <f t="shared" si="2"/>
        <v>2.575107296137339E-2</v>
      </c>
      <c r="H28" s="631">
        <v>12</v>
      </c>
      <c r="I28" s="606">
        <f t="shared" si="3"/>
        <v>2.1015761821366025E-2</v>
      </c>
    </row>
    <row r="29" spans="1:9" ht="12.95" customHeight="1" x14ac:dyDescent="0.2">
      <c r="A29" s="586" t="s">
        <v>47</v>
      </c>
      <c r="B29" s="97">
        <v>1</v>
      </c>
      <c r="C29" s="138">
        <f t="shared" si="0"/>
        <v>0.67114093959731547</v>
      </c>
      <c r="D29" s="97">
        <v>1</v>
      </c>
      <c r="E29" s="138">
        <f t="shared" si="1"/>
        <v>0.52910052910052907</v>
      </c>
      <c r="F29" s="97">
        <v>0</v>
      </c>
      <c r="G29" s="138">
        <f t="shared" si="2"/>
        <v>0</v>
      </c>
      <c r="H29" s="631">
        <v>2</v>
      </c>
      <c r="I29" s="606">
        <f t="shared" si="3"/>
        <v>3.5026269702276708E-3</v>
      </c>
    </row>
    <row r="30" spans="1:9" ht="12.95" customHeight="1" x14ac:dyDescent="0.2">
      <c r="A30" s="586" t="s">
        <v>51</v>
      </c>
      <c r="B30" s="97">
        <v>0</v>
      </c>
      <c r="C30" s="138">
        <f t="shared" si="0"/>
        <v>0</v>
      </c>
      <c r="D30" s="97">
        <v>0</v>
      </c>
      <c r="E30" s="138">
        <f t="shared" si="1"/>
        <v>0</v>
      </c>
      <c r="F30" s="97">
        <v>1</v>
      </c>
      <c r="G30" s="138">
        <f t="shared" si="2"/>
        <v>4.2918454935622317E-3</v>
      </c>
      <c r="H30" s="631">
        <v>1</v>
      </c>
      <c r="I30" s="606">
        <f t="shared" si="3"/>
        <v>1.7513134851138354E-3</v>
      </c>
    </row>
    <row r="31" spans="1:9" ht="12.95" customHeight="1" x14ac:dyDescent="0.2">
      <c r="A31" s="586" t="s">
        <v>54</v>
      </c>
      <c r="B31" s="97">
        <v>3</v>
      </c>
      <c r="C31" s="138">
        <f t="shared" si="0"/>
        <v>2.0134228187919465</v>
      </c>
      <c r="D31" s="97">
        <v>1</v>
      </c>
      <c r="E31" s="138">
        <f t="shared" si="1"/>
        <v>0.52910052910052907</v>
      </c>
      <c r="F31" s="97">
        <v>0</v>
      </c>
      <c r="G31" s="138">
        <f t="shared" si="2"/>
        <v>0</v>
      </c>
      <c r="H31" s="631">
        <v>4</v>
      </c>
      <c r="I31" s="606">
        <f t="shared" si="3"/>
        <v>7.0052539404553416E-3</v>
      </c>
    </row>
    <row r="32" spans="1:9" ht="12.95" customHeight="1" x14ac:dyDescent="0.2">
      <c r="A32" s="586" t="s">
        <v>56</v>
      </c>
      <c r="B32" s="97">
        <v>1</v>
      </c>
      <c r="C32" s="138">
        <f t="shared" si="0"/>
        <v>0.67114093959731547</v>
      </c>
      <c r="D32" s="97">
        <v>3</v>
      </c>
      <c r="E32" s="138">
        <f t="shared" si="1"/>
        <v>1.5873015873015872</v>
      </c>
      <c r="F32" s="97">
        <v>1</v>
      </c>
      <c r="G32" s="138">
        <f t="shared" si="2"/>
        <v>4.2918454935622317E-3</v>
      </c>
      <c r="H32" s="631">
        <v>5</v>
      </c>
      <c r="I32" s="606">
        <f t="shared" si="3"/>
        <v>8.7565674255691769E-3</v>
      </c>
    </row>
    <row r="33" spans="1:9" ht="12.95" customHeight="1" x14ac:dyDescent="0.2">
      <c r="A33" s="586" t="s">
        <v>58</v>
      </c>
      <c r="B33" s="97">
        <v>0</v>
      </c>
      <c r="C33" s="138">
        <f t="shared" si="0"/>
        <v>0</v>
      </c>
      <c r="D33" s="97">
        <v>2</v>
      </c>
      <c r="E33" s="138">
        <f t="shared" si="1"/>
        <v>1.0582010582010581</v>
      </c>
      <c r="F33" s="97">
        <v>0</v>
      </c>
      <c r="G33" s="138">
        <f t="shared" si="2"/>
        <v>0</v>
      </c>
      <c r="H33" s="631">
        <v>2</v>
      </c>
      <c r="I33" s="606">
        <f t="shared" si="3"/>
        <v>3.5026269702276708E-3</v>
      </c>
    </row>
    <row r="34" spans="1:9" ht="12.95" customHeight="1" x14ac:dyDescent="0.2">
      <c r="A34" s="586" t="s">
        <v>66</v>
      </c>
      <c r="B34" s="97">
        <v>1</v>
      </c>
      <c r="C34" s="138">
        <f t="shared" ref="C34:C61" si="4">B34*100/$B$61</f>
        <v>0.67114093959731547</v>
      </c>
      <c r="D34" s="97">
        <v>0</v>
      </c>
      <c r="E34" s="138">
        <f t="shared" ref="E34:E61" si="5">D34*100/$D$61</f>
        <v>0</v>
      </c>
      <c r="F34" s="97">
        <v>0</v>
      </c>
      <c r="G34" s="138">
        <f t="shared" ref="G34:G60" si="6">IFERROR(F34/$F$61,0)</f>
        <v>0</v>
      </c>
      <c r="H34" s="631">
        <v>1</v>
      </c>
      <c r="I34" s="606">
        <f t="shared" ref="I34:I60" si="7">H34/$H$61</f>
        <v>1.7513134851138354E-3</v>
      </c>
    </row>
    <row r="35" spans="1:9" ht="12.95" customHeight="1" x14ac:dyDescent="0.2">
      <c r="A35" s="586" t="s">
        <v>67</v>
      </c>
      <c r="B35" s="97">
        <v>1</v>
      </c>
      <c r="C35" s="138">
        <f t="shared" si="4"/>
        <v>0.67114093959731547</v>
      </c>
      <c r="D35" s="97">
        <v>5</v>
      </c>
      <c r="E35" s="138">
        <f t="shared" si="5"/>
        <v>2.6455026455026456</v>
      </c>
      <c r="F35" s="97">
        <v>6</v>
      </c>
      <c r="G35" s="138">
        <f t="shared" si="6"/>
        <v>2.575107296137339E-2</v>
      </c>
      <c r="H35" s="631">
        <v>12</v>
      </c>
      <c r="I35" s="606">
        <f t="shared" si="7"/>
        <v>2.1015761821366025E-2</v>
      </c>
    </row>
    <row r="36" spans="1:9" ht="12.95" customHeight="1" x14ac:dyDescent="0.2">
      <c r="A36" s="586" t="s">
        <v>68</v>
      </c>
      <c r="B36" s="97">
        <v>3</v>
      </c>
      <c r="C36" s="138">
        <f t="shared" si="4"/>
        <v>2.0134228187919465</v>
      </c>
      <c r="D36" s="97">
        <v>2</v>
      </c>
      <c r="E36" s="138">
        <f t="shared" si="5"/>
        <v>1.0582010582010581</v>
      </c>
      <c r="F36" s="97">
        <v>4</v>
      </c>
      <c r="G36" s="138">
        <f t="shared" si="6"/>
        <v>1.7167381974248927E-2</v>
      </c>
      <c r="H36" s="631">
        <v>9</v>
      </c>
      <c r="I36" s="606">
        <f t="shared" si="7"/>
        <v>1.5761821366024518E-2</v>
      </c>
    </row>
    <row r="37" spans="1:9" ht="12.95" customHeight="1" x14ac:dyDescent="0.2">
      <c r="A37" s="586" t="s">
        <v>69</v>
      </c>
      <c r="B37" s="97">
        <v>0</v>
      </c>
      <c r="C37" s="138">
        <f t="shared" si="4"/>
        <v>0</v>
      </c>
      <c r="D37" s="97">
        <v>3</v>
      </c>
      <c r="E37" s="138">
        <f t="shared" si="5"/>
        <v>1.5873015873015872</v>
      </c>
      <c r="F37" s="97">
        <v>0</v>
      </c>
      <c r="G37" s="138">
        <f t="shared" si="6"/>
        <v>0</v>
      </c>
      <c r="H37" s="631">
        <v>3</v>
      </c>
      <c r="I37" s="606">
        <f t="shared" si="7"/>
        <v>5.2539404553415062E-3</v>
      </c>
    </row>
    <row r="38" spans="1:9" ht="12.95" customHeight="1" x14ac:dyDescent="0.2">
      <c r="A38" s="586" t="s">
        <v>117</v>
      </c>
      <c r="B38" s="97">
        <v>0</v>
      </c>
      <c r="C38" s="138">
        <f t="shared" si="4"/>
        <v>0</v>
      </c>
      <c r="D38" s="97">
        <v>1</v>
      </c>
      <c r="E38" s="138">
        <f t="shared" si="5"/>
        <v>0.52910052910052907</v>
      </c>
      <c r="F38" s="97">
        <v>0</v>
      </c>
      <c r="G38" s="138">
        <f t="shared" si="6"/>
        <v>0</v>
      </c>
      <c r="H38" s="631">
        <v>1</v>
      </c>
      <c r="I38" s="606">
        <f t="shared" si="7"/>
        <v>1.7513134851138354E-3</v>
      </c>
    </row>
    <row r="39" spans="1:9" ht="12.95" customHeight="1" x14ac:dyDescent="0.2">
      <c r="A39" s="586" t="s">
        <v>74</v>
      </c>
      <c r="B39" s="97">
        <v>2</v>
      </c>
      <c r="C39" s="138">
        <f t="shared" si="4"/>
        <v>1.3422818791946309</v>
      </c>
      <c r="D39" s="97">
        <v>0</v>
      </c>
      <c r="E39" s="138">
        <f t="shared" si="5"/>
        <v>0</v>
      </c>
      <c r="F39" s="97">
        <v>2</v>
      </c>
      <c r="G39" s="138">
        <f t="shared" si="6"/>
        <v>8.5836909871244635E-3</v>
      </c>
      <c r="H39" s="631">
        <v>4</v>
      </c>
      <c r="I39" s="606">
        <f t="shared" si="7"/>
        <v>7.0052539404553416E-3</v>
      </c>
    </row>
    <row r="40" spans="1:9" ht="12.95" customHeight="1" x14ac:dyDescent="0.2">
      <c r="A40" s="586" t="s">
        <v>137</v>
      </c>
      <c r="B40" s="97">
        <v>0</v>
      </c>
      <c r="C40" s="138">
        <f t="shared" si="4"/>
        <v>0</v>
      </c>
      <c r="D40" s="97">
        <v>1</v>
      </c>
      <c r="E40" s="138">
        <f t="shared" si="5"/>
        <v>0.52910052910052907</v>
      </c>
      <c r="F40" s="97">
        <v>1</v>
      </c>
      <c r="G40" s="138">
        <f t="shared" si="6"/>
        <v>4.2918454935622317E-3</v>
      </c>
      <c r="H40" s="631">
        <v>2</v>
      </c>
      <c r="I40" s="606">
        <f t="shared" si="7"/>
        <v>3.5026269702276708E-3</v>
      </c>
    </row>
    <row r="41" spans="1:9" ht="12.95" customHeight="1" x14ac:dyDescent="0.2">
      <c r="A41" s="586" t="s">
        <v>75</v>
      </c>
      <c r="B41" s="97">
        <v>2</v>
      </c>
      <c r="C41" s="138">
        <f t="shared" si="4"/>
        <v>1.3422818791946309</v>
      </c>
      <c r="D41" s="97">
        <v>0</v>
      </c>
      <c r="E41" s="138">
        <f t="shared" si="5"/>
        <v>0</v>
      </c>
      <c r="F41" s="97">
        <v>0</v>
      </c>
      <c r="G41" s="138">
        <f t="shared" si="6"/>
        <v>0</v>
      </c>
      <c r="H41" s="631">
        <v>2</v>
      </c>
      <c r="I41" s="606">
        <f t="shared" si="7"/>
        <v>3.5026269702276708E-3</v>
      </c>
    </row>
    <row r="42" spans="1:9" ht="12.95" customHeight="1" x14ac:dyDescent="0.2">
      <c r="A42" s="586" t="s">
        <v>76</v>
      </c>
      <c r="B42" s="97">
        <v>0</v>
      </c>
      <c r="C42" s="138">
        <f t="shared" si="4"/>
        <v>0</v>
      </c>
      <c r="D42" s="97">
        <v>4</v>
      </c>
      <c r="E42" s="138">
        <f t="shared" si="5"/>
        <v>2.1164021164021163</v>
      </c>
      <c r="F42" s="97">
        <v>2</v>
      </c>
      <c r="G42" s="138">
        <f t="shared" si="6"/>
        <v>8.5836909871244635E-3</v>
      </c>
      <c r="H42" s="631">
        <v>6</v>
      </c>
      <c r="I42" s="606">
        <f t="shared" si="7"/>
        <v>1.0507880910683012E-2</v>
      </c>
    </row>
    <row r="43" spans="1:9" ht="12.95" customHeight="1" x14ac:dyDescent="0.2">
      <c r="A43" s="586" t="s">
        <v>78</v>
      </c>
      <c r="B43" s="97">
        <v>2</v>
      </c>
      <c r="C43" s="138">
        <f t="shared" si="4"/>
        <v>1.3422818791946309</v>
      </c>
      <c r="D43" s="97">
        <v>1</v>
      </c>
      <c r="E43" s="138">
        <f t="shared" si="5"/>
        <v>0.52910052910052907</v>
      </c>
      <c r="F43" s="97">
        <v>0</v>
      </c>
      <c r="G43" s="138">
        <f t="shared" si="6"/>
        <v>0</v>
      </c>
      <c r="H43" s="631">
        <v>3</v>
      </c>
      <c r="I43" s="606">
        <f t="shared" si="7"/>
        <v>5.2539404553415062E-3</v>
      </c>
    </row>
    <row r="44" spans="1:9" ht="12.95" customHeight="1" x14ac:dyDescent="0.2">
      <c r="A44" s="586" t="s">
        <v>79</v>
      </c>
      <c r="B44" s="97">
        <v>1</v>
      </c>
      <c r="C44" s="138">
        <f t="shared" si="4"/>
        <v>0.67114093959731547</v>
      </c>
      <c r="D44" s="97">
        <v>1</v>
      </c>
      <c r="E44" s="138">
        <f t="shared" si="5"/>
        <v>0.52910052910052907</v>
      </c>
      <c r="F44" s="97">
        <v>9</v>
      </c>
      <c r="G44" s="138">
        <f t="shared" si="6"/>
        <v>3.8626609442060089E-2</v>
      </c>
      <c r="H44" s="631">
        <v>11</v>
      </c>
      <c r="I44" s="606">
        <f t="shared" si="7"/>
        <v>1.9264448336252189E-2</v>
      </c>
    </row>
    <row r="45" spans="1:9" ht="12.95" customHeight="1" x14ac:dyDescent="0.2">
      <c r="A45" s="586" t="s">
        <v>81</v>
      </c>
      <c r="B45" s="97">
        <v>9</v>
      </c>
      <c r="C45" s="138">
        <f t="shared" si="4"/>
        <v>6.0402684563758386</v>
      </c>
      <c r="D45" s="97">
        <v>26</v>
      </c>
      <c r="E45" s="138">
        <f t="shared" si="5"/>
        <v>13.756613756613756</v>
      </c>
      <c r="F45" s="97">
        <v>31</v>
      </c>
      <c r="G45" s="138">
        <f t="shared" si="6"/>
        <v>0.13304721030042918</v>
      </c>
      <c r="H45" s="631">
        <v>66</v>
      </c>
      <c r="I45" s="606">
        <f t="shared" si="7"/>
        <v>0.11558669001751314</v>
      </c>
    </row>
    <row r="46" spans="1:9" ht="12.95" customHeight="1" x14ac:dyDescent="0.2">
      <c r="A46" s="586" t="s">
        <v>139</v>
      </c>
      <c r="B46" s="97">
        <v>2</v>
      </c>
      <c r="C46" s="138">
        <f t="shared" si="4"/>
        <v>1.3422818791946309</v>
      </c>
      <c r="D46" s="97">
        <v>1</v>
      </c>
      <c r="E46" s="138">
        <f t="shared" si="5"/>
        <v>0.52910052910052907</v>
      </c>
      <c r="F46" s="97">
        <v>0</v>
      </c>
      <c r="G46" s="138">
        <f t="shared" si="6"/>
        <v>0</v>
      </c>
      <c r="H46" s="631">
        <v>3</v>
      </c>
      <c r="I46" s="606">
        <f t="shared" si="7"/>
        <v>5.2539404553415062E-3</v>
      </c>
    </row>
    <row r="47" spans="1:9" ht="12.95" customHeight="1" x14ac:dyDescent="0.2">
      <c r="A47" s="586" t="s">
        <v>82</v>
      </c>
      <c r="B47" s="97">
        <v>0</v>
      </c>
      <c r="C47" s="138">
        <f t="shared" si="4"/>
        <v>0</v>
      </c>
      <c r="D47" s="97">
        <v>1</v>
      </c>
      <c r="E47" s="138">
        <f t="shared" si="5"/>
        <v>0.52910052910052907</v>
      </c>
      <c r="F47" s="97">
        <v>0</v>
      </c>
      <c r="G47" s="138">
        <f t="shared" si="6"/>
        <v>0</v>
      </c>
      <c r="H47" s="631">
        <v>1</v>
      </c>
      <c r="I47" s="606">
        <f t="shared" si="7"/>
        <v>1.7513134851138354E-3</v>
      </c>
    </row>
    <row r="48" spans="1:9" ht="12.95" customHeight="1" x14ac:dyDescent="0.2">
      <c r="A48" s="586" t="s">
        <v>83</v>
      </c>
      <c r="B48" s="97">
        <v>1</v>
      </c>
      <c r="C48" s="138">
        <f t="shared" si="4"/>
        <v>0.67114093959731547</v>
      </c>
      <c r="D48" s="97">
        <v>1</v>
      </c>
      <c r="E48" s="138">
        <f t="shared" si="5"/>
        <v>0.52910052910052907</v>
      </c>
      <c r="F48" s="97">
        <v>4</v>
      </c>
      <c r="G48" s="138">
        <f t="shared" si="6"/>
        <v>1.7167381974248927E-2</v>
      </c>
      <c r="H48" s="631">
        <v>6</v>
      </c>
      <c r="I48" s="606">
        <f t="shared" si="7"/>
        <v>1.0507880910683012E-2</v>
      </c>
    </row>
    <row r="49" spans="1:9" ht="12.95" customHeight="1" x14ac:dyDescent="0.2">
      <c r="A49" s="586" t="s">
        <v>85</v>
      </c>
      <c r="B49" s="97">
        <v>1</v>
      </c>
      <c r="C49" s="138">
        <f t="shared" si="4"/>
        <v>0.67114093959731547</v>
      </c>
      <c r="D49" s="97">
        <v>0</v>
      </c>
      <c r="E49" s="138">
        <f t="shared" si="5"/>
        <v>0</v>
      </c>
      <c r="F49" s="97">
        <v>1</v>
      </c>
      <c r="G49" s="138">
        <f t="shared" si="6"/>
        <v>4.2918454935622317E-3</v>
      </c>
      <c r="H49" s="631">
        <v>2</v>
      </c>
      <c r="I49" s="606">
        <f t="shared" si="7"/>
        <v>3.5026269702276708E-3</v>
      </c>
    </row>
    <row r="50" spans="1:9" ht="12.95" customHeight="1" x14ac:dyDescent="0.2">
      <c r="A50" s="586" t="s">
        <v>140</v>
      </c>
      <c r="B50" s="97">
        <v>0</v>
      </c>
      <c r="C50" s="138">
        <f t="shared" si="4"/>
        <v>0</v>
      </c>
      <c r="D50" s="97">
        <v>0</v>
      </c>
      <c r="E50" s="138">
        <f t="shared" si="5"/>
        <v>0</v>
      </c>
      <c r="F50" s="97">
        <v>1</v>
      </c>
      <c r="G50" s="138">
        <f t="shared" si="6"/>
        <v>4.2918454935622317E-3</v>
      </c>
      <c r="H50" s="631">
        <v>1</v>
      </c>
      <c r="I50" s="606">
        <f t="shared" si="7"/>
        <v>1.7513134851138354E-3</v>
      </c>
    </row>
    <row r="51" spans="1:9" ht="12.95" customHeight="1" x14ac:dyDescent="0.2">
      <c r="A51" s="586" t="s">
        <v>87</v>
      </c>
      <c r="B51" s="97">
        <v>28</v>
      </c>
      <c r="C51" s="138">
        <f t="shared" si="4"/>
        <v>18.791946308724832</v>
      </c>
      <c r="D51" s="97">
        <v>19</v>
      </c>
      <c r="E51" s="138">
        <f t="shared" si="5"/>
        <v>10.052910052910052</v>
      </c>
      <c r="F51" s="97">
        <v>17</v>
      </c>
      <c r="G51" s="138">
        <f t="shared" si="6"/>
        <v>7.2961373390557943E-2</v>
      </c>
      <c r="H51" s="631">
        <v>64</v>
      </c>
      <c r="I51" s="606">
        <f t="shared" si="7"/>
        <v>0.11208406304728546</v>
      </c>
    </row>
    <row r="52" spans="1:9" ht="12.95" customHeight="1" x14ac:dyDescent="0.2">
      <c r="A52" s="586" t="s">
        <v>91</v>
      </c>
      <c r="B52" s="97">
        <v>1</v>
      </c>
      <c r="C52" s="138">
        <f t="shared" si="4"/>
        <v>0.67114093959731547</v>
      </c>
      <c r="D52" s="97">
        <v>1</v>
      </c>
      <c r="E52" s="138">
        <f t="shared" si="5"/>
        <v>0.52910052910052907</v>
      </c>
      <c r="F52" s="97">
        <v>3</v>
      </c>
      <c r="G52" s="138">
        <f t="shared" si="6"/>
        <v>1.2875536480686695E-2</v>
      </c>
      <c r="H52" s="631">
        <v>5</v>
      </c>
      <c r="I52" s="606">
        <f t="shared" si="7"/>
        <v>8.7565674255691769E-3</v>
      </c>
    </row>
    <row r="53" spans="1:9" ht="12.95" customHeight="1" x14ac:dyDescent="0.2">
      <c r="A53" s="586" t="s">
        <v>94</v>
      </c>
      <c r="B53" s="97">
        <v>0</v>
      </c>
      <c r="C53" s="138">
        <f t="shared" si="4"/>
        <v>0</v>
      </c>
      <c r="D53" s="97">
        <v>2</v>
      </c>
      <c r="E53" s="138">
        <f t="shared" si="5"/>
        <v>1.0582010582010581</v>
      </c>
      <c r="F53" s="97">
        <v>0</v>
      </c>
      <c r="G53" s="138">
        <f t="shared" si="6"/>
        <v>0</v>
      </c>
      <c r="H53" s="631">
        <v>2</v>
      </c>
      <c r="I53" s="606">
        <f t="shared" si="7"/>
        <v>3.5026269702276708E-3</v>
      </c>
    </row>
    <row r="54" spans="1:9" ht="12.95" customHeight="1" x14ac:dyDescent="0.2">
      <c r="A54" s="586" t="s">
        <v>96</v>
      </c>
      <c r="B54" s="97">
        <v>1</v>
      </c>
      <c r="C54" s="138">
        <f t="shared" si="4"/>
        <v>0.67114093959731547</v>
      </c>
      <c r="D54" s="97">
        <v>0</v>
      </c>
      <c r="E54" s="138">
        <f t="shared" si="5"/>
        <v>0</v>
      </c>
      <c r="F54" s="97">
        <v>1</v>
      </c>
      <c r="G54" s="138">
        <f t="shared" si="6"/>
        <v>4.2918454935622317E-3</v>
      </c>
      <c r="H54" s="631">
        <v>2</v>
      </c>
      <c r="I54" s="606">
        <f t="shared" si="7"/>
        <v>3.5026269702276708E-3</v>
      </c>
    </row>
    <row r="55" spans="1:9" x14ac:dyDescent="0.2">
      <c r="A55" s="586" t="s">
        <v>97</v>
      </c>
      <c r="B55" s="97">
        <v>3</v>
      </c>
      <c r="C55" s="138">
        <f t="shared" si="4"/>
        <v>2.0134228187919465</v>
      </c>
      <c r="D55" s="97">
        <v>3</v>
      </c>
      <c r="E55" s="138">
        <f t="shared" si="5"/>
        <v>1.5873015873015872</v>
      </c>
      <c r="F55" s="97">
        <v>1</v>
      </c>
      <c r="G55" s="138">
        <f t="shared" si="6"/>
        <v>4.2918454935622317E-3</v>
      </c>
      <c r="H55" s="631">
        <v>7</v>
      </c>
      <c r="I55" s="606">
        <f t="shared" si="7"/>
        <v>1.2259194395796848E-2</v>
      </c>
    </row>
    <row r="56" spans="1:9" x14ac:dyDescent="0.2">
      <c r="A56" s="586" t="s">
        <v>100</v>
      </c>
      <c r="B56" s="97">
        <v>20</v>
      </c>
      <c r="C56" s="138">
        <f t="shared" si="4"/>
        <v>13.422818791946309</v>
      </c>
      <c r="D56" s="97">
        <v>31</v>
      </c>
      <c r="E56" s="138">
        <f t="shared" si="5"/>
        <v>16.402116402116402</v>
      </c>
      <c r="F56" s="97">
        <v>48</v>
      </c>
      <c r="G56" s="138">
        <f t="shared" si="6"/>
        <v>0.20600858369098712</v>
      </c>
      <c r="H56" s="631">
        <v>99</v>
      </c>
      <c r="I56" s="606">
        <f t="shared" si="7"/>
        <v>0.1733800350262697</v>
      </c>
    </row>
    <row r="57" spans="1:9" x14ac:dyDescent="0.2">
      <c r="A57" s="586" t="s">
        <v>101</v>
      </c>
      <c r="B57" s="97">
        <v>2</v>
      </c>
      <c r="C57" s="138">
        <f t="shared" si="4"/>
        <v>1.3422818791946309</v>
      </c>
      <c r="D57" s="97">
        <v>3</v>
      </c>
      <c r="E57" s="138">
        <f t="shared" si="5"/>
        <v>1.5873015873015872</v>
      </c>
      <c r="F57" s="97">
        <v>0</v>
      </c>
      <c r="G57" s="138">
        <f t="shared" si="6"/>
        <v>0</v>
      </c>
      <c r="H57" s="631">
        <v>5</v>
      </c>
      <c r="I57" s="606">
        <f t="shared" si="7"/>
        <v>8.7565674255691769E-3</v>
      </c>
    </row>
    <row r="58" spans="1:9" x14ac:dyDescent="0.2">
      <c r="A58" s="587" t="s">
        <v>102</v>
      </c>
      <c r="B58" s="454">
        <v>3</v>
      </c>
      <c r="C58" s="138">
        <f t="shared" si="4"/>
        <v>2.0134228187919465</v>
      </c>
      <c r="D58" s="454">
        <v>1</v>
      </c>
      <c r="E58" s="138">
        <f t="shared" si="5"/>
        <v>0.52910052910052907</v>
      </c>
      <c r="F58" s="97">
        <v>4</v>
      </c>
      <c r="G58" s="138">
        <f t="shared" si="6"/>
        <v>1.7167381974248927E-2</v>
      </c>
      <c r="H58" s="631">
        <v>8</v>
      </c>
      <c r="I58" s="606">
        <f t="shared" si="7"/>
        <v>1.4010507880910683E-2</v>
      </c>
    </row>
    <row r="59" spans="1:9" x14ac:dyDescent="0.2">
      <c r="A59" s="587" t="s">
        <v>103</v>
      </c>
      <c r="B59" s="454">
        <v>1</v>
      </c>
      <c r="C59" s="138">
        <f t="shared" si="4"/>
        <v>0.67114093959731547</v>
      </c>
      <c r="D59" s="454">
        <v>3</v>
      </c>
      <c r="E59" s="138">
        <f t="shared" si="5"/>
        <v>1.5873015873015872</v>
      </c>
      <c r="F59" s="97">
        <v>1</v>
      </c>
      <c r="G59" s="138">
        <f t="shared" si="6"/>
        <v>4.2918454935622317E-3</v>
      </c>
      <c r="H59" s="631">
        <v>5</v>
      </c>
      <c r="I59" s="606">
        <f t="shared" si="7"/>
        <v>8.7565674255691769E-3</v>
      </c>
    </row>
    <row r="60" spans="1:9" ht="12.75" thickBot="1" x14ac:dyDescent="0.25">
      <c r="A60" s="587" t="s">
        <v>105</v>
      </c>
      <c r="B60" s="454">
        <v>1</v>
      </c>
      <c r="C60" s="138">
        <f t="shared" si="4"/>
        <v>0.67114093959731547</v>
      </c>
      <c r="D60" s="454">
        <v>1</v>
      </c>
      <c r="E60" s="138">
        <f t="shared" si="5"/>
        <v>0.52910052910052907</v>
      </c>
      <c r="F60" s="97">
        <v>0</v>
      </c>
      <c r="G60" s="138">
        <f t="shared" si="6"/>
        <v>0</v>
      </c>
      <c r="H60" s="631">
        <v>2</v>
      </c>
      <c r="I60" s="606">
        <f t="shared" si="7"/>
        <v>3.5026269702276708E-3</v>
      </c>
    </row>
    <row r="61" spans="1:9" ht="12.75" thickBot="1" x14ac:dyDescent="0.25">
      <c r="A61" s="204" t="s">
        <v>189</v>
      </c>
      <c r="B61" s="225">
        <f>SUM(B6:B60)</f>
        <v>149</v>
      </c>
      <c r="C61" s="224">
        <f t="shared" si="4"/>
        <v>100</v>
      </c>
      <c r="D61" s="225">
        <f>SUM(D6:D60)</f>
        <v>189</v>
      </c>
      <c r="E61" s="224">
        <f t="shared" si="5"/>
        <v>100</v>
      </c>
      <c r="F61" s="225">
        <f>SUM(F6:F60)</f>
        <v>233</v>
      </c>
      <c r="G61" s="959">
        <f>SUM(G6:G60)</f>
        <v>1</v>
      </c>
      <c r="H61" s="225">
        <f>SUM(H6:H60)</f>
        <v>571</v>
      </c>
      <c r="I61" s="224">
        <v>100</v>
      </c>
    </row>
  </sheetData>
  <mergeCells count="5">
    <mergeCell ref="H4:I4"/>
    <mergeCell ref="A4:A5"/>
    <mergeCell ref="B4:C4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1">
    <tabColor rgb="FF2C5E2D"/>
  </sheetPr>
  <dimension ref="A1:I22"/>
  <sheetViews>
    <sheetView workbookViewId="0">
      <selection activeCell="A2" sqref="A2"/>
    </sheetView>
  </sheetViews>
  <sheetFormatPr defaultRowHeight="15" x14ac:dyDescent="0.25"/>
  <cols>
    <col min="1" max="1" width="19.85546875" customWidth="1"/>
  </cols>
  <sheetData>
    <row r="1" spans="1:9" x14ac:dyDescent="0.25">
      <c r="A1" s="518" t="s">
        <v>442</v>
      </c>
      <c r="B1" s="48"/>
      <c r="C1" s="48"/>
      <c r="D1" s="48"/>
      <c r="E1" s="48"/>
      <c r="F1" s="48"/>
      <c r="G1" s="48"/>
      <c r="H1" s="48"/>
      <c r="I1" s="48"/>
    </row>
    <row r="2" spans="1:9" x14ac:dyDescent="0.25">
      <c r="A2" s="41" t="s">
        <v>272</v>
      </c>
      <c r="B2" s="48"/>
      <c r="C2" s="48"/>
      <c r="D2" s="48"/>
      <c r="E2" s="48"/>
      <c r="F2" s="48"/>
      <c r="G2" s="48"/>
      <c r="H2" s="48"/>
      <c r="I2" s="48"/>
    </row>
    <row r="3" spans="1:9" x14ac:dyDescent="0.25">
      <c r="A3" s="41"/>
      <c r="B3" s="48"/>
      <c r="C3" s="48"/>
      <c r="D3" s="48"/>
      <c r="E3" s="48"/>
      <c r="F3" s="48"/>
      <c r="G3" s="48"/>
      <c r="H3" s="48"/>
      <c r="I3" s="48"/>
    </row>
    <row r="4" spans="1:9" x14ac:dyDescent="0.25">
      <c r="A4" s="41"/>
      <c r="B4" s="48"/>
      <c r="C4" s="48"/>
      <c r="D4" s="48"/>
      <c r="E4" s="48"/>
      <c r="F4" s="48"/>
      <c r="G4" s="48"/>
      <c r="H4" s="48"/>
      <c r="I4" s="48"/>
    </row>
    <row r="5" spans="1:9" x14ac:dyDescent="0.25">
      <c r="A5" s="41"/>
      <c r="B5" s="48"/>
      <c r="C5" s="48"/>
      <c r="D5" s="48"/>
      <c r="E5" s="48"/>
      <c r="F5" s="48"/>
      <c r="G5" s="48"/>
      <c r="H5" s="48"/>
      <c r="I5" s="48"/>
    </row>
    <row r="6" spans="1:9" ht="15.75" thickBot="1" x14ac:dyDescent="0.3">
      <c r="A6" s="556"/>
      <c r="B6" s="48"/>
      <c r="C6" s="48"/>
      <c r="D6" s="48"/>
      <c r="E6" s="48"/>
      <c r="F6" s="48"/>
      <c r="G6" s="48"/>
      <c r="H6" s="48"/>
      <c r="I6" s="48"/>
    </row>
    <row r="7" spans="1:9" x14ac:dyDescent="0.25">
      <c r="A7" s="1450" t="s">
        <v>0</v>
      </c>
      <c r="B7" s="1452" t="s">
        <v>262</v>
      </c>
      <c r="C7" s="1452"/>
      <c r="D7" s="1453" t="s">
        <v>263</v>
      </c>
      <c r="E7" s="1454"/>
      <c r="F7" s="1452" t="s">
        <v>370</v>
      </c>
      <c r="G7" s="1452"/>
      <c r="H7" s="1453" t="s">
        <v>255</v>
      </c>
      <c r="I7" s="1454"/>
    </row>
    <row r="8" spans="1:9" ht="51.75" thickBot="1" x14ac:dyDescent="0.3">
      <c r="A8" s="1451"/>
      <c r="B8" s="220" t="s">
        <v>196</v>
      </c>
      <c r="C8" s="226" t="s">
        <v>197</v>
      </c>
      <c r="D8" s="218" t="s">
        <v>196</v>
      </c>
      <c r="E8" s="219" t="s">
        <v>197</v>
      </c>
      <c r="F8" s="220" t="s">
        <v>196</v>
      </c>
      <c r="G8" s="226" t="s">
        <v>197</v>
      </c>
      <c r="H8" s="218" t="s">
        <v>196</v>
      </c>
      <c r="I8" s="219" t="s">
        <v>197</v>
      </c>
    </row>
    <row r="9" spans="1:9" x14ac:dyDescent="0.25">
      <c r="A9" s="586" t="s">
        <v>14</v>
      </c>
      <c r="B9" s="197" t="s">
        <v>121</v>
      </c>
      <c r="C9" s="228">
        <v>2</v>
      </c>
      <c r="D9" s="29">
        <v>1</v>
      </c>
      <c r="E9" s="153" t="s">
        <v>121</v>
      </c>
      <c r="F9" s="197">
        <v>1</v>
      </c>
      <c r="G9" s="228" t="s">
        <v>121</v>
      </c>
      <c r="H9" s="854">
        <f t="shared" ref="H9:H17" si="0">SUM(F9,B9,D9)</f>
        <v>2</v>
      </c>
      <c r="I9" s="855">
        <f t="shared" ref="I9:I17" si="1">SUM(G9,C9,E9)</f>
        <v>2</v>
      </c>
    </row>
    <row r="10" spans="1:9" x14ac:dyDescent="0.25">
      <c r="A10" s="586" t="s">
        <v>17</v>
      </c>
      <c r="B10" s="197" t="s">
        <v>121</v>
      </c>
      <c r="C10" s="228" t="s">
        <v>121</v>
      </c>
      <c r="D10" s="29" t="s">
        <v>121</v>
      </c>
      <c r="E10" s="153" t="s">
        <v>121</v>
      </c>
      <c r="F10" s="197" t="s">
        <v>121</v>
      </c>
      <c r="G10" s="228">
        <v>1</v>
      </c>
      <c r="H10" s="854">
        <f t="shared" si="0"/>
        <v>0</v>
      </c>
      <c r="I10" s="855">
        <f t="shared" si="1"/>
        <v>1</v>
      </c>
    </row>
    <row r="11" spans="1:9" x14ac:dyDescent="0.25">
      <c r="A11" s="586" t="s">
        <v>20</v>
      </c>
      <c r="B11" s="197">
        <v>4</v>
      </c>
      <c r="C11" s="228" t="s">
        <v>121</v>
      </c>
      <c r="D11" s="29" t="s">
        <v>121</v>
      </c>
      <c r="E11" s="153">
        <v>1</v>
      </c>
      <c r="F11" s="197" t="s">
        <v>121</v>
      </c>
      <c r="G11" s="228" t="s">
        <v>121</v>
      </c>
      <c r="H11" s="854">
        <f t="shared" si="0"/>
        <v>4</v>
      </c>
      <c r="I11" s="855">
        <f t="shared" si="1"/>
        <v>1</v>
      </c>
    </row>
    <row r="12" spans="1:9" x14ac:dyDescent="0.25">
      <c r="A12" s="586" t="s">
        <v>35</v>
      </c>
      <c r="B12" s="197">
        <v>1</v>
      </c>
      <c r="C12" s="228" t="s">
        <v>121</v>
      </c>
      <c r="D12" s="29" t="s">
        <v>121</v>
      </c>
      <c r="E12" s="153">
        <v>1</v>
      </c>
      <c r="F12" s="197" t="s">
        <v>121</v>
      </c>
      <c r="G12" s="228" t="s">
        <v>121</v>
      </c>
      <c r="H12" s="854">
        <f t="shared" si="0"/>
        <v>1</v>
      </c>
      <c r="I12" s="855">
        <f t="shared" si="1"/>
        <v>1</v>
      </c>
    </row>
    <row r="13" spans="1:9" x14ac:dyDescent="0.25">
      <c r="A13" s="586" t="s">
        <v>37</v>
      </c>
      <c r="B13" s="197" t="s">
        <v>121</v>
      </c>
      <c r="C13" s="228" t="s">
        <v>121</v>
      </c>
      <c r="D13" s="29" t="s">
        <v>121</v>
      </c>
      <c r="E13" s="153" t="s">
        <v>121</v>
      </c>
      <c r="F13" s="197" t="s">
        <v>121</v>
      </c>
      <c r="G13" s="228">
        <v>1</v>
      </c>
      <c r="H13" s="854">
        <f t="shared" si="0"/>
        <v>0</v>
      </c>
      <c r="I13" s="855">
        <f t="shared" si="1"/>
        <v>1</v>
      </c>
    </row>
    <row r="14" spans="1:9" x14ac:dyDescent="0.25">
      <c r="A14" s="586" t="s">
        <v>54</v>
      </c>
      <c r="B14" s="197" t="s">
        <v>121</v>
      </c>
      <c r="C14" s="228">
        <v>1</v>
      </c>
      <c r="D14" s="29" t="s">
        <v>121</v>
      </c>
      <c r="E14" s="153" t="s">
        <v>121</v>
      </c>
      <c r="F14" s="197" t="s">
        <v>121</v>
      </c>
      <c r="G14" s="228" t="s">
        <v>121</v>
      </c>
      <c r="H14" s="854">
        <f t="shared" si="0"/>
        <v>0</v>
      </c>
      <c r="I14" s="855">
        <f t="shared" si="1"/>
        <v>1</v>
      </c>
    </row>
    <row r="15" spans="1:9" x14ac:dyDescent="0.25">
      <c r="A15" s="586" t="s">
        <v>66</v>
      </c>
      <c r="B15" s="197" t="s">
        <v>121</v>
      </c>
      <c r="C15" s="228" t="s">
        <v>121</v>
      </c>
      <c r="D15" s="29">
        <v>1</v>
      </c>
      <c r="E15" s="153" t="s">
        <v>121</v>
      </c>
      <c r="F15" s="197" t="s">
        <v>121</v>
      </c>
      <c r="G15" s="228" t="s">
        <v>121</v>
      </c>
      <c r="H15" s="854">
        <f t="shared" si="0"/>
        <v>1</v>
      </c>
      <c r="I15" s="855">
        <f t="shared" si="1"/>
        <v>0</v>
      </c>
    </row>
    <row r="16" spans="1:9" x14ac:dyDescent="0.25">
      <c r="A16" s="587" t="s">
        <v>81</v>
      </c>
      <c r="B16" s="229">
        <v>1</v>
      </c>
      <c r="C16" s="230" t="s">
        <v>121</v>
      </c>
      <c r="D16" s="154" t="s">
        <v>121</v>
      </c>
      <c r="E16" s="155">
        <v>1</v>
      </c>
      <c r="F16" s="197" t="s">
        <v>121</v>
      </c>
      <c r="G16" s="228">
        <v>1</v>
      </c>
      <c r="H16" s="854">
        <f t="shared" si="0"/>
        <v>1</v>
      </c>
      <c r="I16" s="855">
        <f t="shared" si="1"/>
        <v>2</v>
      </c>
    </row>
    <row r="17" spans="1:9" ht="15.75" thickBot="1" x14ac:dyDescent="0.3">
      <c r="A17" s="587" t="s">
        <v>139</v>
      </c>
      <c r="B17" s="229" t="s">
        <v>121</v>
      </c>
      <c r="C17" s="230" t="s">
        <v>121</v>
      </c>
      <c r="D17" s="231">
        <v>1</v>
      </c>
      <c r="E17" s="232" t="s">
        <v>121</v>
      </c>
      <c r="F17" s="197" t="s">
        <v>121</v>
      </c>
      <c r="G17" s="228" t="s">
        <v>121</v>
      </c>
      <c r="H17" s="854">
        <f t="shared" si="0"/>
        <v>1</v>
      </c>
      <c r="I17" s="855">
        <f t="shared" si="1"/>
        <v>0</v>
      </c>
    </row>
    <row r="18" spans="1:9" ht="15.75" thickBot="1" x14ac:dyDescent="0.3">
      <c r="A18" s="204" t="s">
        <v>189</v>
      </c>
      <c r="B18" s="235">
        <f t="shared" ref="B18:I18" si="2">SUM(B9:B17)</f>
        <v>6</v>
      </c>
      <c r="C18" s="236">
        <f t="shared" si="2"/>
        <v>3</v>
      </c>
      <c r="D18" s="233">
        <f t="shared" si="2"/>
        <v>3</v>
      </c>
      <c r="E18" s="234">
        <f t="shared" si="2"/>
        <v>3</v>
      </c>
      <c r="F18" s="235">
        <f t="shared" si="2"/>
        <v>1</v>
      </c>
      <c r="G18" s="236">
        <f t="shared" si="2"/>
        <v>3</v>
      </c>
      <c r="H18" s="235">
        <f t="shared" si="2"/>
        <v>10</v>
      </c>
      <c r="I18" s="236">
        <f t="shared" si="2"/>
        <v>9</v>
      </c>
    </row>
    <row r="19" spans="1:9" x14ac:dyDescent="0.25">
      <c r="A19" s="48"/>
      <c r="B19" s="48"/>
      <c r="C19" s="48"/>
      <c r="D19" s="48"/>
      <c r="E19" s="48"/>
      <c r="F19" s="48"/>
      <c r="G19" s="48"/>
      <c r="H19" s="48"/>
      <c r="I19" s="48"/>
    </row>
    <row r="20" spans="1:9" x14ac:dyDescent="0.25">
      <c r="A20" s="48"/>
      <c r="B20" s="48"/>
      <c r="C20" s="48"/>
      <c r="D20" s="48"/>
      <c r="E20" s="48"/>
      <c r="F20" s="48"/>
      <c r="G20" s="48"/>
      <c r="H20" s="48"/>
      <c r="I20" s="48"/>
    </row>
    <row r="21" spans="1:9" x14ac:dyDescent="0.25">
      <c r="D21" s="48"/>
      <c r="E21" s="48"/>
      <c r="F21" s="48"/>
      <c r="G21" s="48"/>
      <c r="H21" s="48"/>
      <c r="I21" s="48"/>
    </row>
    <row r="22" spans="1:9" x14ac:dyDescent="0.25">
      <c r="A22" s="48"/>
      <c r="B22" s="48"/>
      <c r="C22" s="48"/>
      <c r="D22" s="48"/>
      <c r="E22" s="48"/>
      <c r="F22" s="48"/>
      <c r="G22" s="48"/>
      <c r="H22" s="48"/>
      <c r="I22" s="48"/>
    </row>
  </sheetData>
  <sortState ref="A6:I14">
    <sortCondition ref="A6:A14"/>
  </sortState>
  <mergeCells count="5">
    <mergeCell ref="A7:A8"/>
    <mergeCell ref="B7:C7"/>
    <mergeCell ref="D7:E7"/>
    <mergeCell ref="H7:I7"/>
    <mergeCell ref="F7:G7"/>
  </mergeCells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2">
    <tabColor rgb="FF7030A0"/>
  </sheetPr>
  <dimension ref="A1:AE36"/>
  <sheetViews>
    <sheetView zoomScaleNormal="100" workbookViewId="0">
      <selection activeCell="W2" sqref="W2"/>
    </sheetView>
  </sheetViews>
  <sheetFormatPr defaultRowHeight="12" x14ac:dyDescent="0.2"/>
  <cols>
    <col min="1" max="1" width="28.140625" style="48" customWidth="1"/>
    <col min="2" max="4" width="3.140625" style="48" bestFit="1" customWidth="1"/>
    <col min="5" max="5" width="5.42578125" style="48" customWidth="1"/>
    <col min="6" max="8" width="3.140625" style="48" bestFit="1" customWidth="1"/>
    <col min="9" max="9" width="5.42578125" style="48" customWidth="1"/>
    <col min="10" max="12" width="3.140625" style="48" bestFit="1" customWidth="1"/>
    <col min="13" max="13" width="5.42578125" style="48" customWidth="1"/>
    <col min="14" max="16" width="3.140625" style="48" bestFit="1" customWidth="1"/>
    <col min="17" max="17" width="5.42578125" style="48" customWidth="1"/>
    <col min="18" max="21" width="5.85546875" style="48" customWidth="1"/>
    <col min="22" max="22" width="5.5703125" style="48" customWidth="1"/>
    <col min="23" max="23" width="31.7109375" style="48" customWidth="1"/>
    <col min="24" max="24" width="4.5703125" style="48" customWidth="1"/>
    <col min="25" max="25" width="7.140625" style="48" bestFit="1" customWidth="1"/>
    <col min="26" max="26" width="4" style="48" customWidth="1"/>
    <col min="27" max="27" width="5.42578125" style="48" bestFit="1" customWidth="1"/>
    <col min="28" max="28" width="5.42578125" style="48" customWidth="1"/>
    <col min="29" max="29" width="6.140625" style="48" bestFit="1" customWidth="1"/>
    <col min="30" max="30" width="4.85546875" style="48" customWidth="1"/>
    <col min="31" max="31" width="5.42578125" style="48" bestFit="1" customWidth="1"/>
    <col min="32" max="219" width="9.140625" style="48"/>
    <col min="220" max="220" width="33.42578125" style="48" customWidth="1"/>
    <col min="221" max="232" width="5.7109375" style="48" customWidth="1"/>
    <col min="233" max="235" width="5.28515625" style="48" customWidth="1"/>
    <col min="236" max="236" width="5.7109375" style="48" customWidth="1"/>
    <col min="237" max="237" width="8.7109375" style="48" customWidth="1"/>
    <col min="238" max="475" width="9.140625" style="48"/>
    <col min="476" max="476" width="33.42578125" style="48" customWidth="1"/>
    <col min="477" max="488" width="5.7109375" style="48" customWidth="1"/>
    <col min="489" max="491" width="5.28515625" style="48" customWidth="1"/>
    <col min="492" max="492" width="5.7109375" style="48" customWidth="1"/>
    <col min="493" max="493" width="8.7109375" style="48" customWidth="1"/>
    <col min="494" max="731" width="9.140625" style="48"/>
    <col min="732" max="732" width="33.42578125" style="48" customWidth="1"/>
    <col min="733" max="744" width="5.7109375" style="48" customWidth="1"/>
    <col min="745" max="747" width="5.28515625" style="48" customWidth="1"/>
    <col min="748" max="748" width="5.7109375" style="48" customWidth="1"/>
    <col min="749" max="749" width="8.7109375" style="48" customWidth="1"/>
    <col min="750" max="987" width="9.140625" style="48"/>
    <col min="988" max="988" width="33.42578125" style="48" customWidth="1"/>
    <col min="989" max="1000" width="5.7109375" style="48" customWidth="1"/>
    <col min="1001" max="1003" width="5.28515625" style="48" customWidth="1"/>
    <col min="1004" max="1004" width="5.7109375" style="48" customWidth="1"/>
    <col min="1005" max="1005" width="8.7109375" style="48" customWidth="1"/>
    <col min="1006" max="1243" width="9.140625" style="48"/>
    <col min="1244" max="1244" width="33.42578125" style="48" customWidth="1"/>
    <col min="1245" max="1256" width="5.7109375" style="48" customWidth="1"/>
    <col min="1257" max="1259" width="5.28515625" style="48" customWidth="1"/>
    <col min="1260" max="1260" width="5.7109375" style="48" customWidth="1"/>
    <col min="1261" max="1261" width="8.7109375" style="48" customWidth="1"/>
    <col min="1262" max="1499" width="9.140625" style="48"/>
    <col min="1500" max="1500" width="33.42578125" style="48" customWidth="1"/>
    <col min="1501" max="1512" width="5.7109375" style="48" customWidth="1"/>
    <col min="1513" max="1515" width="5.28515625" style="48" customWidth="1"/>
    <col min="1516" max="1516" width="5.7109375" style="48" customWidth="1"/>
    <col min="1517" max="1517" width="8.7109375" style="48" customWidth="1"/>
    <col min="1518" max="1755" width="9.140625" style="48"/>
    <col min="1756" max="1756" width="33.42578125" style="48" customWidth="1"/>
    <col min="1757" max="1768" width="5.7109375" style="48" customWidth="1"/>
    <col min="1769" max="1771" width="5.28515625" style="48" customWidth="1"/>
    <col min="1772" max="1772" width="5.7109375" style="48" customWidth="1"/>
    <col min="1773" max="1773" width="8.7109375" style="48" customWidth="1"/>
    <col min="1774" max="2011" width="9.140625" style="48"/>
    <col min="2012" max="2012" width="33.42578125" style="48" customWidth="1"/>
    <col min="2013" max="2024" width="5.7109375" style="48" customWidth="1"/>
    <col min="2025" max="2027" width="5.28515625" style="48" customWidth="1"/>
    <col min="2028" max="2028" width="5.7109375" style="48" customWidth="1"/>
    <col min="2029" max="2029" width="8.7109375" style="48" customWidth="1"/>
    <col min="2030" max="2267" width="9.140625" style="48"/>
    <col min="2268" max="2268" width="33.42578125" style="48" customWidth="1"/>
    <col min="2269" max="2280" width="5.7109375" style="48" customWidth="1"/>
    <col min="2281" max="2283" width="5.28515625" style="48" customWidth="1"/>
    <col min="2284" max="2284" width="5.7109375" style="48" customWidth="1"/>
    <col min="2285" max="2285" width="8.7109375" style="48" customWidth="1"/>
    <col min="2286" max="2523" width="9.140625" style="48"/>
    <col min="2524" max="2524" width="33.42578125" style="48" customWidth="1"/>
    <col min="2525" max="2536" width="5.7109375" style="48" customWidth="1"/>
    <col min="2537" max="2539" width="5.28515625" style="48" customWidth="1"/>
    <col min="2540" max="2540" width="5.7109375" style="48" customWidth="1"/>
    <col min="2541" max="2541" width="8.7109375" style="48" customWidth="1"/>
    <col min="2542" max="2779" width="9.140625" style="48"/>
    <col min="2780" max="2780" width="33.42578125" style="48" customWidth="1"/>
    <col min="2781" max="2792" width="5.7109375" style="48" customWidth="1"/>
    <col min="2793" max="2795" width="5.28515625" style="48" customWidth="1"/>
    <col min="2796" max="2796" width="5.7109375" style="48" customWidth="1"/>
    <col min="2797" max="2797" width="8.7109375" style="48" customWidth="1"/>
    <col min="2798" max="3035" width="9.140625" style="48"/>
    <col min="3036" max="3036" width="33.42578125" style="48" customWidth="1"/>
    <col min="3037" max="3048" width="5.7109375" style="48" customWidth="1"/>
    <col min="3049" max="3051" width="5.28515625" style="48" customWidth="1"/>
    <col min="3052" max="3052" width="5.7109375" style="48" customWidth="1"/>
    <col min="3053" max="3053" width="8.7109375" style="48" customWidth="1"/>
    <col min="3054" max="3291" width="9.140625" style="48"/>
    <col min="3292" max="3292" width="33.42578125" style="48" customWidth="1"/>
    <col min="3293" max="3304" width="5.7109375" style="48" customWidth="1"/>
    <col min="3305" max="3307" width="5.28515625" style="48" customWidth="1"/>
    <col min="3308" max="3308" width="5.7109375" style="48" customWidth="1"/>
    <col min="3309" max="3309" width="8.7109375" style="48" customWidth="1"/>
    <col min="3310" max="3547" width="9.140625" style="48"/>
    <col min="3548" max="3548" width="33.42578125" style="48" customWidth="1"/>
    <col min="3549" max="3560" width="5.7109375" style="48" customWidth="1"/>
    <col min="3561" max="3563" width="5.28515625" style="48" customWidth="1"/>
    <col min="3564" max="3564" width="5.7109375" style="48" customWidth="1"/>
    <col min="3565" max="3565" width="8.7109375" style="48" customWidth="1"/>
    <col min="3566" max="3803" width="9.140625" style="48"/>
    <col min="3804" max="3804" width="33.42578125" style="48" customWidth="1"/>
    <col min="3805" max="3816" width="5.7109375" style="48" customWidth="1"/>
    <col min="3817" max="3819" width="5.28515625" style="48" customWidth="1"/>
    <col min="3820" max="3820" width="5.7109375" style="48" customWidth="1"/>
    <col min="3821" max="3821" width="8.7109375" style="48" customWidth="1"/>
    <col min="3822" max="4059" width="9.140625" style="48"/>
    <col min="4060" max="4060" width="33.42578125" style="48" customWidth="1"/>
    <col min="4061" max="4072" width="5.7109375" style="48" customWidth="1"/>
    <col min="4073" max="4075" width="5.28515625" style="48" customWidth="1"/>
    <col min="4076" max="4076" width="5.7109375" style="48" customWidth="1"/>
    <col min="4077" max="4077" width="8.7109375" style="48" customWidth="1"/>
    <col min="4078" max="4315" width="9.140625" style="48"/>
    <col min="4316" max="4316" width="33.42578125" style="48" customWidth="1"/>
    <col min="4317" max="4328" width="5.7109375" style="48" customWidth="1"/>
    <col min="4329" max="4331" width="5.28515625" style="48" customWidth="1"/>
    <col min="4332" max="4332" width="5.7109375" style="48" customWidth="1"/>
    <col min="4333" max="4333" width="8.7109375" style="48" customWidth="1"/>
    <col min="4334" max="4571" width="9.140625" style="48"/>
    <col min="4572" max="4572" width="33.42578125" style="48" customWidth="1"/>
    <col min="4573" max="4584" width="5.7109375" style="48" customWidth="1"/>
    <col min="4585" max="4587" width="5.28515625" style="48" customWidth="1"/>
    <col min="4588" max="4588" width="5.7109375" style="48" customWidth="1"/>
    <col min="4589" max="4589" width="8.7109375" style="48" customWidth="1"/>
    <col min="4590" max="4827" width="9.140625" style="48"/>
    <col min="4828" max="4828" width="33.42578125" style="48" customWidth="1"/>
    <col min="4829" max="4840" width="5.7109375" style="48" customWidth="1"/>
    <col min="4841" max="4843" width="5.28515625" style="48" customWidth="1"/>
    <col min="4844" max="4844" width="5.7109375" style="48" customWidth="1"/>
    <col min="4845" max="4845" width="8.7109375" style="48" customWidth="1"/>
    <col min="4846" max="5083" width="9.140625" style="48"/>
    <col min="5084" max="5084" width="33.42578125" style="48" customWidth="1"/>
    <col min="5085" max="5096" width="5.7109375" style="48" customWidth="1"/>
    <col min="5097" max="5099" width="5.28515625" style="48" customWidth="1"/>
    <col min="5100" max="5100" width="5.7109375" style="48" customWidth="1"/>
    <col min="5101" max="5101" width="8.7109375" style="48" customWidth="1"/>
    <col min="5102" max="5339" width="9.140625" style="48"/>
    <col min="5340" max="5340" width="33.42578125" style="48" customWidth="1"/>
    <col min="5341" max="5352" width="5.7109375" style="48" customWidth="1"/>
    <col min="5353" max="5355" width="5.28515625" style="48" customWidth="1"/>
    <col min="5356" max="5356" width="5.7109375" style="48" customWidth="1"/>
    <col min="5357" max="5357" width="8.7109375" style="48" customWidth="1"/>
    <col min="5358" max="5595" width="9.140625" style="48"/>
    <col min="5596" max="5596" width="33.42578125" style="48" customWidth="1"/>
    <col min="5597" max="5608" width="5.7109375" style="48" customWidth="1"/>
    <col min="5609" max="5611" width="5.28515625" style="48" customWidth="1"/>
    <col min="5612" max="5612" width="5.7109375" style="48" customWidth="1"/>
    <col min="5613" max="5613" width="8.7109375" style="48" customWidth="1"/>
    <col min="5614" max="5851" width="9.140625" style="48"/>
    <col min="5852" max="5852" width="33.42578125" style="48" customWidth="1"/>
    <col min="5853" max="5864" width="5.7109375" style="48" customWidth="1"/>
    <col min="5865" max="5867" width="5.28515625" style="48" customWidth="1"/>
    <col min="5868" max="5868" width="5.7109375" style="48" customWidth="1"/>
    <col min="5869" max="5869" width="8.7109375" style="48" customWidth="1"/>
    <col min="5870" max="6107" width="9.140625" style="48"/>
    <col min="6108" max="6108" width="33.42578125" style="48" customWidth="1"/>
    <col min="6109" max="6120" width="5.7109375" style="48" customWidth="1"/>
    <col min="6121" max="6123" width="5.28515625" style="48" customWidth="1"/>
    <col min="6124" max="6124" width="5.7109375" style="48" customWidth="1"/>
    <col min="6125" max="6125" width="8.7109375" style="48" customWidth="1"/>
    <col min="6126" max="6363" width="9.140625" style="48"/>
    <col min="6364" max="6364" width="33.42578125" style="48" customWidth="1"/>
    <col min="6365" max="6376" width="5.7109375" style="48" customWidth="1"/>
    <col min="6377" max="6379" width="5.28515625" style="48" customWidth="1"/>
    <col min="6380" max="6380" width="5.7109375" style="48" customWidth="1"/>
    <col min="6381" max="6381" width="8.7109375" style="48" customWidth="1"/>
    <col min="6382" max="6619" width="9.140625" style="48"/>
    <col min="6620" max="6620" width="33.42578125" style="48" customWidth="1"/>
    <col min="6621" max="6632" width="5.7109375" style="48" customWidth="1"/>
    <col min="6633" max="6635" width="5.28515625" style="48" customWidth="1"/>
    <col min="6636" max="6636" width="5.7109375" style="48" customWidth="1"/>
    <col min="6637" max="6637" width="8.7109375" style="48" customWidth="1"/>
    <col min="6638" max="6875" width="9.140625" style="48"/>
    <col min="6876" max="6876" width="33.42578125" style="48" customWidth="1"/>
    <col min="6877" max="6888" width="5.7109375" style="48" customWidth="1"/>
    <col min="6889" max="6891" width="5.28515625" style="48" customWidth="1"/>
    <col min="6892" max="6892" width="5.7109375" style="48" customWidth="1"/>
    <col min="6893" max="6893" width="8.7109375" style="48" customWidth="1"/>
    <col min="6894" max="7131" width="9.140625" style="48"/>
    <col min="7132" max="7132" width="33.42578125" style="48" customWidth="1"/>
    <col min="7133" max="7144" width="5.7109375" style="48" customWidth="1"/>
    <col min="7145" max="7147" width="5.28515625" style="48" customWidth="1"/>
    <col min="7148" max="7148" width="5.7109375" style="48" customWidth="1"/>
    <col min="7149" max="7149" width="8.7109375" style="48" customWidth="1"/>
    <col min="7150" max="7387" width="9.140625" style="48"/>
    <col min="7388" max="7388" width="33.42578125" style="48" customWidth="1"/>
    <col min="7389" max="7400" width="5.7109375" style="48" customWidth="1"/>
    <col min="7401" max="7403" width="5.28515625" style="48" customWidth="1"/>
    <col min="7404" max="7404" width="5.7109375" style="48" customWidth="1"/>
    <col min="7405" max="7405" width="8.7109375" style="48" customWidth="1"/>
    <col min="7406" max="7643" width="9.140625" style="48"/>
    <col min="7644" max="7644" width="33.42578125" style="48" customWidth="1"/>
    <col min="7645" max="7656" width="5.7109375" style="48" customWidth="1"/>
    <col min="7657" max="7659" width="5.28515625" style="48" customWidth="1"/>
    <col min="7660" max="7660" width="5.7109375" style="48" customWidth="1"/>
    <col min="7661" max="7661" width="8.7109375" style="48" customWidth="1"/>
    <col min="7662" max="7899" width="9.140625" style="48"/>
    <col min="7900" max="7900" width="33.42578125" style="48" customWidth="1"/>
    <col min="7901" max="7912" width="5.7109375" style="48" customWidth="1"/>
    <col min="7913" max="7915" width="5.28515625" style="48" customWidth="1"/>
    <col min="7916" max="7916" width="5.7109375" style="48" customWidth="1"/>
    <col min="7917" max="7917" width="8.7109375" style="48" customWidth="1"/>
    <col min="7918" max="8155" width="9.140625" style="48"/>
    <col min="8156" max="8156" width="33.42578125" style="48" customWidth="1"/>
    <col min="8157" max="8168" width="5.7109375" style="48" customWidth="1"/>
    <col min="8169" max="8171" width="5.28515625" style="48" customWidth="1"/>
    <col min="8172" max="8172" width="5.7109375" style="48" customWidth="1"/>
    <col min="8173" max="8173" width="8.7109375" style="48" customWidth="1"/>
    <col min="8174" max="8411" width="9.140625" style="48"/>
    <col min="8412" max="8412" width="33.42578125" style="48" customWidth="1"/>
    <col min="8413" max="8424" width="5.7109375" style="48" customWidth="1"/>
    <col min="8425" max="8427" width="5.28515625" style="48" customWidth="1"/>
    <col min="8428" max="8428" width="5.7109375" style="48" customWidth="1"/>
    <col min="8429" max="8429" width="8.7109375" style="48" customWidth="1"/>
    <col min="8430" max="8667" width="9.140625" style="48"/>
    <col min="8668" max="8668" width="33.42578125" style="48" customWidth="1"/>
    <col min="8669" max="8680" width="5.7109375" style="48" customWidth="1"/>
    <col min="8681" max="8683" width="5.28515625" style="48" customWidth="1"/>
    <col min="8684" max="8684" width="5.7109375" style="48" customWidth="1"/>
    <col min="8685" max="8685" width="8.7109375" style="48" customWidth="1"/>
    <col min="8686" max="8923" width="9.140625" style="48"/>
    <col min="8924" max="8924" width="33.42578125" style="48" customWidth="1"/>
    <col min="8925" max="8936" width="5.7109375" style="48" customWidth="1"/>
    <col min="8937" max="8939" width="5.28515625" style="48" customWidth="1"/>
    <col min="8940" max="8940" width="5.7109375" style="48" customWidth="1"/>
    <col min="8941" max="8941" width="8.7109375" style="48" customWidth="1"/>
    <col min="8942" max="9179" width="9.140625" style="48"/>
    <col min="9180" max="9180" width="33.42578125" style="48" customWidth="1"/>
    <col min="9181" max="9192" width="5.7109375" style="48" customWidth="1"/>
    <col min="9193" max="9195" width="5.28515625" style="48" customWidth="1"/>
    <col min="9196" max="9196" width="5.7109375" style="48" customWidth="1"/>
    <col min="9197" max="9197" width="8.7109375" style="48" customWidth="1"/>
    <col min="9198" max="9435" width="9.140625" style="48"/>
    <col min="9436" max="9436" width="33.42578125" style="48" customWidth="1"/>
    <col min="9437" max="9448" width="5.7109375" style="48" customWidth="1"/>
    <col min="9449" max="9451" width="5.28515625" style="48" customWidth="1"/>
    <col min="9452" max="9452" width="5.7109375" style="48" customWidth="1"/>
    <col min="9453" max="9453" width="8.7109375" style="48" customWidth="1"/>
    <col min="9454" max="9691" width="9.140625" style="48"/>
    <col min="9692" max="9692" width="33.42578125" style="48" customWidth="1"/>
    <col min="9693" max="9704" width="5.7109375" style="48" customWidth="1"/>
    <col min="9705" max="9707" width="5.28515625" style="48" customWidth="1"/>
    <col min="9708" max="9708" width="5.7109375" style="48" customWidth="1"/>
    <col min="9709" max="9709" width="8.7109375" style="48" customWidth="1"/>
    <col min="9710" max="9947" width="9.140625" style="48"/>
    <col min="9948" max="9948" width="33.42578125" style="48" customWidth="1"/>
    <col min="9949" max="9960" width="5.7109375" style="48" customWidth="1"/>
    <col min="9961" max="9963" width="5.28515625" style="48" customWidth="1"/>
    <col min="9964" max="9964" width="5.7109375" style="48" customWidth="1"/>
    <col min="9965" max="9965" width="8.7109375" style="48" customWidth="1"/>
    <col min="9966" max="10203" width="9.140625" style="48"/>
    <col min="10204" max="10204" width="33.42578125" style="48" customWidth="1"/>
    <col min="10205" max="10216" width="5.7109375" style="48" customWidth="1"/>
    <col min="10217" max="10219" width="5.28515625" style="48" customWidth="1"/>
    <col min="10220" max="10220" width="5.7109375" style="48" customWidth="1"/>
    <col min="10221" max="10221" width="8.7109375" style="48" customWidth="1"/>
    <col min="10222" max="10459" width="9.140625" style="48"/>
    <col min="10460" max="10460" width="33.42578125" style="48" customWidth="1"/>
    <col min="10461" max="10472" width="5.7109375" style="48" customWidth="1"/>
    <col min="10473" max="10475" width="5.28515625" style="48" customWidth="1"/>
    <col min="10476" max="10476" width="5.7109375" style="48" customWidth="1"/>
    <col min="10477" max="10477" width="8.7109375" style="48" customWidth="1"/>
    <col min="10478" max="10715" width="9.140625" style="48"/>
    <col min="10716" max="10716" width="33.42578125" style="48" customWidth="1"/>
    <col min="10717" max="10728" width="5.7109375" style="48" customWidth="1"/>
    <col min="10729" max="10731" width="5.28515625" style="48" customWidth="1"/>
    <col min="10732" max="10732" width="5.7109375" style="48" customWidth="1"/>
    <col min="10733" max="10733" width="8.7109375" style="48" customWidth="1"/>
    <col min="10734" max="10971" width="9.140625" style="48"/>
    <col min="10972" max="10972" width="33.42578125" style="48" customWidth="1"/>
    <col min="10973" max="10984" width="5.7109375" style="48" customWidth="1"/>
    <col min="10985" max="10987" width="5.28515625" style="48" customWidth="1"/>
    <col min="10988" max="10988" width="5.7109375" style="48" customWidth="1"/>
    <col min="10989" max="10989" width="8.7109375" style="48" customWidth="1"/>
    <col min="10990" max="11227" width="9.140625" style="48"/>
    <col min="11228" max="11228" width="33.42578125" style="48" customWidth="1"/>
    <col min="11229" max="11240" width="5.7109375" style="48" customWidth="1"/>
    <col min="11241" max="11243" width="5.28515625" style="48" customWidth="1"/>
    <col min="11244" max="11244" width="5.7109375" style="48" customWidth="1"/>
    <col min="11245" max="11245" width="8.7109375" style="48" customWidth="1"/>
    <col min="11246" max="11483" width="9.140625" style="48"/>
    <col min="11484" max="11484" width="33.42578125" style="48" customWidth="1"/>
    <col min="11485" max="11496" width="5.7109375" style="48" customWidth="1"/>
    <col min="11497" max="11499" width="5.28515625" style="48" customWidth="1"/>
    <col min="11500" max="11500" width="5.7109375" style="48" customWidth="1"/>
    <col min="11501" max="11501" width="8.7109375" style="48" customWidth="1"/>
    <col min="11502" max="11739" width="9.140625" style="48"/>
    <col min="11740" max="11740" width="33.42578125" style="48" customWidth="1"/>
    <col min="11741" max="11752" width="5.7109375" style="48" customWidth="1"/>
    <col min="11753" max="11755" width="5.28515625" style="48" customWidth="1"/>
    <col min="11756" max="11756" width="5.7109375" style="48" customWidth="1"/>
    <col min="11757" max="11757" width="8.7109375" style="48" customWidth="1"/>
    <col min="11758" max="11995" width="9.140625" style="48"/>
    <col min="11996" max="11996" width="33.42578125" style="48" customWidth="1"/>
    <col min="11997" max="12008" width="5.7109375" style="48" customWidth="1"/>
    <col min="12009" max="12011" width="5.28515625" style="48" customWidth="1"/>
    <col min="12012" max="12012" width="5.7109375" style="48" customWidth="1"/>
    <col min="12013" max="12013" width="8.7109375" style="48" customWidth="1"/>
    <col min="12014" max="12251" width="9.140625" style="48"/>
    <col min="12252" max="12252" width="33.42578125" style="48" customWidth="1"/>
    <col min="12253" max="12264" width="5.7109375" style="48" customWidth="1"/>
    <col min="12265" max="12267" width="5.28515625" style="48" customWidth="1"/>
    <col min="12268" max="12268" width="5.7109375" style="48" customWidth="1"/>
    <col min="12269" max="12269" width="8.7109375" style="48" customWidth="1"/>
    <col min="12270" max="12507" width="9.140625" style="48"/>
    <col min="12508" max="12508" width="33.42578125" style="48" customWidth="1"/>
    <col min="12509" max="12520" width="5.7109375" style="48" customWidth="1"/>
    <col min="12521" max="12523" width="5.28515625" style="48" customWidth="1"/>
    <col min="12524" max="12524" width="5.7109375" style="48" customWidth="1"/>
    <col min="12525" max="12525" width="8.7109375" style="48" customWidth="1"/>
    <col min="12526" max="12763" width="9.140625" style="48"/>
    <col min="12764" max="12764" width="33.42578125" style="48" customWidth="1"/>
    <col min="12765" max="12776" width="5.7109375" style="48" customWidth="1"/>
    <col min="12777" max="12779" width="5.28515625" style="48" customWidth="1"/>
    <col min="12780" max="12780" width="5.7109375" style="48" customWidth="1"/>
    <col min="12781" max="12781" width="8.7109375" style="48" customWidth="1"/>
    <col min="12782" max="13019" width="9.140625" style="48"/>
    <col min="13020" max="13020" width="33.42578125" style="48" customWidth="1"/>
    <col min="13021" max="13032" width="5.7109375" style="48" customWidth="1"/>
    <col min="13033" max="13035" width="5.28515625" style="48" customWidth="1"/>
    <col min="13036" max="13036" width="5.7109375" style="48" customWidth="1"/>
    <col min="13037" max="13037" width="8.7109375" style="48" customWidth="1"/>
    <col min="13038" max="13275" width="9.140625" style="48"/>
    <col min="13276" max="13276" width="33.42578125" style="48" customWidth="1"/>
    <col min="13277" max="13288" width="5.7109375" style="48" customWidth="1"/>
    <col min="13289" max="13291" width="5.28515625" style="48" customWidth="1"/>
    <col min="13292" max="13292" width="5.7109375" style="48" customWidth="1"/>
    <col min="13293" max="13293" width="8.7109375" style="48" customWidth="1"/>
    <col min="13294" max="13531" width="9.140625" style="48"/>
    <col min="13532" max="13532" width="33.42578125" style="48" customWidth="1"/>
    <col min="13533" max="13544" width="5.7109375" style="48" customWidth="1"/>
    <col min="13545" max="13547" width="5.28515625" style="48" customWidth="1"/>
    <col min="13548" max="13548" width="5.7109375" style="48" customWidth="1"/>
    <col min="13549" max="13549" width="8.7109375" style="48" customWidth="1"/>
    <col min="13550" max="13787" width="9.140625" style="48"/>
    <col min="13788" max="13788" width="33.42578125" style="48" customWidth="1"/>
    <col min="13789" max="13800" width="5.7109375" style="48" customWidth="1"/>
    <col min="13801" max="13803" width="5.28515625" style="48" customWidth="1"/>
    <col min="13804" max="13804" width="5.7109375" style="48" customWidth="1"/>
    <col min="13805" max="13805" width="8.7109375" style="48" customWidth="1"/>
    <col min="13806" max="14043" width="9.140625" style="48"/>
    <col min="14044" max="14044" width="33.42578125" style="48" customWidth="1"/>
    <col min="14045" max="14056" width="5.7109375" style="48" customWidth="1"/>
    <col min="14057" max="14059" width="5.28515625" style="48" customWidth="1"/>
    <col min="14060" max="14060" width="5.7109375" style="48" customWidth="1"/>
    <col min="14061" max="14061" width="8.7109375" style="48" customWidth="1"/>
    <col min="14062" max="14299" width="9.140625" style="48"/>
    <col min="14300" max="14300" width="33.42578125" style="48" customWidth="1"/>
    <col min="14301" max="14312" width="5.7109375" style="48" customWidth="1"/>
    <col min="14313" max="14315" width="5.28515625" style="48" customWidth="1"/>
    <col min="14316" max="14316" width="5.7109375" style="48" customWidth="1"/>
    <col min="14317" max="14317" width="8.7109375" style="48" customWidth="1"/>
    <col min="14318" max="14555" width="9.140625" style="48"/>
    <col min="14556" max="14556" width="33.42578125" style="48" customWidth="1"/>
    <col min="14557" max="14568" width="5.7109375" style="48" customWidth="1"/>
    <col min="14569" max="14571" width="5.28515625" style="48" customWidth="1"/>
    <col min="14572" max="14572" width="5.7109375" style="48" customWidth="1"/>
    <col min="14573" max="14573" width="8.7109375" style="48" customWidth="1"/>
    <col min="14574" max="14811" width="9.140625" style="48"/>
    <col min="14812" max="14812" width="33.42578125" style="48" customWidth="1"/>
    <col min="14813" max="14824" width="5.7109375" style="48" customWidth="1"/>
    <col min="14825" max="14827" width="5.28515625" style="48" customWidth="1"/>
    <col min="14828" max="14828" width="5.7109375" style="48" customWidth="1"/>
    <col min="14829" max="14829" width="8.7109375" style="48" customWidth="1"/>
    <col min="14830" max="15067" width="9.140625" style="48"/>
    <col min="15068" max="15068" width="33.42578125" style="48" customWidth="1"/>
    <col min="15069" max="15080" width="5.7109375" style="48" customWidth="1"/>
    <col min="15081" max="15083" width="5.28515625" style="48" customWidth="1"/>
    <col min="15084" max="15084" width="5.7109375" style="48" customWidth="1"/>
    <col min="15085" max="15085" width="8.7109375" style="48" customWidth="1"/>
    <col min="15086" max="15323" width="9.140625" style="48"/>
    <col min="15324" max="15324" width="33.42578125" style="48" customWidth="1"/>
    <col min="15325" max="15336" width="5.7109375" style="48" customWidth="1"/>
    <col min="15337" max="15339" width="5.28515625" style="48" customWidth="1"/>
    <col min="15340" max="15340" width="5.7109375" style="48" customWidth="1"/>
    <col min="15341" max="15341" width="8.7109375" style="48" customWidth="1"/>
    <col min="15342" max="15579" width="9.140625" style="48"/>
    <col min="15580" max="15580" width="33.42578125" style="48" customWidth="1"/>
    <col min="15581" max="15592" width="5.7109375" style="48" customWidth="1"/>
    <col min="15593" max="15595" width="5.28515625" style="48" customWidth="1"/>
    <col min="15596" max="15596" width="5.7109375" style="48" customWidth="1"/>
    <col min="15597" max="15597" width="8.7109375" style="48" customWidth="1"/>
    <col min="15598" max="15835" width="9.140625" style="48"/>
    <col min="15836" max="15836" width="33.42578125" style="48" customWidth="1"/>
    <col min="15837" max="15848" width="5.7109375" style="48" customWidth="1"/>
    <col min="15849" max="15851" width="5.28515625" style="48" customWidth="1"/>
    <col min="15852" max="15852" width="5.7109375" style="48" customWidth="1"/>
    <col min="15853" max="15853" width="8.7109375" style="48" customWidth="1"/>
    <col min="15854" max="16091" width="9.140625" style="48"/>
    <col min="16092" max="16092" width="33.42578125" style="48" customWidth="1"/>
    <col min="16093" max="16104" width="5.7109375" style="48" customWidth="1"/>
    <col min="16105" max="16107" width="5.28515625" style="48" customWidth="1"/>
    <col min="16108" max="16108" width="5.7109375" style="48" customWidth="1"/>
    <col min="16109" max="16109" width="8.7109375" style="48" customWidth="1"/>
    <col min="16110" max="16384" width="9.140625" style="48"/>
  </cols>
  <sheetData>
    <row r="1" spans="1:31" x14ac:dyDescent="0.2">
      <c r="A1" s="518" t="s">
        <v>443</v>
      </c>
      <c r="W1" s="510" t="s">
        <v>444</v>
      </c>
    </row>
    <row r="2" spans="1:31" x14ac:dyDescent="0.2">
      <c r="A2" s="48" t="s">
        <v>273</v>
      </c>
      <c r="W2" s="558" t="s">
        <v>274</v>
      </c>
    </row>
    <row r="3" spans="1:31" x14ac:dyDescent="0.2">
      <c r="W3" s="558"/>
    </row>
    <row r="4" spans="1:31" x14ac:dyDescent="0.2">
      <c r="W4" s="558"/>
    </row>
    <row r="5" spans="1:31" x14ac:dyDescent="0.2">
      <c r="W5" s="558"/>
    </row>
    <row r="6" spans="1:31" ht="12.75" thickBot="1" x14ac:dyDescent="0.25">
      <c r="A6" s="1082"/>
      <c r="W6" s="1082"/>
    </row>
    <row r="7" spans="1:31" x14ac:dyDescent="0.2">
      <c r="A7" s="1455" t="s">
        <v>0</v>
      </c>
      <c r="B7" s="1457">
        <v>2013</v>
      </c>
      <c r="C7" s="1458"/>
      <c r="D7" s="1458"/>
      <c r="E7" s="1459"/>
      <c r="F7" s="1457">
        <v>2014</v>
      </c>
      <c r="G7" s="1458"/>
      <c r="H7" s="1458"/>
      <c r="I7" s="1459"/>
      <c r="J7" s="1457">
        <f>F7+1</f>
        <v>2015</v>
      </c>
      <c r="K7" s="1458"/>
      <c r="L7" s="1458"/>
      <c r="M7" s="1459"/>
      <c r="N7" s="1457" t="s">
        <v>120</v>
      </c>
      <c r="O7" s="1458"/>
      <c r="P7" s="1458"/>
      <c r="Q7" s="1459"/>
      <c r="W7" s="1455" t="s">
        <v>252</v>
      </c>
      <c r="X7" s="1460">
        <v>2013</v>
      </c>
      <c r="Y7" s="1461"/>
      <c r="Z7" s="1460">
        <v>2014</v>
      </c>
      <c r="AA7" s="1462"/>
      <c r="AB7" s="1460">
        <f>Z7+1</f>
        <v>2015</v>
      </c>
      <c r="AC7" s="1461"/>
      <c r="AD7" s="1460" t="s">
        <v>120</v>
      </c>
      <c r="AE7" s="1461"/>
    </row>
    <row r="8" spans="1:31" ht="55.5" thickBot="1" x14ac:dyDescent="0.25">
      <c r="A8" s="1456"/>
      <c r="B8" s="1155" t="s">
        <v>115</v>
      </c>
      <c r="C8" s="1161" t="s">
        <v>151</v>
      </c>
      <c r="D8" s="1161" t="s">
        <v>122</v>
      </c>
      <c r="E8" s="1162" t="s">
        <v>124</v>
      </c>
      <c r="F8" s="1155" t="s">
        <v>115</v>
      </c>
      <c r="G8" s="1161" t="s">
        <v>151</v>
      </c>
      <c r="H8" s="1161" t="s">
        <v>122</v>
      </c>
      <c r="I8" s="1162" t="s">
        <v>124</v>
      </c>
      <c r="J8" s="1155" t="s">
        <v>115</v>
      </c>
      <c r="K8" s="1161" t="s">
        <v>151</v>
      </c>
      <c r="L8" s="1161" t="s">
        <v>122</v>
      </c>
      <c r="M8" s="1162" t="s">
        <v>124</v>
      </c>
      <c r="N8" s="1155" t="s">
        <v>115</v>
      </c>
      <c r="O8" s="1161" t="s">
        <v>151</v>
      </c>
      <c r="P8" s="1161" t="s">
        <v>122</v>
      </c>
      <c r="Q8" s="1162" t="s">
        <v>124</v>
      </c>
      <c r="W8" s="1456"/>
      <c r="X8" s="1155" t="s">
        <v>123</v>
      </c>
      <c r="Y8" s="1156" t="s">
        <v>124</v>
      </c>
      <c r="Z8" s="1155" t="s">
        <v>123</v>
      </c>
      <c r="AA8" s="1165" t="s">
        <v>124</v>
      </c>
      <c r="AB8" s="1155" t="s">
        <v>123</v>
      </c>
      <c r="AC8" s="1156" t="s">
        <v>124</v>
      </c>
      <c r="AD8" s="1155" t="s">
        <v>123</v>
      </c>
      <c r="AE8" s="1156" t="s">
        <v>124</v>
      </c>
    </row>
    <row r="9" spans="1:31" x14ac:dyDescent="0.2">
      <c r="A9" s="856" t="s">
        <v>7</v>
      </c>
      <c r="B9" s="154" t="s">
        <v>121</v>
      </c>
      <c r="C9" s="164" t="s">
        <v>121</v>
      </c>
      <c r="D9" s="175">
        <f t="shared" ref="D9:D22" si="0">SUM(B9:C9)</f>
        <v>0</v>
      </c>
      <c r="E9" s="857">
        <f t="shared" ref="E9:E28" si="1">D9*100/$D$29</f>
        <v>0</v>
      </c>
      <c r="F9" s="154" t="s">
        <v>121</v>
      </c>
      <c r="G9" s="164">
        <v>1</v>
      </c>
      <c r="H9" s="175">
        <v>1</v>
      </c>
      <c r="I9" s="857">
        <f t="shared" ref="I9:I28" si="2">H9*100/$H$29</f>
        <v>6.666666666666667</v>
      </c>
      <c r="J9" s="154" t="s">
        <v>121</v>
      </c>
      <c r="K9" s="164" t="s">
        <v>121</v>
      </c>
      <c r="L9" s="175">
        <f t="shared" ref="L9:L28" si="3">SUM(J9:K9)</f>
        <v>0</v>
      </c>
      <c r="M9" s="857">
        <f t="shared" ref="M9:M28" si="4">L9*100/$L$29</f>
        <v>0</v>
      </c>
      <c r="N9" s="237">
        <f t="shared" ref="N9:N28" si="5">SUM(B9,F9,J9)</f>
        <v>0</v>
      </c>
      <c r="O9" s="238">
        <f t="shared" ref="O9:O28" si="6">SUM(C9,G9,K9)</f>
        <v>1</v>
      </c>
      <c r="P9" s="239">
        <f t="shared" ref="P9:P28" si="7">SUM(N9:O9)</f>
        <v>1</v>
      </c>
      <c r="Q9" s="858">
        <f t="shared" ref="Q9:Q28" si="8">P9*100/$P$29</f>
        <v>2.8571428571428572</v>
      </c>
      <c r="W9" s="2" t="s">
        <v>344</v>
      </c>
      <c r="X9" s="90">
        <v>0</v>
      </c>
      <c r="Y9" s="860">
        <f>X9/$X$24</f>
        <v>0</v>
      </c>
      <c r="Z9" s="90">
        <v>2</v>
      </c>
      <c r="AA9" s="860">
        <f>Z9/$Z$24</f>
        <v>0.13333333333333333</v>
      </c>
      <c r="AB9" s="90">
        <v>1</v>
      </c>
      <c r="AC9" s="859">
        <f>IFERROR(AB9/$AB$24,0)</f>
        <v>9.0909090909090912E-2</v>
      </c>
      <c r="AD9" s="244">
        <f>SUM(X9,Z9,AB9)</f>
        <v>3</v>
      </c>
      <c r="AE9" s="861">
        <f>AD9*100/AD$24</f>
        <v>8.5714285714285712</v>
      </c>
    </row>
    <row r="10" spans="1:31" x14ac:dyDescent="0.2">
      <c r="A10" s="243" t="s">
        <v>8</v>
      </c>
      <c r="B10" s="29" t="s">
        <v>121</v>
      </c>
      <c r="C10" s="30" t="s">
        <v>121</v>
      </c>
      <c r="D10" s="175">
        <f t="shared" si="0"/>
        <v>0</v>
      </c>
      <c r="E10" s="857">
        <f t="shared" si="1"/>
        <v>0</v>
      </c>
      <c r="F10" s="29" t="s">
        <v>121</v>
      </c>
      <c r="G10" s="30" t="s">
        <v>121</v>
      </c>
      <c r="H10" s="175">
        <f t="shared" ref="H10:H28" si="9">SUM(F10:G10)</f>
        <v>0</v>
      </c>
      <c r="I10" s="857">
        <f t="shared" si="2"/>
        <v>0</v>
      </c>
      <c r="J10" s="154">
        <v>1</v>
      </c>
      <c r="K10" s="164" t="s">
        <v>121</v>
      </c>
      <c r="L10" s="175">
        <f t="shared" si="3"/>
        <v>1</v>
      </c>
      <c r="M10" s="857">
        <f t="shared" si="4"/>
        <v>9.0909090909090917</v>
      </c>
      <c r="N10" s="237">
        <f t="shared" si="5"/>
        <v>1</v>
      </c>
      <c r="O10" s="238">
        <f t="shared" si="6"/>
        <v>0</v>
      </c>
      <c r="P10" s="239">
        <f t="shared" si="7"/>
        <v>1</v>
      </c>
      <c r="Q10" s="858">
        <f t="shared" si="8"/>
        <v>2.8571428571428572</v>
      </c>
      <c r="W10" s="2" t="s">
        <v>345</v>
      </c>
      <c r="X10" s="90">
        <v>1</v>
      </c>
      <c r="Y10" s="860">
        <f t="shared" ref="Y10:Y23" si="10">X10/$X$24</f>
        <v>0.1111111111111111</v>
      </c>
      <c r="Z10" s="90">
        <v>1</v>
      </c>
      <c r="AA10" s="860">
        <f t="shared" ref="AA10:AA23" si="11">Z10/$Z$24</f>
        <v>6.6666666666666666E-2</v>
      </c>
      <c r="AB10" s="90" t="s">
        <v>121</v>
      </c>
      <c r="AC10" s="859">
        <f t="shared" ref="AC10:AC23" si="12">IFERROR(AB10/$AB$24,0)</f>
        <v>0</v>
      </c>
      <c r="AD10" s="244">
        <f t="shared" ref="AD10:AD23" si="13">SUM(X10,Z10,AB10)</f>
        <v>2</v>
      </c>
      <c r="AE10" s="861">
        <f t="shared" ref="AE10:AE23" si="14">AD10*100/AD$24</f>
        <v>5.7142857142857144</v>
      </c>
    </row>
    <row r="11" spans="1:31" x14ac:dyDescent="0.2">
      <c r="A11" s="9" t="s">
        <v>14</v>
      </c>
      <c r="B11" s="154" t="s">
        <v>121</v>
      </c>
      <c r="C11" s="164" t="s">
        <v>121</v>
      </c>
      <c r="D11" s="175">
        <f t="shared" si="0"/>
        <v>0</v>
      </c>
      <c r="E11" s="857">
        <f t="shared" si="1"/>
        <v>0</v>
      </c>
      <c r="F11" s="154">
        <v>3</v>
      </c>
      <c r="G11" s="164">
        <v>3</v>
      </c>
      <c r="H11" s="175">
        <f t="shared" si="9"/>
        <v>6</v>
      </c>
      <c r="I11" s="857">
        <f t="shared" si="2"/>
        <v>40</v>
      </c>
      <c r="J11" s="154" t="s">
        <v>121</v>
      </c>
      <c r="K11" s="164" t="s">
        <v>121</v>
      </c>
      <c r="L11" s="175">
        <f t="shared" si="3"/>
        <v>0</v>
      </c>
      <c r="M11" s="857">
        <f t="shared" si="4"/>
        <v>0</v>
      </c>
      <c r="N11" s="237">
        <f t="shared" si="5"/>
        <v>3</v>
      </c>
      <c r="O11" s="238">
        <f t="shared" si="6"/>
        <v>3</v>
      </c>
      <c r="P11" s="239">
        <f t="shared" si="7"/>
        <v>6</v>
      </c>
      <c r="Q11" s="858">
        <f t="shared" si="8"/>
        <v>17.142857142857142</v>
      </c>
      <c r="W11" s="2" t="s">
        <v>267</v>
      </c>
      <c r="X11" s="90">
        <v>1</v>
      </c>
      <c r="Y11" s="860">
        <f t="shared" si="10"/>
        <v>0.1111111111111111</v>
      </c>
      <c r="Z11" s="90">
        <v>1</v>
      </c>
      <c r="AA11" s="860">
        <f t="shared" si="11"/>
        <v>6.6666666666666666E-2</v>
      </c>
      <c r="AB11" s="90">
        <v>1</v>
      </c>
      <c r="AC11" s="859">
        <f t="shared" si="12"/>
        <v>9.0909090909090912E-2</v>
      </c>
      <c r="AD11" s="244">
        <f t="shared" si="13"/>
        <v>3</v>
      </c>
      <c r="AE11" s="861">
        <f t="shared" si="14"/>
        <v>8.5714285714285712</v>
      </c>
    </row>
    <row r="12" spans="1:31" x14ac:dyDescent="0.2">
      <c r="A12" s="9" t="s">
        <v>17</v>
      </c>
      <c r="B12" s="154" t="s">
        <v>121</v>
      </c>
      <c r="C12" s="164" t="s">
        <v>121</v>
      </c>
      <c r="D12" s="175">
        <f t="shared" si="0"/>
        <v>0</v>
      </c>
      <c r="E12" s="857">
        <f t="shared" si="1"/>
        <v>0</v>
      </c>
      <c r="F12" s="154">
        <v>1</v>
      </c>
      <c r="G12" s="164" t="s">
        <v>121</v>
      </c>
      <c r="H12" s="175">
        <f t="shared" si="9"/>
        <v>1</v>
      </c>
      <c r="I12" s="857">
        <f t="shared" si="2"/>
        <v>6.666666666666667</v>
      </c>
      <c r="J12" s="154" t="s">
        <v>121</v>
      </c>
      <c r="K12" s="164" t="s">
        <v>121</v>
      </c>
      <c r="L12" s="175">
        <f t="shared" si="3"/>
        <v>0</v>
      </c>
      <c r="M12" s="857">
        <f t="shared" si="4"/>
        <v>0</v>
      </c>
      <c r="N12" s="237">
        <f t="shared" si="5"/>
        <v>1</v>
      </c>
      <c r="O12" s="238">
        <f t="shared" si="6"/>
        <v>0</v>
      </c>
      <c r="P12" s="239">
        <f t="shared" si="7"/>
        <v>1</v>
      </c>
      <c r="Q12" s="858">
        <f t="shared" si="8"/>
        <v>2.8571428571428572</v>
      </c>
      <c r="W12" s="2" t="s">
        <v>346</v>
      </c>
      <c r="X12" s="90">
        <v>0</v>
      </c>
      <c r="Y12" s="860">
        <f t="shared" si="10"/>
        <v>0</v>
      </c>
      <c r="Z12" s="90">
        <v>3</v>
      </c>
      <c r="AA12" s="860">
        <f t="shared" si="11"/>
        <v>0.2</v>
      </c>
      <c r="AB12" s="90" t="s">
        <v>121</v>
      </c>
      <c r="AC12" s="859">
        <f t="shared" si="12"/>
        <v>0</v>
      </c>
      <c r="AD12" s="244">
        <f t="shared" si="13"/>
        <v>3</v>
      </c>
      <c r="AE12" s="861">
        <f t="shared" si="14"/>
        <v>8.5714285714285712</v>
      </c>
    </row>
    <row r="13" spans="1:31" x14ac:dyDescent="0.2">
      <c r="A13" s="1114" t="s">
        <v>218</v>
      </c>
      <c r="B13" s="154" t="s">
        <v>121</v>
      </c>
      <c r="C13" s="164" t="s">
        <v>121</v>
      </c>
      <c r="D13" s="175">
        <f t="shared" si="0"/>
        <v>0</v>
      </c>
      <c r="E13" s="857">
        <f t="shared" si="1"/>
        <v>0</v>
      </c>
      <c r="F13" s="154" t="s">
        <v>121</v>
      </c>
      <c r="G13" s="164" t="s">
        <v>121</v>
      </c>
      <c r="H13" s="175">
        <f t="shared" si="9"/>
        <v>0</v>
      </c>
      <c r="I13" s="857">
        <f t="shared" si="2"/>
        <v>0</v>
      </c>
      <c r="J13" s="154" t="s">
        <v>121</v>
      </c>
      <c r="K13" s="164">
        <v>1</v>
      </c>
      <c r="L13" s="175">
        <f t="shared" si="3"/>
        <v>1</v>
      </c>
      <c r="M13" s="857">
        <f t="shared" si="4"/>
        <v>9.0909090909090917</v>
      </c>
      <c r="N13" s="237">
        <f t="shared" si="5"/>
        <v>0</v>
      </c>
      <c r="O13" s="238">
        <f t="shared" si="6"/>
        <v>1</v>
      </c>
      <c r="P13" s="239">
        <f t="shared" si="7"/>
        <v>1</v>
      </c>
      <c r="Q13" s="858">
        <f t="shared" si="8"/>
        <v>2.8571428571428572</v>
      </c>
      <c r="W13" s="2" t="s">
        <v>268</v>
      </c>
      <c r="X13" s="90">
        <v>1</v>
      </c>
      <c r="Y13" s="860">
        <f t="shared" si="10"/>
        <v>0.1111111111111111</v>
      </c>
      <c r="Z13" s="90">
        <v>1</v>
      </c>
      <c r="AA13" s="860">
        <f t="shared" si="11"/>
        <v>6.6666666666666666E-2</v>
      </c>
      <c r="AB13" s="90">
        <v>1</v>
      </c>
      <c r="AC13" s="859">
        <f t="shared" si="12"/>
        <v>9.0909090909090912E-2</v>
      </c>
      <c r="AD13" s="244">
        <f t="shared" si="13"/>
        <v>3</v>
      </c>
      <c r="AE13" s="861">
        <f t="shared" si="14"/>
        <v>8.5714285714285712</v>
      </c>
    </row>
    <row r="14" spans="1:31" x14ac:dyDescent="0.2">
      <c r="A14" s="9" t="s">
        <v>20</v>
      </c>
      <c r="B14" s="154" t="s">
        <v>121</v>
      </c>
      <c r="C14" s="164" t="s">
        <v>121</v>
      </c>
      <c r="D14" s="175">
        <f t="shared" si="0"/>
        <v>0</v>
      </c>
      <c r="E14" s="857">
        <f t="shared" si="1"/>
        <v>0</v>
      </c>
      <c r="F14" s="154" t="s">
        <v>121</v>
      </c>
      <c r="G14" s="164">
        <v>2</v>
      </c>
      <c r="H14" s="175">
        <f t="shared" si="9"/>
        <v>2</v>
      </c>
      <c r="I14" s="857">
        <f t="shared" si="2"/>
        <v>13.333333333333334</v>
      </c>
      <c r="J14" s="154" t="s">
        <v>121</v>
      </c>
      <c r="K14" s="164" t="s">
        <v>121</v>
      </c>
      <c r="L14" s="175">
        <f t="shared" si="3"/>
        <v>0</v>
      </c>
      <c r="M14" s="857">
        <f t="shared" si="4"/>
        <v>0</v>
      </c>
      <c r="N14" s="237">
        <f t="shared" si="5"/>
        <v>0</v>
      </c>
      <c r="O14" s="238">
        <f t="shared" si="6"/>
        <v>2</v>
      </c>
      <c r="P14" s="239">
        <f t="shared" si="7"/>
        <v>2</v>
      </c>
      <c r="Q14" s="858">
        <f t="shared" si="8"/>
        <v>5.7142857142857144</v>
      </c>
      <c r="W14" s="2" t="s">
        <v>347</v>
      </c>
      <c r="X14" s="90">
        <v>1</v>
      </c>
      <c r="Y14" s="860">
        <f t="shared" si="10"/>
        <v>0.1111111111111111</v>
      </c>
      <c r="Z14" s="90">
        <v>0</v>
      </c>
      <c r="AA14" s="860">
        <f t="shared" si="11"/>
        <v>0</v>
      </c>
      <c r="AB14" s="90">
        <v>1</v>
      </c>
      <c r="AC14" s="859">
        <f t="shared" si="12"/>
        <v>9.0909090909090912E-2</v>
      </c>
      <c r="AD14" s="244">
        <f t="shared" si="13"/>
        <v>2</v>
      </c>
      <c r="AE14" s="861">
        <f t="shared" si="14"/>
        <v>5.7142857142857144</v>
      </c>
    </row>
    <row r="15" spans="1:31" x14ac:dyDescent="0.2">
      <c r="A15" s="9" t="s">
        <v>35</v>
      </c>
      <c r="B15" s="154" t="s">
        <v>121</v>
      </c>
      <c r="C15" s="164" t="s">
        <v>121</v>
      </c>
      <c r="D15" s="175">
        <f t="shared" si="0"/>
        <v>0</v>
      </c>
      <c r="E15" s="857">
        <f t="shared" si="1"/>
        <v>0</v>
      </c>
      <c r="F15" s="154">
        <v>1</v>
      </c>
      <c r="G15" s="164" t="s">
        <v>121</v>
      </c>
      <c r="H15" s="175">
        <f t="shared" si="9"/>
        <v>1</v>
      </c>
      <c r="I15" s="857">
        <f t="shared" si="2"/>
        <v>6.666666666666667</v>
      </c>
      <c r="J15" s="154" t="s">
        <v>121</v>
      </c>
      <c r="K15" s="164" t="s">
        <v>121</v>
      </c>
      <c r="L15" s="175">
        <f t="shared" si="3"/>
        <v>0</v>
      </c>
      <c r="M15" s="857">
        <f t="shared" si="4"/>
        <v>0</v>
      </c>
      <c r="N15" s="237">
        <f t="shared" si="5"/>
        <v>1</v>
      </c>
      <c r="O15" s="238">
        <f t="shared" si="6"/>
        <v>0</v>
      </c>
      <c r="P15" s="239">
        <f t="shared" si="7"/>
        <v>1</v>
      </c>
      <c r="Q15" s="858">
        <f t="shared" si="8"/>
        <v>2.8571428571428572</v>
      </c>
      <c r="W15" s="6" t="s">
        <v>348</v>
      </c>
      <c r="X15" s="97">
        <v>2</v>
      </c>
      <c r="Y15" s="860">
        <f t="shared" si="10"/>
        <v>0.22222222222222221</v>
      </c>
      <c r="Z15" s="97">
        <v>2</v>
      </c>
      <c r="AA15" s="860">
        <f t="shared" si="11"/>
        <v>0.13333333333333333</v>
      </c>
      <c r="AB15" s="90">
        <v>3</v>
      </c>
      <c r="AC15" s="859">
        <f t="shared" si="12"/>
        <v>0.27272727272727271</v>
      </c>
      <c r="AD15" s="244">
        <f t="shared" si="13"/>
        <v>7</v>
      </c>
      <c r="AE15" s="861">
        <f t="shared" si="14"/>
        <v>20</v>
      </c>
    </row>
    <row r="16" spans="1:31" x14ac:dyDescent="0.2">
      <c r="A16" s="9" t="s">
        <v>39</v>
      </c>
      <c r="B16" s="154" t="s">
        <v>121</v>
      </c>
      <c r="C16" s="164" t="s">
        <v>121</v>
      </c>
      <c r="D16" s="175">
        <f t="shared" si="0"/>
        <v>0</v>
      </c>
      <c r="E16" s="857">
        <f t="shared" si="1"/>
        <v>0</v>
      </c>
      <c r="F16" s="154" t="s">
        <v>121</v>
      </c>
      <c r="G16" s="164" t="s">
        <v>121</v>
      </c>
      <c r="H16" s="175">
        <f t="shared" si="9"/>
        <v>0</v>
      </c>
      <c r="I16" s="857">
        <f t="shared" si="2"/>
        <v>0</v>
      </c>
      <c r="J16" s="154" t="s">
        <v>121</v>
      </c>
      <c r="K16" s="164" t="s">
        <v>121</v>
      </c>
      <c r="L16" s="175">
        <f t="shared" si="3"/>
        <v>0</v>
      </c>
      <c r="M16" s="857">
        <f t="shared" si="4"/>
        <v>0</v>
      </c>
      <c r="N16" s="237">
        <f t="shared" si="5"/>
        <v>0</v>
      </c>
      <c r="O16" s="238">
        <f t="shared" si="6"/>
        <v>0</v>
      </c>
      <c r="P16" s="239">
        <f t="shared" si="7"/>
        <v>0</v>
      </c>
      <c r="Q16" s="858">
        <f t="shared" si="8"/>
        <v>0</v>
      </c>
      <c r="W16" s="9" t="s">
        <v>349</v>
      </c>
      <c r="X16" s="90">
        <v>0</v>
      </c>
      <c r="Y16" s="860">
        <f t="shared" si="10"/>
        <v>0</v>
      </c>
      <c r="Z16" s="90">
        <v>0</v>
      </c>
      <c r="AA16" s="860">
        <f t="shared" si="11"/>
        <v>0</v>
      </c>
      <c r="AB16" s="90" t="s">
        <v>121</v>
      </c>
      <c r="AC16" s="859">
        <f t="shared" si="12"/>
        <v>0</v>
      </c>
      <c r="AD16" s="244">
        <f t="shared" si="13"/>
        <v>0</v>
      </c>
      <c r="AE16" s="861">
        <f t="shared" si="14"/>
        <v>0</v>
      </c>
    </row>
    <row r="17" spans="1:31" x14ac:dyDescent="0.2">
      <c r="A17" s="243" t="s">
        <v>41</v>
      </c>
      <c r="B17" s="29" t="s">
        <v>121</v>
      </c>
      <c r="C17" s="30" t="s">
        <v>121</v>
      </c>
      <c r="D17" s="175">
        <f t="shared" si="0"/>
        <v>0</v>
      </c>
      <c r="E17" s="857">
        <f t="shared" si="1"/>
        <v>0</v>
      </c>
      <c r="F17" s="29" t="s">
        <v>121</v>
      </c>
      <c r="G17" s="30" t="s">
        <v>121</v>
      </c>
      <c r="H17" s="175">
        <f t="shared" si="9"/>
        <v>0</v>
      </c>
      <c r="I17" s="857">
        <f t="shared" si="2"/>
        <v>0</v>
      </c>
      <c r="J17" s="154" t="s">
        <v>121</v>
      </c>
      <c r="K17" s="164">
        <v>1</v>
      </c>
      <c r="L17" s="175">
        <f t="shared" si="3"/>
        <v>1</v>
      </c>
      <c r="M17" s="857">
        <f t="shared" si="4"/>
        <v>9.0909090909090917</v>
      </c>
      <c r="N17" s="237">
        <f t="shared" si="5"/>
        <v>0</v>
      </c>
      <c r="O17" s="238">
        <f t="shared" si="6"/>
        <v>1</v>
      </c>
      <c r="P17" s="239">
        <f t="shared" si="7"/>
        <v>1</v>
      </c>
      <c r="Q17" s="858">
        <f t="shared" si="8"/>
        <v>2.8571428571428572</v>
      </c>
      <c r="W17" s="9" t="s">
        <v>350</v>
      </c>
      <c r="X17" s="90">
        <v>0</v>
      </c>
      <c r="Y17" s="860">
        <f t="shared" si="10"/>
        <v>0</v>
      </c>
      <c r="Z17" s="90">
        <v>0</v>
      </c>
      <c r="AA17" s="860">
        <f t="shared" si="11"/>
        <v>0</v>
      </c>
      <c r="AB17" s="90" t="s">
        <v>121</v>
      </c>
      <c r="AC17" s="859">
        <f t="shared" si="12"/>
        <v>0</v>
      </c>
      <c r="AD17" s="244">
        <f t="shared" si="13"/>
        <v>0</v>
      </c>
      <c r="AE17" s="861">
        <f t="shared" si="14"/>
        <v>0</v>
      </c>
    </row>
    <row r="18" spans="1:31" x14ac:dyDescent="0.2">
      <c r="A18" s="243" t="s">
        <v>47</v>
      </c>
      <c r="B18" s="29" t="s">
        <v>121</v>
      </c>
      <c r="C18" s="164" t="s">
        <v>121</v>
      </c>
      <c r="D18" s="175">
        <f t="shared" si="0"/>
        <v>0</v>
      </c>
      <c r="E18" s="857">
        <f t="shared" si="1"/>
        <v>0</v>
      </c>
      <c r="F18" s="29" t="s">
        <v>121</v>
      </c>
      <c r="G18" s="30" t="s">
        <v>121</v>
      </c>
      <c r="H18" s="175">
        <f t="shared" si="9"/>
        <v>0</v>
      </c>
      <c r="I18" s="857">
        <f t="shared" si="2"/>
        <v>0</v>
      </c>
      <c r="J18" s="154">
        <v>1</v>
      </c>
      <c r="K18" s="164" t="s">
        <v>121</v>
      </c>
      <c r="L18" s="175">
        <f t="shared" si="3"/>
        <v>1</v>
      </c>
      <c r="M18" s="857">
        <f t="shared" si="4"/>
        <v>9.0909090909090917</v>
      </c>
      <c r="N18" s="237">
        <f t="shared" si="5"/>
        <v>1</v>
      </c>
      <c r="O18" s="238">
        <f t="shared" si="6"/>
        <v>0</v>
      </c>
      <c r="P18" s="239">
        <f t="shared" si="7"/>
        <v>1</v>
      </c>
      <c r="Q18" s="858">
        <f t="shared" si="8"/>
        <v>2.8571428571428572</v>
      </c>
      <c r="W18" s="9" t="s">
        <v>162</v>
      </c>
      <c r="X18" s="90">
        <v>0</v>
      </c>
      <c r="Y18" s="860">
        <f t="shared" si="10"/>
        <v>0</v>
      </c>
      <c r="Z18" s="90">
        <v>1</v>
      </c>
      <c r="AA18" s="860">
        <f t="shared" si="11"/>
        <v>6.6666666666666666E-2</v>
      </c>
      <c r="AB18" s="90" t="s">
        <v>121</v>
      </c>
      <c r="AC18" s="859">
        <f t="shared" si="12"/>
        <v>0</v>
      </c>
      <c r="AD18" s="244">
        <f t="shared" si="13"/>
        <v>1</v>
      </c>
      <c r="AE18" s="861">
        <f t="shared" si="14"/>
        <v>2.8571428571428572</v>
      </c>
    </row>
    <row r="19" spans="1:31" x14ac:dyDescent="0.2">
      <c r="A19" s="6" t="s">
        <v>49</v>
      </c>
      <c r="B19" s="29">
        <v>1</v>
      </c>
      <c r="C19" s="164" t="s">
        <v>121</v>
      </c>
      <c r="D19" s="175">
        <f t="shared" si="0"/>
        <v>1</v>
      </c>
      <c r="E19" s="857">
        <f t="shared" si="1"/>
        <v>11.111111111111111</v>
      </c>
      <c r="F19" s="29" t="s">
        <v>121</v>
      </c>
      <c r="G19" s="30" t="s">
        <v>121</v>
      </c>
      <c r="H19" s="175">
        <f t="shared" si="9"/>
        <v>0</v>
      </c>
      <c r="I19" s="857">
        <f t="shared" si="2"/>
        <v>0</v>
      </c>
      <c r="J19" s="154">
        <v>1</v>
      </c>
      <c r="K19" s="164" t="s">
        <v>121</v>
      </c>
      <c r="L19" s="175">
        <f t="shared" si="3"/>
        <v>1</v>
      </c>
      <c r="M19" s="857">
        <f t="shared" si="4"/>
        <v>9.0909090909090917</v>
      </c>
      <c r="N19" s="237">
        <f t="shared" si="5"/>
        <v>2</v>
      </c>
      <c r="O19" s="238">
        <f t="shared" si="6"/>
        <v>0</v>
      </c>
      <c r="P19" s="239">
        <f t="shared" si="7"/>
        <v>2</v>
      </c>
      <c r="Q19" s="858">
        <f t="shared" si="8"/>
        <v>5.7142857142857144</v>
      </c>
      <c r="W19" s="9" t="s">
        <v>352</v>
      </c>
      <c r="X19" s="90">
        <v>2</v>
      </c>
      <c r="Y19" s="860">
        <f t="shared" si="10"/>
        <v>0.22222222222222221</v>
      </c>
      <c r="Z19" s="90">
        <v>1</v>
      </c>
      <c r="AA19" s="860">
        <f t="shared" si="11"/>
        <v>6.6666666666666666E-2</v>
      </c>
      <c r="AB19" s="90">
        <v>1</v>
      </c>
      <c r="AC19" s="859">
        <f t="shared" si="12"/>
        <v>9.0909090909090912E-2</v>
      </c>
      <c r="AD19" s="244">
        <f t="shared" si="13"/>
        <v>4</v>
      </c>
      <c r="AE19" s="861">
        <f t="shared" si="14"/>
        <v>11.428571428571429</v>
      </c>
    </row>
    <row r="20" spans="1:31" x14ac:dyDescent="0.2">
      <c r="A20" s="6" t="s">
        <v>54</v>
      </c>
      <c r="B20" s="29">
        <v>1</v>
      </c>
      <c r="C20" s="30" t="s">
        <v>121</v>
      </c>
      <c r="D20" s="175">
        <f t="shared" si="0"/>
        <v>1</v>
      </c>
      <c r="E20" s="857">
        <f t="shared" si="1"/>
        <v>11.111111111111111</v>
      </c>
      <c r="F20" s="242" t="s">
        <v>121</v>
      </c>
      <c r="G20" s="241" t="s">
        <v>121</v>
      </c>
      <c r="H20" s="175">
        <f t="shared" si="9"/>
        <v>0</v>
      </c>
      <c r="I20" s="857">
        <f t="shared" si="2"/>
        <v>0</v>
      </c>
      <c r="J20" s="154" t="s">
        <v>121</v>
      </c>
      <c r="K20" s="164" t="s">
        <v>121</v>
      </c>
      <c r="L20" s="175">
        <f t="shared" si="3"/>
        <v>0</v>
      </c>
      <c r="M20" s="857">
        <f t="shared" si="4"/>
        <v>0</v>
      </c>
      <c r="N20" s="237">
        <f t="shared" si="5"/>
        <v>1</v>
      </c>
      <c r="O20" s="238">
        <f t="shared" si="6"/>
        <v>0</v>
      </c>
      <c r="P20" s="239">
        <f t="shared" si="7"/>
        <v>1</v>
      </c>
      <c r="Q20" s="858">
        <f t="shared" si="8"/>
        <v>2.8571428571428572</v>
      </c>
      <c r="W20" s="9" t="s">
        <v>353</v>
      </c>
      <c r="X20" s="90">
        <v>0</v>
      </c>
      <c r="Y20" s="860">
        <f t="shared" si="10"/>
        <v>0</v>
      </c>
      <c r="Z20" s="90">
        <v>1</v>
      </c>
      <c r="AA20" s="860">
        <f t="shared" si="11"/>
        <v>6.6666666666666666E-2</v>
      </c>
      <c r="AB20" s="90">
        <v>1</v>
      </c>
      <c r="AC20" s="859">
        <f t="shared" si="12"/>
        <v>9.0909090909090912E-2</v>
      </c>
      <c r="AD20" s="244">
        <f t="shared" si="13"/>
        <v>2</v>
      </c>
      <c r="AE20" s="861">
        <f t="shared" si="14"/>
        <v>5.7142857142857144</v>
      </c>
    </row>
    <row r="21" spans="1:31" x14ac:dyDescent="0.2">
      <c r="A21" s="6" t="s">
        <v>68</v>
      </c>
      <c r="B21" s="29" t="s">
        <v>121</v>
      </c>
      <c r="C21" s="30" t="s">
        <v>121</v>
      </c>
      <c r="D21" s="175">
        <f t="shared" si="0"/>
        <v>0</v>
      </c>
      <c r="E21" s="857">
        <f t="shared" si="1"/>
        <v>0</v>
      </c>
      <c r="F21" s="29" t="s">
        <v>121</v>
      </c>
      <c r="G21" s="30" t="s">
        <v>121</v>
      </c>
      <c r="H21" s="175">
        <f t="shared" si="9"/>
        <v>0</v>
      </c>
      <c r="I21" s="857">
        <f t="shared" si="2"/>
        <v>0</v>
      </c>
      <c r="J21" s="154" t="s">
        <v>121</v>
      </c>
      <c r="K21" s="164" t="s">
        <v>121</v>
      </c>
      <c r="L21" s="175">
        <f t="shared" si="3"/>
        <v>0</v>
      </c>
      <c r="M21" s="857">
        <f t="shared" si="4"/>
        <v>0</v>
      </c>
      <c r="N21" s="237">
        <f t="shared" si="5"/>
        <v>0</v>
      </c>
      <c r="O21" s="238">
        <f t="shared" si="6"/>
        <v>0</v>
      </c>
      <c r="P21" s="239">
        <f t="shared" si="7"/>
        <v>0</v>
      </c>
      <c r="Q21" s="858">
        <f t="shared" si="8"/>
        <v>0</v>
      </c>
      <c r="W21" s="9" t="s">
        <v>269</v>
      </c>
      <c r="X21" s="90">
        <v>0</v>
      </c>
      <c r="Y21" s="860">
        <f t="shared" si="10"/>
        <v>0</v>
      </c>
      <c r="Z21" s="90">
        <v>0</v>
      </c>
      <c r="AA21" s="860">
        <f t="shared" si="11"/>
        <v>0</v>
      </c>
      <c r="AB21" s="90" t="s">
        <v>121</v>
      </c>
      <c r="AC21" s="859">
        <f t="shared" si="12"/>
        <v>0</v>
      </c>
      <c r="AD21" s="244">
        <f t="shared" si="13"/>
        <v>0</v>
      </c>
      <c r="AE21" s="861">
        <f t="shared" si="14"/>
        <v>0</v>
      </c>
    </row>
    <row r="22" spans="1:31" x14ac:dyDescent="0.2">
      <c r="A22" s="1114" t="s">
        <v>74</v>
      </c>
      <c r="B22" s="29" t="s">
        <v>121</v>
      </c>
      <c r="C22" s="30" t="s">
        <v>121</v>
      </c>
      <c r="D22" s="175">
        <f t="shared" si="0"/>
        <v>0</v>
      </c>
      <c r="E22" s="857">
        <f t="shared" si="1"/>
        <v>0</v>
      </c>
      <c r="F22" s="29" t="s">
        <v>121</v>
      </c>
      <c r="G22" s="30" t="s">
        <v>121</v>
      </c>
      <c r="H22" s="175">
        <f t="shared" si="9"/>
        <v>0</v>
      </c>
      <c r="I22" s="857">
        <f t="shared" si="2"/>
        <v>0</v>
      </c>
      <c r="J22" s="154" t="s">
        <v>121</v>
      </c>
      <c r="K22" s="164">
        <v>1</v>
      </c>
      <c r="L22" s="175">
        <f t="shared" si="3"/>
        <v>1</v>
      </c>
      <c r="M22" s="857">
        <f t="shared" si="4"/>
        <v>9.0909090909090917</v>
      </c>
      <c r="N22" s="237">
        <f t="shared" si="5"/>
        <v>0</v>
      </c>
      <c r="O22" s="238">
        <f t="shared" si="6"/>
        <v>1</v>
      </c>
      <c r="P22" s="239">
        <f t="shared" si="7"/>
        <v>1</v>
      </c>
      <c r="Q22" s="858">
        <f t="shared" si="8"/>
        <v>2.8571428571428572</v>
      </c>
      <c r="W22" s="9" t="s">
        <v>354</v>
      </c>
      <c r="X22" s="90">
        <v>1</v>
      </c>
      <c r="Y22" s="860">
        <f t="shared" si="10"/>
        <v>0.1111111111111111</v>
      </c>
      <c r="Z22" s="90">
        <v>2</v>
      </c>
      <c r="AA22" s="860">
        <f t="shared" si="11"/>
        <v>0.13333333333333333</v>
      </c>
      <c r="AB22" s="90">
        <v>2</v>
      </c>
      <c r="AC22" s="859">
        <f t="shared" si="12"/>
        <v>0.18181818181818182</v>
      </c>
      <c r="AD22" s="244">
        <f t="shared" si="13"/>
        <v>5</v>
      </c>
      <c r="AE22" s="861">
        <f t="shared" si="14"/>
        <v>14.285714285714286</v>
      </c>
    </row>
    <row r="23" spans="1:31" ht="12.75" thickBot="1" x14ac:dyDescent="0.25">
      <c r="A23" s="9" t="s">
        <v>176</v>
      </c>
      <c r="B23" s="29">
        <v>1</v>
      </c>
      <c r="C23" s="30" t="s">
        <v>121</v>
      </c>
      <c r="D23" s="175">
        <v>1</v>
      </c>
      <c r="E23" s="857">
        <f t="shared" si="1"/>
        <v>11.111111111111111</v>
      </c>
      <c r="F23" s="29" t="s">
        <v>121</v>
      </c>
      <c r="G23" s="30" t="s">
        <v>121</v>
      </c>
      <c r="H23" s="175">
        <f t="shared" si="9"/>
        <v>0</v>
      </c>
      <c r="I23" s="857">
        <f t="shared" si="2"/>
        <v>0</v>
      </c>
      <c r="J23" s="164" t="s">
        <v>121</v>
      </c>
      <c r="K23" s="164" t="s">
        <v>121</v>
      </c>
      <c r="L23" s="175">
        <f t="shared" si="3"/>
        <v>0</v>
      </c>
      <c r="M23" s="857">
        <f t="shared" si="4"/>
        <v>0</v>
      </c>
      <c r="N23" s="237">
        <f t="shared" si="5"/>
        <v>1</v>
      </c>
      <c r="O23" s="238">
        <f t="shared" si="6"/>
        <v>0</v>
      </c>
      <c r="P23" s="239">
        <f t="shared" si="7"/>
        <v>1</v>
      </c>
      <c r="Q23" s="858">
        <f t="shared" si="8"/>
        <v>2.8571428571428572</v>
      </c>
      <c r="W23" s="9" t="s">
        <v>355</v>
      </c>
      <c r="X23" s="454">
        <v>0</v>
      </c>
      <c r="Y23" s="860">
        <f t="shared" si="10"/>
        <v>0</v>
      </c>
      <c r="Z23" s="454">
        <v>0</v>
      </c>
      <c r="AA23" s="860">
        <f t="shared" si="11"/>
        <v>0</v>
      </c>
      <c r="AB23" s="90" t="s">
        <v>121</v>
      </c>
      <c r="AC23" s="859">
        <f t="shared" si="12"/>
        <v>0</v>
      </c>
      <c r="AD23" s="244">
        <f t="shared" si="13"/>
        <v>0</v>
      </c>
      <c r="AE23" s="861">
        <f t="shared" si="14"/>
        <v>0</v>
      </c>
    </row>
    <row r="24" spans="1:31" ht="24.75" thickBot="1" x14ac:dyDescent="0.25">
      <c r="A24" s="1114" t="s">
        <v>79</v>
      </c>
      <c r="B24" s="1207" t="s">
        <v>121</v>
      </c>
      <c r="C24" s="1208" t="s">
        <v>121</v>
      </c>
      <c r="D24" s="284">
        <f>SUM(B24:C24)</f>
        <v>0</v>
      </c>
      <c r="E24" s="857">
        <f t="shared" si="1"/>
        <v>0</v>
      </c>
      <c r="F24" s="1207" t="s">
        <v>121</v>
      </c>
      <c r="G24" s="1208" t="s">
        <v>121</v>
      </c>
      <c r="H24" s="284">
        <f t="shared" si="9"/>
        <v>0</v>
      </c>
      <c r="I24" s="857">
        <f t="shared" si="2"/>
        <v>0</v>
      </c>
      <c r="J24" s="1257" t="s">
        <v>121</v>
      </c>
      <c r="K24" s="1257">
        <v>1</v>
      </c>
      <c r="L24" s="284">
        <f t="shared" si="3"/>
        <v>1</v>
      </c>
      <c r="M24" s="857">
        <f t="shared" si="4"/>
        <v>9.0909090909090917</v>
      </c>
      <c r="N24" s="1209">
        <f t="shared" si="5"/>
        <v>0</v>
      </c>
      <c r="O24" s="1210">
        <f t="shared" si="6"/>
        <v>1</v>
      </c>
      <c r="P24" s="253">
        <f t="shared" si="7"/>
        <v>1</v>
      </c>
      <c r="Q24" s="858">
        <f t="shared" si="8"/>
        <v>2.8571428571428572</v>
      </c>
      <c r="W24" s="1157" t="s">
        <v>119</v>
      </c>
      <c r="X24" s="1258">
        <v>9</v>
      </c>
      <c r="Y24" s="1166">
        <f t="shared" ref="Y24:AE24" si="15">SUM(Y9:Y23)</f>
        <v>1</v>
      </c>
      <c r="Z24" s="1258">
        <f t="shared" si="15"/>
        <v>15</v>
      </c>
      <c r="AA24" s="1166">
        <f t="shared" si="15"/>
        <v>0.99999999999999989</v>
      </c>
      <c r="AB24" s="1259">
        <f>SUM(AB9:AB23)</f>
        <v>11</v>
      </c>
      <c r="AC24" s="1167">
        <f>SUM(AC9:AC23)</f>
        <v>1</v>
      </c>
      <c r="AD24" s="1260">
        <f>SUM(AD9:AD23)</f>
        <v>35</v>
      </c>
      <c r="AE24" s="1164">
        <f t="shared" si="15"/>
        <v>100</v>
      </c>
    </row>
    <row r="25" spans="1:31" x14ac:dyDescent="0.2">
      <c r="A25" s="9" t="s">
        <v>81</v>
      </c>
      <c r="B25" s="29">
        <v>1</v>
      </c>
      <c r="C25" s="30" t="s">
        <v>121</v>
      </c>
      <c r="D25" s="175">
        <v>1</v>
      </c>
      <c r="E25" s="857">
        <f t="shared" si="1"/>
        <v>11.111111111111111</v>
      </c>
      <c r="F25" s="29" t="s">
        <v>121</v>
      </c>
      <c r="G25" s="30" t="s">
        <v>121</v>
      </c>
      <c r="H25" s="175">
        <f t="shared" si="9"/>
        <v>0</v>
      </c>
      <c r="I25" s="857">
        <f t="shared" si="2"/>
        <v>0</v>
      </c>
      <c r="J25" s="154">
        <v>3</v>
      </c>
      <c r="K25" s="164">
        <v>1</v>
      </c>
      <c r="L25" s="175">
        <f t="shared" si="3"/>
        <v>4</v>
      </c>
      <c r="M25" s="857">
        <f t="shared" si="4"/>
        <v>36.363636363636367</v>
      </c>
      <c r="N25" s="237">
        <f t="shared" si="5"/>
        <v>4</v>
      </c>
      <c r="O25" s="238">
        <f t="shared" si="6"/>
        <v>1</v>
      </c>
      <c r="P25" s="239">
        <f t="shared" si="7"/>
        <v>5</v>
      </c>
      <c r="Q25" s="858">
        <f t="shared" si="8"/>
        <v>14.285714285714286</v>
      </c>
    </row>
    <row r="26" spans="1:31" x14ac:dyDescent="0.2">
      <c r="A26" s="9" t="s">
        <v>87</v>
      </c>
      <c r="B26" s="29" t="s">
        <v>121</v>
      </c>
      <c r="C26" s="30" t="s">
        <v>121</v>
      </c>
      <c r="D26" s="175">
        <f>SUM(B26:C26)</f>
        <v>0</v>
      </c>
      <c r="E26" s="857">
        <f t="shared" si="1"/>
        <v>0</v>
      </c>
      <c r="F26" s="29" t="s">
        <v>121</v>
      </c>
      <c r="G26" s="30" t="s">
        <v>121</v>
      </c>
      <c r="H26" s="175">
        <f t="shared" si="9"/>
        <v>0</v>
      </c>
      <c r="I26" s="857">
        <f t="shared" si="2"/>
        <v>0</v>
      </c>
      <c r="J26" s="164" t="s">
        <v>121</v>
      </c>
      <c r="K26" s="164" t="s">
        <v>121</v>
      </c>
      <c r="L26" s="175">
        <f t="shared" si="3"/>
        <v>0</v>
      </c>
      <c r="M26" s="857">
        <f t="shared" si="4"/>
        <v>0</v>
      </c>
      <c r="N26" s="237">
        <f t="shared" si="5"/>
        <v>0</v>
      </c>
      <c r="O26" s="238">
        <f t="shared" si="6"/>
        <v>0</v>
      </c>
      <c r="P26" s="239">
        <f t="shared" si="7"/>
        <v>0</v>
      </c>
      <c r="Q26" s="858">
        <f t="shared" si="8"/>
        <v>0</v>
      </c>
    </row>
    <row r="27" spans="1:31" x14ac:dyDescent="0.2">
      <c r="A27" s="1114" t="s">
        <v>91</v>
      </c>
      <c r="B27" s="29">
        <v>1</v>
      </c>
      <c r="C27" s="30" t="s">
        <v>121</v>
      </c>
      <c r="D27" s="175">
        <f>SUM(B27:C27)</f>
        <v>1</v>
      </c>
      <c r="E27" s="857">
        <f t="shared" si="1"/>
        <v>11.111111111111111</v>
      </c>
      <c r="F27" s="29" t="s">
        <v>121</v>
      </c>
      <c r="G27" s="30" t="s">
        <v>121</v>
      </c>
      <c r="H27" s="175">
        <f t="shared" si="9"/>
        <v>0</v>
      </c>
      <c r="I27" s="857">
        <f t="shared" si="2"/>
        <v>0</v>
      </c>
      <c r="J27" s="29" t="s">
        <v>121</v>
      </c>
      <c r="K27" s="30" t="s">
        <v>121</v>
      </c>
      <c r="L27" s="175">
        <f t="shared" si="3"/>
        <v>0</v>
      </c>
      <c r="M27" s="857">
        <f t="shared" si="4"/>
        <v>0</v>
      </c>
      <c r="N27" s="237">
        <f t="shared" si="5"/>
        <v>1</v>
      </c>
      <c r="O27" s="238">
        <f t="shared" si="6"/>
        <v>0</v>
      </c>
      <c r="P27" s="239">
        <f t="shared" si="7"/>
        <v>1</v>
      </c>
      <c r="Q27" s="858">
        <f t="shared" si="8"/>
        <v>2.8571428571428572</v>
      </c>
    </row>
    <row r="28" spans="1:31" ht="12.75" thickBot="1" x14ac:dyDescent="0.25">
      <c r="A28" s="411" t="s">
        <v>100</v>
      </c>
      <c r="B28" s="29">
        <v>3</v>
      </c>
      <c r="C28" s="30">
        <v>1</v>
      </c>
      <c r="D28" s="175">
        <f>SUM(B28:C28)</f>
        <v>4</v>
      </c>
      <c r="E28" s="857">
        <f t="shared" si="1"/>
        <v>44.444444444444443</v>
      </c>
      <c r="F28" s="29">
        <v>4</v>
      </c>
      <c r="G28" s="30" t="s">
        <v>121</v>
      </c>
      <c r="H28" s="175">
        <f t="shared" si="9"/>
        <v>4</v>
      </c>
      <c r="I28" s="857">
        <f t="shared" si="2"/>
        <v>26.666666666666668</v>
      </c>
      <c r="J28" s="154" t="s">
        <v>121</v>
      </c>
      <c r="K28" s="164" t="s">
        <v>121</v>
      </c>
      <c r="L28" s="175">
        <f t="shared" si="3"/>
        <v>0</v>
      </c>
      <c r="M28" s="857">
        <f t="shared" si="4"/>
        <v>0</v>
      </c>
      <c r="N28" s="237">
        <f t="shared" si="5"/>
        <v>7</v>
      </c>
      <c r="O28" s="238">
        <f t="shared" si="6"/>
        <v>1</v>
      </c>
      <c r="P28" s="239">
        <f t="shared" si="7"/>
        <v>8</v>
      </c>
      <c r="Q28" s="858">
        <f t="shared" si="8"/>
        <v>22.857142857142858</v>
      </c>
    </row>
    <row r="29" spans="1:31" ht="12.75" thickBot="1" x14ac:dyDescent="0.25">
      <c r="A29" s="1157" t="s">
        <v>119</v>
      </c>
      <c r="B29" s="1163">
        <f t="shared" ref="B29:I29" si="16">SUM(B9:B28)</f>
        <v>8</v>
      </c>
      <c r="C29" s="1163">
        <f t="shared" si="16"/>
        <v>1</v>
      </c>
      <c r="D29" s="1163">
        <f t="shared" si="16"/>
        <v>9</v>
      </c>
      <c r="E29" s="1164">
        <f t="shared" si="16"/>
        <v>100</v>
      </c>
      <c r="F29" s="1163">
        <f t="shared" si="16"/>
        <v>9</v>
      </c>
      <c r="G29" s="1163">
        <f t="shared" si="16"/>
        <v>6</v>
      </c>
      <c r="H29" s="1163">
        <f t="shared" si="16"/>
        <v>15</v>
      </c>
      <c r="I29" s="1164">
        <f t="shared" si="16"/>
        <v>100</v>
      </c>
      <c r="J29" s="1163">
        <f t="shared" ref="J29:P29" si="17">SUM(J9:J28)</f>
        <v>6</v>
      </c>
      <c r="K29" s="1163">
        <f t="shared" si="17"/>
        <v>5</v>
      </c>
      <c r="L29" s="1163">
        <f t="shared" si="17"/>
        <v>11</v>
      </c>
      <c r="M29" s="1164">
        <f t="shared" ref="M29" si="18">L29*100/$L$29</f>
        <v>100</v>
      </c>
      <c r="N29" s="1163">
        <f t="shared" si="17"/>
        <v>23</v>
      </c>
      <c r="O29" s="1163">
        <f t="shared" si="17"/>
        <v>12</v>
      </c>
      <c r="P29" s="1163">
        <f t="shared" si="17"/>
        <v>35</v>
      </c>
      <c r="Q29" s="1164">
        <f>SUM(Q9:Q28)</f>
        <v>99.999999999999986</v>
      </c>
    </row>
    <row r="30" spans="1:31" x14ac:dyDescent="0.2">
      <c r="A30" s="189"/>
      <c r="B30" s="960"/>
      <c r="C30" s="960"/>
      <c r="D30" s="960"/>
      <c r="E30" s="961"/>
      <c r="F30" s="960"/>
      <c r="G30" s="960"/>
      <c r="H30" s="960"/>
      <c r="I30" s="961"/>
      <c r="J30" s="1076"/>
      <c r="K30" s="1076"/>
      <c r="L30" s="961"/>
      <c r="M30" s="961"/>
      <c r="N30" s="960"/>
      <c r="O30" s="960"/>
      <c r="P30" s="960"/>
      <c r="Q30" s="961"/>
    </row>
    <row r="31" spans="1:31" x14ac:dyDescent="0.2">
      <c r="A31" s="189"/>
      <c r="B31" s="960"/>
      <c r="C31" s="960"/>
      <c r="D31" s="960"/>
      <c r="E31" s="961"/>
      <c r="F31" s="960"/>
      <c r="G31" s="960"/>
      <c r="H31" s="960"/>
      <c r="I31" s="961"/>
      <c r="J31" s="961"/>
      <c r="K31" s="961"/>
      <c r="L31" s="961"/>
      <c r="M31" s="961"/>
      <c r="N31" s="960"/>
      <c r="O31" s="960"/>
      <c r="P31" s="960"/>
      <c r="Q31" s="961"/>
    </row>
    <row r="32" spans="1:31" ht="69.75" customHeight="1" x14ac:dyDescent="0.2">
      <c r="A32" s="189"/>
      <c r="B32" s="960"/>
      <c r="C32" s="960"/>
      <c r="D32" s="960"/>
      <c r="E32" s="961"/>
      <c r="F32" s="960"/>
      <c r="G32" s="960"/>
      <c r="H32" s="960"/>
      <c r="I32" s="961"/>
      <c r="J32" s="961"/>
      <c r="K32" s="961"/>
      <c r="L32" s="961"/>
      <c r="M32" s="961"/>
      <c r="N32" s="960"/>
      <c r="O32" s="960"/>
      <c r="P32" s="960"/>
      <c r="Q32" s="961"/>
    </row>
    <row r="33" spans="1:17" x14ac:dyDescent="0.2">
      <c r="A33" s="541"/>
      <c r="B33" s="541"/>
      <c r="C33" s="541"/>
      <c r="D33" s="541"/>
      <c r="E33" s="541"/>
      <c r="F33" s="541"/>
      <c r="G33" s="541"/>
      <c r="H33" s="541"/>
      <c r="I33" s="541"/>
      <c r="J33" s="541"/>
      <c r="K33" s="541"/>
      <c r="L33" s="541"/>
      <c r="M33" s="541"/>
      <c r="N33" s="541"/>
      <c r="O33" s="541"/>
      <c r="P33" s="541"/>
      <c r="Q33" s="541"/>
    </row>
    <row r="34" spans="1:17" x14ac:dyDescent="0.2">
      <c r="A34" s="541"/>
      <c r="B34" s="541"/>
      <c r="C34" s="541"/>
      <c r="D34" s="541"/>
      <c r="E34" s="541"/>
      <c r="F34" s="541"/>
      <c r="G34" s="541"/>
      <c r="H34" s="541"/>
      <c r="I34" s="541"/>
      <c r="J34" s="541"/>
      <c r="K34" s="541"/>
      <c r="L34" s="541"/>
      <c r="M34" s="541"/>
      <c r="N34" s="541"/>
      <c r="O34" s="541"/>
      <c r="P34" s="541"/>
      <c r="Q34" s="541"/>
    </row>
    <row r="35" spans="1:17" x14ac:dyDescent="0.2">
      <c r="A35" s="541"/>
      <c r="B35" s="541"/>
      <c r="C35" s="541"/>
      <c r="D35" s="541"/>
      <c r="E35" s="541"/>
      <c r="F35" s="541"/>
      <c r="G35" s="541"/>
      <c r="H35" s="541"/>
      <c r="I35" s="541"/>
      <c r="J35" s="541"/>
      <c r="K35" s="541"/>
      <c r="L35" s="541"/>
      <c r="M35" s="541"/>
      <c r="N35" s="541"/>
      <c r="O35" s="541"/>
      <c r="P35" s="541"/>
      <c r="Q35" s="541"/>
    </row>
    <row r="36" spans="1:17" x14ac:dyDescent="0.2">
      <c r="A36" s="541"/>
      <c r="B36" s="541"/>
      <c r="C36" s="541"/>
      <c r="D36" s="541"/>
      <c r="E36" s="541"/>
      <c r="F36" s="541"/>
      <c r="G36" s="541"/>
      <c r="H36" s="541"/>
      <c r="I36" s="541"/>
      <c r="J36" s="541"/>
      <c r="K36" s="541"/>
      <c r="L36" s="541"/>
      <c r="M36" s="541"/>
      <c r="N36" s="541"/>
      <c r="O36" s="541"/>
      <c r="P36" s="541"/>
      <c r="Q36" s="541"/>
    </row>
  </sheetData>
  <sortState ref="A6:Q25">
    <sortCondition ref="A6:A25"/>
  </sortState>
  <mergeCells count="10">
    <mergeCell ref="W7:W8"/>
    <mergeCell ref="X7:Y7"/>
    <mergeCell ref="Z7:AA7"/>
    <mergeCell ref="AD7:AE7"/>
    <mergeCell ref="AB7:AC7"/>
    <mergeCell ref="A7:A8"/>
    <mergeCell ref="B7:E7"/>
    <mergeCell ref="F7:I7"/>
    <mergeCell ref="N7:Q7"/>
    <mergeCell ref="J7:M7"/>
  </mergeCells>
  <pageMargins left="0.25" right="0.25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3">
    <tabColor rgb="FF7030A0"/>
  </sheetPr>
  <dimension ref="A1:K52"/>
  <sheetViews>
    <sheetView zoomScaleNormal="100" workbookViewId="0">
      <selection activeCell="A2" sqref="A2"/>
    </sheetView>
  </sheetViews>
  <sheetFormatPr defaultRowHeight="12" x14ac:dyDescent="0.2"/>
  <cols>
    <col min="1" max="1" width="32.7109375" style="48" customWidth="1"/>
    <col min="2" max="2" width="5.7109375" style="48" customWidth="1"/>
    <col min="3" max="3" width="6.140625" style="48" customWidth="1"/>
    <col min="4" max="4" width="5.7109375" style="48" customWidth="1"/>
    <col min="5" max="5" width="6.140625" style="48" customWidth="1"/>
    <col min="6" max="6" width="5.7109375" style="48" customWidth="1"/>
    <col min="7" max="7" width="6.140625" style="48" customWidth="1"/>
    <col min="8" max="8" width="5.7109375" style="48" customWidth="1"/>
    <col min="9" max="9" width="6.140625" style="48" customWidth="1"/>
    <col min="10" max="10" width="5.7109375" style="48" customWidth="1"/>
    <col min="11" max="11" width="5.28515625" style="48" customWidth="1"/>
    <col min="12" max="12" width="5" style="48" bestFit="1" customWidth="1"/>
    <col min="13" max="13" width="5.28515625" style="48" customWidth="1"/>
    <col min="14" max="14" width="5" style="48" bestFit="1" customWidth="1"/>
    <col min="15" max="15" width="5.140625" style="48" customWidth="1"/>
    <col min="16" max="16" width="5" style="48" bestFit="1" customWidth="1"/>
    <col min="17" max="17" width="4.5703125" style="48" customWidth="1"/>
    <col min="18" max="18" width="5.7109375" style="48" bestFit="1" customWidth="1"/>
    <col min="19" max="19" width="5.28515625" style="48" customWidth="1"/>
    <col min="20" max="242" width="9.140625" style="48"/>
    <col min="243" max="243" width="22.140625" style="48" customWidth="1"/>
    <col min="244" max="253" width="5.7109375" style="48" customWidth="1"/>
    <col min="254" max="256" width="5.28515625" style="48" customWidth="1"/>
    <col min="257" max="257" width="30.85546875" style="48" bestFit="1" customWidth="1"/>
    <col min="258" max="498" width="9.140625" style="48"/>
    <col min="499" max="499" width="22.140625" style="48" customWidth="1"/>
    <col min="500" max="509" width="5.7109375" style="48" customWidth="1"/>
    <col min="510" max="512" width="5.28515625" style="48" customWidth="1"/>
    <col min="513" max="513" width="30.85546875" style="48" bestFit="1" customWidth="1"/>
    <col min="514" max="754" width="9.140625" style="48"/>
    <col min="755" max="755" width="22.140625" style="48" customWidth="1"/>
    <col min="756" max="765" width="5.7109375" style="48" customWidth="1"/>
    <col min="766" max="768" width="5.28515625" style="48" customWidth="1"/>
    <col min="769" max="769" width="30.85546875" style="48" bestFit="1" customWidth="1"/>
    <col min="770" max="1010" width="9.140625" style="48"/>
    <col min="1011" max="1011" width="22.140625" style="48" customWidth="1"/>
    <col min="1012" max="1021" width="5.7109375" style="48" customWidth="1"/>
    <col min="1022" max="1024" width="5.28515625" style="48" customWidth="1"/>
    <col min="1025" max="1025" width="30.85546875" style="48" bestFit="1" customWidth="1"/>
    <col min="1026" max="1266" width="9.140625" style="48"/>
    <col min="1267" max="1267" width="22.140625" style="48" customWidth="1"/>
    <col min="1268" max="1277" width="5.7109375" style="48" customWidth="1"/>
    <col min="1278" max="1280" width="5.28515625" style="48" customWidth="1"/>
    <col min="1281" max="1281" width="30.85546875" style="48" bestFit="1" customWidth="1"/>
    <col min="1282" max="1522" width="9.140625" style="48"/>
    <col min="1523" max="1523" width="22.140625" style="48" customWidth="1"/>
    <col min="1524" max="1533" width="5.7109375" style="48" customWidth="1"/>
    <col min="1534" max="1536" width="5.28515625" style="48" customWidth="1"/>
    <col min="1537" max="1537" width="30.85546875" style="48" bestFit="1" customWidth="1"/>
    <col min="1538" max="1778" width="9.140625" style="48"/>
    <col min="1779" max="1779" width="22.140625" style="48" customWidth="1"/>
    <col min="1780" max="1789" width="5.7109375" style="48" customWidth="1"/>
    <col min="1790" max="1792" width="5.28515625" style="48" customWidth="1"/>
    <col min="1793" max="1793" width="30.85546875" style="48" bestFit="1" customWidth="1"/>
    <col min="1794" max="2034" width="9.140625" style="48"/>
    <col min="2035" max="2035" width="22.140625" style="48" customWidth="1"/>
    <col min="2036" max="2045" width="5.7109375" style="48" customWidth="1"/>
    <col min="2046" max="2048" width="5.28515625" style="48" customWidth="1"/>
    <col min="2049" max="2049" width="30.85546875" style="48" bestFit="1" customWidth="1"/>
    <col min="2050" max="2290" width="9.140625" style="48"/>
    <col min="2291" max="2291" width="22.140625" style="48" customWidth="1"/>
    <col min="2292" max="2301" width="5.7109375" style="48" customWidth="1"/>
    <col min="2302" max="2304" width="5.28515625" style="48" customWidth="1"/>
    <col min="2305" max="2305" width="30.85546875" style="48" bestFit="1" customWidth="1"/>
    <col min="2306" max="2546" width="9.140625" style="48"/>
    <col min="2547" max="2547" width="22.140625" style="48" customWidth="1"/>
    <col min="2548" max="2557" width="5.7109375" style="48" customWidth="1"/>
    <col min="2558" max="2560" width="5.28515625" style="48" customWidth="1"/>
    <col min="2561" max="2561" width="30.85546875" style="48" bestFit="1" customWidth="1"/>
    <col min="2562" max="2802" width="9.140625" style="48"/>
    <col min="2803" max="2803" width="22.140625" style="48" customWidth="1"/>
    <col min="2804" max="2813" width="5.7109375" style="48" customWidth="1"/>
    <col min="2814" max="2816" width="5.28515625" style="48" customWidth="1"/>
    <col min="2817" max="2817" width="30.85546875" style="48" bestFit="1" customWidth="1"/>
    <col min="2818" max="3058" width="9.140625" style="48"/>
    <col min="3059" max="3059" width="22.140625" style="48" customWidth="1"/>
    <col min="3060" max="3069" width="5.7109375" style="48" customWidth="1"/>
    <col min="3070" max="3072" width="5.28515625" style="48" customWidth="1"/>
    <col min="3073" max="3073" width="30.85546875" style="48" bestFit="1" customWidth="1"/>
    <col min="3074" max="3314" width="9.140625" style="48"/>
    <col min="3315" max="3315" width="22.140625" style="48" customWidth="1"/>
    <col min="3316" max="3325" width="5.7109375" style="48" customWidth="1"/>
    <col min="3326" max="3328" width="5.28515625" style="48" customWidth="1"/>
    <col min="3329" max="3329" width="30.85546875" style="48" bestFit="1" customWidth="1"/>
    <col min="3330" max="3570" width="9.140625" style="48"/>
    <col min="3571" max="3571" width="22.140625" style="48" customWidth="1"/>
    <col min="3572" max="3581" width="5.7109375" style="48" customWidth="1"/>
    <col min="3582" max="3584" width="5.28515625" style="48" customWidth="1"/>
    <col min="3585" max="3585" width="30.85546875" style="48" bestFit="1" customWidth="1"/>
    <col min="3586" max="3826" width="9.140625" style="48"/>
    <col min="3827" max="3827" width="22.140625" style="48" customWidth="1"/>
    <col min="3828" max="3837" width="5.7109375" style="48" customWidth="1"/>
    <col min="3838" max="3840" width="5.28515625" style="48" customWidth="1"/>
    <col min="3841" max="3841" width="30.85546875" style="48" bestFit="1" customWidth="1"/>
    <col min="3842" max="4082" width="9.140625" style="48"/>
    <col min="4083" max="4083" width="22.140625" style="48" customWidth="1"/>
    <col min="4084" max="4093" width="5.7109375" style="48" customWidth="1"/>
    <col min="4094" max="4096" width="5.28515625" style="48" customWidth="1"/>
    <col min="4097" max="4097" width="30.85546875" style="48" bestFit="1" customWidth="1"/>
    <col min="4098" max="4338" width="9.140625" style="48"/>
    <col min="4339" max="4339" width="22.140625" style="48" customWidth="1"/>
    <col min="4340" max="4349" width="5.7109375" style="48" customWidth="1"/>
    <col min="4350" max="4352" width="5.28515625" style="48" customWidth="1"/>
    <col min="4353" max="4353" width="30.85546875" style="48" bestFit="1" customWidth="1"/>
    <col min="4354" max="4594" width="9.140625" style="48"/>
    <col min="4595" max="4595" width="22.140625" style="48" customWidth="1"/>
    <col min="4596" max="4605" width="5.7109375" style="48" customWidth="1"/>
    <col min="4606" max="4608" width="5.28515625" style="48" customWidth="1"/>
    <col min="4609" max="4609" width="30.85546875" style="48" bestFit="1" customWidth="1"/>
    <col min="4610" max="4850" width="9.140625" style="48"/>
    <col min="4851" max="4851" width="22.140625" style="48" customWidth="1"/>
    <col min="4852" max="4861" width="5.7109375" style="48" customWidth="1"/>
    <col min="4862" max="4864" width="5.28515625" style="48" customWidth="1"/>
    <col min="4865" max="4865" width="30.85546875" style="48" bestFit="1" customWidth="1"/>
    <col min="4866" max="5106" width="9.140625" style="48"/>
    <col min="5107" max="5107" width="22.140625" style="48" customWidth="1"/>
    <col min="5108" max="5117" width="5.7109375" style="48" customWidth="1"/>
    <col min="5118" max="5120" width="5.28515625" style="48" customWidth="1"/>
    <col min="5121" max="5121" width="30.85546875" style="48" bestFit="1" customWidth="1"/>
    <col min="5122" max="5362" width="9.140625" style="48"/>
    <col min="5363" max="5363" width="22.140625" style="48" customWidth="1"/>
    <col min="5364" max="5373" width="5.7109375" style="48" customWidth="1"/>
    <col min="5374" max="5376" width="5.28515625" style="48" customWidth="1"/>
    <col min="5377" max="5377" width="30.85546875" style="48" bestFit="1" customWidth="1"/>
    <col min="5378" max="5618" width="9.140625" style="48"/>
    <col min="5619" max="5619" width="22.140625" style="48" customWidth="1"/>
    <col min="5620" max="5629" width="5.7109375" style="48" customWidth="1"/>
    <col min="5630" max="5632" width="5.28515625" style="48" customWidth="1"/>
    <col min="5633" max="5633" width="30.85546875" style="48" bestFit="1" customWidth="1"/>
    <col min="5634" max="5874" width="9.140625" style="48"/>
    <col min="5875" max="5875" width="22.140625" style="48" customWidth="1"/>
    <col min="5876" max="5885" width="5.7109375" style="48" customWidth="1"/>
    <col min="5886" max="5888" width="5.28515625" style="48" customWidth="1"/>
    <col min="5889" max="5889" width="30.85546875" style="48" bestFit="1" customWidth="1"/>
    <col min="5890" max="6130" width="9.140625" style="48"/>
    <col min="6131" max="6131" width="22.140625" style="48" customWidth="1"/>
    <col min="6132" max="6141" width="5.7109375" style="48" customWidth="1"/>
    <col min="6142" max="6144" width="5.28515625" style="48" customWidth="1"/>
    <col min="6145" max="6145" width="30.85546875" style="48" bestFit="1" customWidth="1"/>
    <col min="6146" max="6386" width="9.140625" style="48"/>
    <col min="6387" max="6387" width="22.140625" style="48" customWidth="1"/>
    <col min="6388" max="6397" width="5.7109375" style="48" customWidth="1"/>
    <col min="6398" max="6400" width="5.28515625" style="48" customWidth="1"/>
    <col min="6401" max="6401" width="30.85546875" style="48" bestFit="1" customWidth="1"/>
    <col min="6402" max="6642" width="9.140625" style="48"/>
    <col min="6643" max="6643" width="22.140625" style="48" customWidth="1"/>
    <col min="6644" max="6653" width="5.7109375" style="48" customWidth="1"/>
    <col min="6654" max="6656" width="5.28515625" style="48" customWidth="1"/>
    <col min="6657" max="6657" width="30.85546875" style="48" bestFit="1" customWidth="1"/>
    <col min="6658" max="6898" width="9.140625" style="48"/>
    <col min="6899" max="6899" width="22.140625" style="48" customWidth="1"/>
    <col min="6900" max="6909" width="5.7109375" style="48" customWidth="1"/>
    <col min="6910" max="6912" width="5.28515625" style="48" customWidth="1"/>
    <col min="6913" max="6913" width="30.85546875" style="48" bestFit="1" customWidth="1"/>
    <col min="6914" max="7154" width="9.140625" style="48"/>
    <col min="7155" max="7155" width="22.140625" style="48" customWidth="1"/>
    <col min="7156" max="7165" width="5.7109375" style="48" customWidth="1"/>
    <col min="7166" max="7168" width="5.28515625" style="48" customWidth="1"/>
    <col min="7169" max="7169" width="30.85546875" style="48" bestFit="1" customWidth="1"/>
    <col min="7170" max="7410" width="9.140625" style="48"/>
    <col min="7411" max="7411" width="22.140625" style="48" customWidth="1"/>
    <col min="7412" max="7421" width="5.7109375" style="48" customWidth="1"/>
    <col min="7422" max="7424" width="5.28515625" style="48" customWidth="1"/>
    <col min="7425" max="7425" width="30.85546875" style="48" bestFit="1" customWidth="1"/>
    <col min="7426" max="7666" width="9.140625" style="48"/>
    <col min="7667" max="7667" width="22.140625" style="48" customWidth="1"/>
    <col min="7668" max="7677" width="5.7109375" style="48" customWidth="1"/>
    <col min="7678" max="7680" width="5.28515625" style="48" customWidth="1"/>
    <col min="7681" max="7681" width="30.85546875" style="48" bestFit="1" customWidth="1"/>
    <col min="7682" max="7922" width="9.140625" style="48"/>
    <col min="7923" max="7923" width="22.140625" style="48" customWidth="1"/>
    <col min="7924" max="7933" width="5.7109375" style="48" customWidth="1"/>
    <col min="7934" max="7936" width="5.28515625" style="48" customWidth="1"/>
    <col min="7937" max="7937" width="30.85546875" style="48" bestFit="1" customWidth="1"/>
    <col min="7938" max="8178" width="9.140625" style="48"/>
    <col min="8179" max="8179" width="22.140625" style="48" customWidth="1"/>
    <col min="8180" max="8189" width="5.7109375" style="48" customWidth="1"/>
    <col min="8190" max="8192" width="5.28515625" style="48" customWidth="1"/>
    <col min="8193" max="8193" width="30.85546875" style="48" bestFit="1" customWidth="1"/>
    <col min="8194" max="8434" width="9.140625" style="48"/>
    <col min="8435" max="8435" width="22.140625" style="48" customWidth="1"/>
    <col min="8436" max="8445" width="5.7109375" style="48" customWidth="1"/>
    <col min="8446" max="8448" width="5.28515625" style="48" customWidth="1"/>
    <col min="8449" max="8449" width="30.85546875" style="48" bestFit="1" customWidth="1"/>
    <col min="8450" max="8690" width="9.140625" style="48"/>
    <col min="8691" max="8691" width="22.140625" style="48" customWidth="1"/>
    <col min="8692" max="8701" width="5.7109375" style="48" customWidth="1"/>
    <col min="8702" max="8704" width="5.28515625" style="48" customWidth="1"/>
    <col min="8705" max="8705" width="30.85546875" style="48" bestFit="1" customWidth="1"/>
    <col min="8706" max="8946" width="9.140625" style="48"/>
    <col min="8947" max="8947" width="22.140625" style="48" customWidth="1"/>
    <col min="8948" max="8957" width="5.7109375" style="48" customWidth="1"/>
    <col min="8958" max="8960" width="5.28515625" style="48" customWidth="1"/>
    <col min="8961" max="8961" width="30.85546875" style="48" bestFit="1" customWidth="1"/>
    <col min="8962" max="9202" width="9.140625" style="48"/>
    <col min="9203" max="9203" width="22.140625" style="48" customWidth="1"/>
    <col min="9204" max="9213" width="5.7109375" style="48" customWidth="1"/>
    <col min="9214" max="9216" width="5.28515625" style="48" customWidth="1"/>
    <col min="9217" max="9217" width="30.85546875" style="48" bestFit="1" customWidth="1"/>
    <col min="9218" max="9458" width="9.140625" style="48"/>
    <col min="9459" max="9459" width="22.140625" style="48" customWidth="1"/>
    <col min="9460" max="9469" width="5.7109375" style="48" customWidth="1"/>
    <col min="9470" max="9472" width="5.28515625" style="48" customWidth="1"/>
    <col min="9473" max="9473" width="30.85546875" style="48" bestFit="1" customWidth="1"/>
    <col min="9474" max="9714" width="9.140625" style="48"/>
    <col min="9715" max="9715" width="22.140625" style="48" customWidth="1"/>
    <col min="9716" max="9725" width="5.7109375" style="48" customWidth="1"/>
    <col min="9726" max="9728" width="5.28515625" style="48" customWidth="1"/>
    <col min="9729" max="9729" width="30.85546875" style="48" bestFit="1" customWidth="1"/>
    <col min="9730" max="9970" width="9.140625" style="48"/>
    <col min="9971" max="9971" width="22.140625" style="48" customWidth="1"/>
    <col min="9972" max="9981" width="5.7109375" style="48" customWidth="1"/>
    <col min="9982" max="9984" width="5.28515625" style="48" customWidth="1"/>
    <col min="9985" max="9985" width="30.85546875" style="48" bestFit="1" customWidth="1"/>
    <col min="9986" max="10226" width="9.140625" style="48"/>
    <col min="10227" max="10227" width="22.140625" style="48" customWidth="1"/>
    <col min="10228" max="10237" width="5.7109375" style="48" customWidth="1"/>
    <col min="10238" max="10240" width="5.28515625" style="48" customWidth="1"/>
    <col min="10241" max="10241" width="30.85546875" style="48" bestFit="1" customWidth="1"/>
    <col min="10242" max="10482" width="9.140625" style="48"/>
    <col min="10483" max="10483" width="22.140625" style="48" customWidth="1"/>
    <col min="10484" max="10493" width="5.7109375" style="48" customWidth="1"/>
    <col min="10494" max="10496" width="5.28515625" style="48" customWidth="1"/>
    <col min="10497" max="10497" width="30.85546875" style="48" bestFit="1" customWidth="1"/>
    <col min="10498" max="10738" width="9.140625" style="48"/>
    <col min="10739" max="10739" width="22.140625" style="48" customWidth="1"/>
    <col min="10740" max="10749" width="5.7109375" style="48" customWidth="1"/>
    <col min="10750" max="10752" width="5.28515625" style="48" customWidth="1"/>
    <col min="10753" max="10753" width="30.85546875" style="48" bestFit="1" customWidth="1"/>
    <col min="10754" max="10994" width="9.140625" style="48"/>
    <col min="10995" max="10995" width="22.140625" style="48" customWidth="1"/>
    <col min="10996" max="11005" width="5.7109375" style="48" customWidth="1"/>
    <col min="11006" max="11008" width="5.28515625" style="48" customWidth="1"/>
    <col min="11009" max="11009" width="30.85546875" style="48" bestFit="1" customWidth="1"/>
    <col min="11010" max="11250" width="9.140625" style="48"/>
    <col min="11251" max="11251" width="22.140625" style="48" customWidth="1"/>
    <col min="11252" max="11261" width="5.7109375" style="48" customWidth="1"/>
    <col min="11262" max="11264" width="5.28515625" style="48" customWidth="1"/>
    <col min="11265" max="11265" width="30.85546875" style="48" bestFit="1" customWidth="1"/>
    <col min="11266" max="11506" width="9.140625" style="48"/>
    <col min="11507" max="11507" width="22.140625" style="48" customWidth="1"/>
    <col min="11508" max="11517" width="5.7109375" style="48" customWidth="1"/>
    <col min="11518" max="11520" width="5.28515625" style="48" customWidth="1"/>
    <col min="11521" max="11521" width="30.85546875" style="48" bestFit="1" customWidth="1"/>
    <col min="11522" max="11762" width="9.140625" style="48"/>
    <col min="11763" max="11763" width="22.140625" style="48" customWidth="1"/>
    <col min="11764" max="11773" width="5.7109375" style="48" customWidth="1"/>
    <col min="11774" max="11776" width="5.28515625" style="48" customWidth="1"/>
    <col min="11777" max="11777" width="30.85546875" style="48" bestFit="1" customWidth="1"/>
    <col min="11778" max="12018" width="9.140625" style="48"/>
    <col min="12019" max="12019" width="22.140625" style="48" customWidth="1"/>
    <col min="12020" max="12029" width="5.7109375" style="48" customWidth="1"/>
    <col min="12030" max="12032" width="5.28515625" style="48" customWidth="1"/>
    <col min="12033" max="12033" width="30.85546875" style="48" bestFit="1" customWidth="1"/>
    <col min="12034" max="12274" width="9.140625" style="48"/>
    <col min="12275" max="12275" width="22.140625" style="48" customWidth="1"/>
    <col min="12276" max="12285" width="5.7109375" style="48" customWidth="1"/>
    <col min="12286" max="12288" width="5.28515625" style="48" customWidth="1"/>
    <col min="12289" max="12289" width="30.85546875" style="48" bestFit="1" customWidth="1"/>
    <col min="12290" max="12530" width="9.140625" style="48"/>
    <col min="12531" max="12531" width="22.140625" style="48" customWidth="1"/>
    <col min="12532" max="12541" width="5.7109375" style="48" customWidth="1"/>
    <col min="12542" max="12544" width="5.28515625" style="48" customWidth="1"/>
    <col min="12545" max="12545" width="30.85546875" style="48" bestFit="1" customWidth="1"/>
    <col min="12546" max="12786" width="9.140625" style="48"/>
    <col min="12787" max="12787" width="22.140625" style="48" customWidth="1"/>
    <col min="12788" max="12797" width="5.7109375" style="48" customWidth="1"/>
    <col min="12798" max="12800" width="5.28515625" style="48" customWidth="1"/>
    <col min="12801" max="12801" width="30.85546875" style="48" bestFit="1" customWidth="1"/>
    <col min="12802" max="13042" width="9.140625" style="48"/>
    <col min="13043" max="13043" width="22.140625" style="48" customWidth="1"/>
    <col min="13044" max="13053" width="5.7109375" style="48" customWidth="1"/>
    <col min="13054" max="13056" width="5.28515625" style="48" customWidth="1"/>
    <col min="13057" max="13057" width="30.85546875" style="48" bestFit="1" customWidth="1"/>
    <col min="13058" max="13298" width="9.140625" style="48"/>
    <col min="13299" max="13299" width="22.140625" style="48" customWidth="1"/>
    <col min="13300" max="13309" width="5.7109375" style="48" customWidth="1"/>
    <col min="13310" max="13312" width="5.28515625" style="48" customWidth="1"/>
    <col min="13313" max="13313" width="30.85546875" style="48" bestFit="1" customWidth="1"/>
    <col min="13314" max="13554" width="9.140625" style="48"/>
    <col min="13555" max="13555" width="22.140625" style="48" customWidth="1"/>
    <col min="13556" max="13565" width="5.7109375" style="48" customWidth="1"/>
    <col min="13566" max="13568" width="5.28515625" style="48" customWidth="1"/>
    <col min="13569" max="13569" width="30.85546875" style="48" bestFit="1" customWidth="1"/>
    <col min="13570" max="13810" width="9.140625" style="48"/>
    <col min="13811" max="13811" width="22.140625" style="48" customWidth="1"/>
    <col min="13812" max="13821" width="5.7109375" style="48" customWidth="1"/>
    <col min="13822" max="13824" width="5.28515625" style="48" customWidth="1"/>
    <col min="13825" max="13825" width="30.85546875" style="48" bestFit="1" customWidth="1"/>
    <col min="13826" max="14066" width="9.140625" style="48"/>
    <col min="14067" max="14067" width="22.140625" style="48" customWidth="1"/>
    <col min="14068" max="14077" width="5.7109375" style="48" customWidth="1"/>
    <col min="14078" max="14080" width="5.28515625" style="48" customWidth="1"/>
    <col min="14081" max="14081" width="30.85546875" style="48" bestFit="1" customWidth="1"/>
    <col min="14082" max="14322" width="9.140625" style="48"/>
    <col min="14323" max="14323" width="22.140625" style="48" customWidth="1"/>
    <col min="14324" max="14333" width="5.7109375" style="48" customWidth="1"/>
    <col min="14334" max="14336" width="5.28515625" style="48" customWidth="1"/>
    <col min="14337" max="14337" width="30.85546875" style="48" bestFit="1" customWidth="1"/>
    <col min="14338" max="14578" width="9.140625" style="48"/>
    <col min="14579" max="14579" width="22.140625" style="48" customWidth="1"/>
    <col min="14580" max="14589" width="5.7109375" style="48" customWidth="1"/>
    <col min="14590" max="14592" width="5.28515625" style="48" customWidth="1"/>
    <col min="14593" max="14593" width="30.85546875" style="48" bestFit="1" customWidth="1"/>
    <col min="14594" max="14834" width="9.140625" style="48"/>
    <col min="14835" max="14835" width="22.140625" style="48" customWidth="1"/>
    <col min="14836" max="14845" width="5.7109375" style="48" customWidth="1"/>
    <col min="14846" max="14848" width="5.28515625" style="48" customWidth="1"/>
    <col min="14849" max="14849" width="30.85546875" style="48" bestFit="1" customWidth="1"/>
    <col min="14850" max="15090" width="9.140625" style="48"/>
    <col min="15091" max="15091" width="22.140625" style="48" customWidth="1"/>
    <col min="15092" max="15101" width="5.7109375" style="48" customWidth="1"/>
    <col min="15102" max="15104" width="5.28515625" style="48" customWidth="1"/>
    <col min="15105" max="15105" width="30.85546875" style="48" bestFit="1" customWidth="1"/>
    <col min="15106" max="15346" width="9.140625" style="48"/>
    <col min="15347" max="15347" width="22.140625" style="48" customWidth="1"/>
    <col min="15348" max="15357" width="5.7109375" style="48" customWidth="1"/>
    <col min="15358" max="15360" width="5.28515625" style="48" customWidth="1"/>
    <col min="15361" max="15361" width="30.85546875" style="48" bestFit="1" customWidth="1"/>
    <col min="15362" max="15602" width="9.140625" style="48"/>
    <col min="15603" max="15603" width="22.140625" style="48" customWidth="1"/>
    <col min="15604" max="15613" width="5.7109375" style="48" customWidth="1"/>
    <col min="15614" max="15616" width="5.28515625" style="48" customWidth="1"/>
    <col min="15617" max="15617" width="30.85546875" style="48" bestFit="1" customWidth="1"/>
    <col min="15618" max="15858" width="9.140625" style="48"/>
    <col min="15859" max="15859" width="22.140625" style="48" customWidth="1"/>
    <col min="15860" max="15869" width="5.7109375" style="48" customWidth="1"/>
    <col min="15870" max="15872" width="5.28515625" style="48" customWidth="1"/>
    <col min="15873" max="15873" width="30.85546875" style="48" bestFit="1" customWidth="1"/>
    <col min="15874" max="16114" width="9.140625" style="48"/>
    <col min="16115" max="16115" width="22.140625" style="48" customWidth="1"/>
    <col min="16116" max="16125" width="5.7109375" style="48" customWidth="1"/>
    <col min="16126" max="16128" width="5.28515625" style="48" customWidth="1"/>
    <col min="16129" max="16129" width="30.85546875" style="48" bestFit="1" customWidth="1"/>
    <col min="16130" max="16384" width="9.140625" style="48"/>
  </cols>
  <sheetData>
    <row r="1" spans="1:9" x14ac:dyDescent="0.2">
      <c r="A1" s="510" t="s">
        <v>445</v>
      </c>
    </row>
    <row r="2" spans="1:9" x14ac:dyDescent="0.2">
      <c r="A2" s="558" t="s">
        <v>275</v>
      </c>
    </row>
    <row r="3" spans="1:9" x14ac:dyDescent="0.2">
      <c r="A3" s="558"/>
    </row>
    <row r="4" spans="1:9" x14ac:dyDescent="0.2">
      <c r="A4" s="558"/>
    </row>
    <row r="5" spans="1:9" x14ac:dyDescent="0.2">
      <c r="A5" s="558"/>
    </row>
    <row r="6" spans="1:9" ht="12.75" thickBot="1" x14ac:dyDescent="0.25"/>
    <row r="7" spans="1:9" x14ac:dyDescent="0.2">
      <c r="A7" s="1455" t="s">
        <v>276</v>
      </c>
      <c r="B7" s="1460">
        <v>2013</v>
      </c>
      <c r="C7" s="1461"/>
      <c r="D7" s="1460">
        <v>2014</v>
      </c>
      <c r="E7" s="1461"/>
      <c r="F7" s="1460">
        <f>D7+1</f>
        <v>2015</v>
      </c>
      <c r="G7" s="1461"/>
      <c r="H7" s="1460" t="s">
        <v>120</v>
      </c>
      <c r="I7" s="1461"/>
    </row>
    <row r="8" spans="1:9" ht="55.5" thickBot="1" x14ac:dyDescent="0.25">
      <c r="A8" s="1456"/>
      <c r="B8" s="1155" t="s">
        <v>123</v>
      </c>
      <c r="C8" s="1156" t="s">
        <v>124</v>
      </c>
      <c r="D8" s="1155" t="s">
        <v>123</v>
      </c>
      <c r="E8" s="1156" t="s">
        <v>124</v>
      </c>
      <c r="F8" s="1155" t="s">
        <v>123</v>
      </c>
      <c r="G8" s="1156" t="s">
        <v>124</v>
      </c>
      <c r="H8" s="1155" t="s">
        <v>123</v>
      </c>
      <c r="I8" s="1156" t="s">
        <v>124</v>
      </c>
    </row>
    <row r="9" spans="1:9" x14ac:dyDescent="0.2">
      <c r="A9" s="585" t="s">
        <v>7</v>
      </c>
      <c r="B9" s="482">
        <v>0</v>
      </c>
      <c r="C9" s="202">
        <f t="shared" ref="C9:C17" si="0">B9*100/$B$17</f>
        <v>0</v>
      </c>
      <c r="D9" s="482">
        <v>1</v>
      </c>
      <c r="E9" s="202">
        <f t="shared" ref="E9:E17" si="1">D9*100/$D$17</f>
        <v>16.666666666666668</v>
      </c>
      <c r="F9" s="482">
        <v>0</v>
      </c>
      <c r="G9" s="202">
        <f t="shared" ref="G9:G16" si="2">IFERROR(F9/$F$17,0)</f>
        <v>0</v>
      </c>
      <c r="H9" s="634">
        <f>SUM(F9,B9,D9)</f>
        <v>1</v>
      </c>
      <c r="I9" s="633">
        <f t="shared" ref="I9:I17" si="3">H9*100/$H$17</f>
        <v>3.8461538461538463</v>
      </c>
    </row>
    <row r="10" spans="1:9" x14ac:dyDescent="0.2">
      <c r="A10" s="585" t="s">
        <v>14</v>
      </c>
      <c r="B10" s="90">
        <v>4</v>
      </c>
      <c r="C10" s="161">
        <f t="shared" si="0"/>
        <v>40</v>
      </c>
      <c r="D10" s="90">
        <v>5</v>
      </c>
      <c r="E10" s="161">
        <f t="shared" si="1"/>
        <v>83.333333333333329</v>
      </c>
      <c r="F10" s="90">
        <v>3</v>
      </c>
      <c r="G10" s="161">
        <f t="shared" si="2"/>
        <v>0.3</v>
      </c>
      <c r="H10" s="634">
        <f t="shared" ref="H10:H16" si="4">SUM(F10,B10,D10)</f>
        <v>12</v>
      </c>
      <c r="I10" s="606">
        <f t="shared" si="3"/>
        <v>46.153846153846153</v>
      </c>
    </row>
    <row r="11" spans="1:9" x14ac:dyDescent="0.2">
      <c r="A11" s="585" t="s">
        <v>54</v>
      </c>
      <c r="B11" s="90">
        <v>1</v>
      </c>
      <c r="C11" s="161">
        <f t="shared" si="0"/>
        <v>10</v>
      </c>
      <c r="D11" s="90">
        <v>0</v>
      </c>
      <c r="E11" s="161">
        <f t="shared" si="1"/>
        <v>0</v>
      </c>
      <c r="F11" s="90">
        <v>0</v>
      </c>
      <c r="G11" s="161">
        <f t="shared" si="2"/>
        <v>0</v>
      </c>
      <c r="H11" s="634">
        <f t="shared" si="4"/>
        <v>1</v>
      </c>
      <c r="I11" s="606">
        <f t="shared" si="3"/>
        <v>3.8461538461538463</v>
      </c>
    </row>
    <row r="12" spans="1:9" x14ac:dyDescent="0.2">
      <c r="A12" s="585" t="s">
        <v>176</v>
      </c>
      <c r="B12" s="90">
        <v>1</v>
      </c>
      <c r="C12" s="161">
        <f t="shared" si="0"/>
        <v>10</v>
      </c>
      <c r="D12" s="90">
        <v>0</v>
      </c>
      <c r="E12" s="161">
        <f t="shared" si="1"/>
        <v>0</v>
      </c>
      <c r="F12" s="90">
        <v>0</v>
      </c>
      <c r="G12" s="161">
        <f t="shared" si="2"/>
        <v>0</v>
      </c>
      <c r="H12" s="634">
        <f t="shared" si="4"/>
        <v>1</v>
      </c>
      <c r="I12" s="606">
        <f t="shared" si="3"/>
        <v>3.8461538461538463</v>
      </c>
    </row>
    <row r="13" spans="1:9" x14ac:dyDescent="0.2">
      <c r="A13" s="586" t="s">
        <v>79</v>
      </c>
      <c r="B13" s="29">
        <v>1</v>
      </c>
      <c r="C13" s="163">
        <f t="shared" si="0"/>
        <v>10</v>
      </c>
      <c r="D13" s="29">
        <v>0</v>
      </c>
      <c r="E13" s="163">
        <f t="shared" si="1"/>
        <v>0</v>
      </c>
      <c r="F13" s="29">
        <v>1</v>
      </c>
      <c r="G13" s="163">
        <f t="shared" si="2"/>
        <v>0.1</v>
      </c>
      <c r="H13" s="634">
        <f t="shared" si="4"/>
        <v>2</v>
      </c>
      <c r="I13" s="608">
        <f t="shared" si="3"/>
        <v>7.6923076923076925</v>
      </c>
    </row>
    <row r="14" spans="1:9" x14ac:dyDescent="0.2">
      <c r="A14" s="585" t="s">
        <v>81</v>
      </c>
      <c r="B14" s="90">
        <v>1</v>
      </c>
      <c r="C14" s="161">
        <f t="shared" si="0"/>
        <v>10</v>
      </c>
      <c r="D14" s="90">
        <v>0</v>
      </c>
      <c r="E14" s="161">
        <f t="shared" si="1"/>
        <v>0</v>
      </c>
      <c r="F14" s="90">
        <v>3</v>
      </c>
      <c r="G14" s="161">
        <f t="shared" si="2"/>
        <v>0.3</v>
      </c>
      <c r="H14" s="634">
        <f t="shared" si="4"/>
        <v>4</v>
      </c>
      <c r="I14" s="606">
        <f t="shared" si="3"/>
        <v>15.384615384615385</v>
      </c>
    </row>
    <row r="15" spans="1:9" x14ac:dyDescent="0.2">
      <c r="A15" s="585" t="s">
        <v>91</v>
      </c>
      <c r="B15" s="90">
        <v>1</v>
      </c>
      <c r="C15" s="161">
        <f t="shared" si="0"/>
        <v>10</v>
      </c>
      <c r="D15" s="90">
        <v>0</v>
      </c>
      <c r="E15" s="161">
        <f t="shared" si="1"/>
        <v>0</v>
      </c>
      <c r="F15" s="90">
        <v>0</v>
      </c>
      <c r="G15" s="161">
        <f t="shared" si="2"/>
        <v>0</v>
      </c>
      <c r="H15" s="634">
        <f t="shared" si="4"/>
        <v>1</v>
      </c>
      <c r="I15" s="606">
        <f t="shared" si="3"/>
        <v>3.8461538461538463</v>
      </c>
    </row>
    <row r="16" spans="1:9" ht="12.75" thickBot="1" x14ac:dyDescent="0.25">
      <c r="A16" s="585" t="s">
        <v>100</v>
      </c>
      <c r="B16" s="90">
        <v>1</v>
      </c>
      <c r="C16" s="161">
        <f t="shared" si="0"/>
        <v>10</v>
      </c>
      <c r="D16" s="90">
        <v>0</v>
      </c>
      <c r="E16" s="161">
        <f t="shared" si="1"/>
        <v>0</v>
      </c>
      <c r="F16" s="90">
        <v>3</v>
      </c>
      <c r="G16" s="161">
        <f t="shared" si="2"/>
        <v>0.3</v>
      </c>
      <c r="H16" s="634">
        <f t="shared" si="4"/>
        <v>4</v>
      </c>
      <c r="I16" s="606">
        <f t="shared" si="3"/>
        <v>15.384615384615385</v>
      </c>
    </row>
    <row r="17" spans="1:9" ht="12.75" thickBot="1" x14ac:dyDescent="0.25">
      <c r="A17" s="1157" t="s">
        <v>119</v>
      </c>
      <c r="B17" s="1158">
        <f>SUM(B10:B16)</f>
        <v>10</v>
      </c>
      <c r="C17" s="1159">
        <f t="shared" si="0"/>
        <v>100</v>
      </c>
      <c r="D17" s="1158">
        <f>SUM(D9:D16)</f>
        <v>6</v>
      </c>
      <c r="E17" s="1159">
        <f t="shared" si="1"/>
        <v>100</v>
      </c>
      <c r="F17" s="1158">
        <f>SUM(F9:F16)</f>
        <v>10</v>
      </c>
      <c r="G17" s="1159">
        <f>F17*100/$F$17</f>
        <v>100</v>
      </c>
      <c r="H17" s="1160">
        <f>SUM(H9:H16)</f>
        <v>26</v>
      </c>
      <c r="I17" s="1159">
        <f t="shared" si="3"/>
        <v>100</v>
      </c>
    </row>
    <row r="24" spans="1:9" ht="29.25" customHeight="1" x14ac:dyDescent="0.2"/>
    <row r="52" spans="4:11" x14ac:dyDescent="0.2">
      <c r="D52" s="48">
        <v>3</v>
      </c>
      <c r="K52" s="48">
        <v>5</v>
      </c>
    </row>
  </sheetData>
  <mergeCells count="5">
    <mergeCell ref="A7:A8"/>
    <mergeCell ref="B7:C7"/>
    <mergeCell ref="D7:E7"/>
    <mergeCell ref="H7:I7"/>
    <mergeCell ref="F7:G7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2">
    <tabColor rgb="FF7030A0"/>
  </sheetPr>
  <dimension ref="A1:I18"/>
  <sheetViews>
    <sheetView zoomScaleNormal="100" workbookViewId="0">
      <selection activeCell="A2" sqref="A2"/>
    </sheetView>
  </sheetViews>
  <sheetFormatPr defaultRowHeight="15" x14ac:dyDescent="0.25"/>
  <cols>
    <col min="1" max="1" width="20.5703125" customWidth="1"/>
    <col min="2" max="2" width="7.42578125" customWidth="1"/>
    <col min="3" max="3" width="6.85546875" customWidth="1"/>
    <col min="4" max="4" width="6.42578125" customWidth="1"/>
    <col min="5" max="8" width="7.140625" customWidth="1"/>
    <col min="9" max="9" width="7" customWidth="1"/>
    <col min="11" max="11" width="5.42578125" customWidth="1"/>
    <col min="12" max="12" width="19.140625" bestFit="1" customWidth="1"/>
  </cols>
  <sheetData>
    <row r="1" spans="1:9" x14ac:dyDescent="0.25">
      <c r="A1" s="510" t="s">
        <v>446</v>
      </c>
      <c r="B1" s="48"/>
      <c r="C1" s="48"/>
      <c r="D1" s="48"/>
      <c r="E1" s="48"/>
      <c r="F1" s="48"/>
      <c r="G1" s="48"/>
      <c r="H1" s="48"/>
      <c r="I1" s="48"/>
    </row>
    <row r="2" spans="1:9" x14ac:dyDescent="0.25">
      <c r="A2" s="558" t="s">
        <v>277</v>
      </c>
      <c r="B2" s="48"/>
      <c r="C2" s="48"/>
      <c r="D2" s="48"/>
      <c r="E2" s="48"/>
      <c r="F2" s="48"/>
      <c r="G2" s="48"/>
      <c r="H2" s="48"/>
      <c r="I2" s="48"/>
    </row>
    <row r="3" spans="1:9" x14ac:dyDescent="0.25">
      <c r="A3" s="558"/>
      <c r="B3" s="48"/>
      <c r="C3" s="48"/>
      <c r="D3" s="48"/>
      <c r="E3" s="48"/>
      <c r="F3" s="48"/>
      <c r="G3" s="48"/>
      <c r="H3" s="48"/>
      <c r="I3" s="48"/>
    </row>
    <row r="4" spans="1:9" x14ac:dyDescent="0.25">
      <c r="A4" s="558"/>
      <c r="B4" s="48"/>
      <c r="C4" s="48"/>
      <c r="D4" s="48"/>
      <c r="E4" s="48"/>
      <c r="F4" s="48"/>
      <c r="G4" s="48"/>
      <c r="H4" s="48"/>
      <c r="I4" s="48"/>
    </row>
    <row r="5" spans="1:9" x14ac:dyDescent="0.25">
      <c r="A5" s="558"/>
      <c r="B5" s="48"/>
      <c r="C5" s="48"/>
      <c r="D5" s="48"/>
      <c r="E5" s="48"/>
      <c r="F5" s="48"/>
      <c r="G5" s="48"/>
      <c r="H5" s="48"/>
      <c r="I5" s="48"/>
    </row>
    <row r="6" spans="1:9" ht="15.75" thickBot="1" x14ac:dyDescent="0.3">
      <c r="A6" s="48"/>
      <c r="B6" s="48"/>
      <c r="C6" s="48"/>
      <c r="D6" s="48"/>
      <c r="E6" s="48"/>
      <c r="F6" s="48"/>
      <c r="G6" s="48"/>
      <c r="H6" s="48"/>
      <c r="I6" s="48"/>
    </row>
    <row r="7" spans="1:9" x14ac:dyDescent="0.25">
      <c r="A7" s="1455" t="s">
        <v>276</v>
      </c>
      <c r="B7" s="1460">
        <v>2013</v>
      </c>
      <c r="C7" s="1461"/>
      <c r="D7" s="1460">
        <v>2014</v>
      </c>
      <c r="E7" s="1461"/>
      <c r="F7" s="1460">
        <f>D7+1</f>
        <v>2015</v>
      </c>
      <c r="G7" s="1461"/>
      <c r="H7" s="1460" t="s">
        <v>120</v>
      </c>
      <c r="I7" s="1461"/>
    </row>
    <row r="8" spans="1:9" ht="51.75" thickBot="1" x14ac:dyDescent="0.3">
      <c r="A8" s="1456"/>
      <c r="B8" s="1155" t="s">
        <v>196</v>
      </c>
      <c r="C8" s="1156" t="s">
        <v>197</v>
      </c>
      <c r="D8" s="1155" t="s">
        <v>196</v>
      </c>
      <c r="E8" s="1156" t="s">
        <v>197</v>
      </c>
      <c r="F8" s="1155" t="s">
        <v>196</v>
      </c>
      <c r="G8" s="1156" t="s">
        <v>197</v>
      </c>
      <c r="H8" s="1168" t="s">
        <v>196</v>
      </c>
      <c r="I8" s="1156" t="s">
        <v>197</v>
      </c>
    </row>
    <row r="9" spans="1:9" x14ac:dyDescent="0.25">
      <c r="A9" s="635" t="s">
        <v>20</v>
      </c>
      <c r="B9" s="248" t="s">
        <v>121</v>
      </c>
      <c r="C9" s="249" t="s">
        <v>121</v>
      </c>
      <c r="D9" s="246" t="s">
        <v>121</v>
      </c>
      <c r="E9" s="247">
        <v>1</v>
      </c>
      <c r="F9" s="248" t="s">
        <v>121</v>
      </c>
      <c r="G9" s="249" t="s">
        <v>121</v>
      </c>
      <c r="H9" s="203">
        <f t="shared" ref="H9:I11" si="0">SUM(F9,B9,D9)</f>
        <v>0</v>
      </c>
      <c r="I9" s="250">
        <f t="shared" si="0"/>
        <v>1</v>
      </c>
    </row>
    <row r="10" spans="1:9" x14ac:dyDescent="0.25">
      <c r="A10" s="585" t="s">
        <v>49</v>
      </c>
      <c r="B10" s="162">
        <v>1</v>
      </c>
      <c r="C10" s="227" t="s">
        <v>121</v>
      </c>
      <c r="D10" s="150" t="s">
        <v>121</v>
      </c>
      <c r="E10" s="151" t="s">
        <v>121</v>
      </c>
      <c r="F10" s="162" t="s">
        <v>121</v>
      </c>
      <c r="G10" s="227" t="s">
        <v>121</v>
      </c>
      <c r="H10" s="203">
        <f t="shared" si="0"/>
        <v>1</v>
      </c>
      <c r="I10" s="250">
        <f t="shared" si="0"/>
        <v>0</v>
      </c>
    </row>
    <row r="11" spans="1:9" ht="15.75" thickBot="1" x14ac:dyDescent="0.3">
      <c r="A11" s="962" t="s">
        <v>81</v>
      </c>
      <c r="B11" s="241" t="s">
        <v>121</v>
      </c>
      <c r="C11" s="963" t="s">
        <v>121</v>
      </c>
      <c r="D11" s="242" t="s">
        <v>121</v>
      </c>
      <c r="E11" s="964" t="s">
        <v>121</v>
      </c>
      <c r="F11" s="241" t="s">
        <v>121</v>
      </c>
      <c r="G11" s="963">
        <v>1</v>
      </c>
      <c r="H11" s="203">
        <f t="shared" si="0"/>
        <v>0</v>
      </c>
      <c r="I11" s="965">
        <f t="shared" si="0"/>
        <v>1</v>
      </c>
    </row>
    <row r="12" spans="1:9" ht="15.75" thickBot="1" x14ac:dyDescent="0.3">
      <c r="A12" s="1157" t="s">
        <v>119</v>
      </c>
      <c r="B12" s="1163">
        <f>SUM(B10:B10)</f>
        <v>1</v>
      </c>
      <c r="C12" s="1169">
        <f>SUM(C10:C10)</f>
        <v>0</v>
      </c>
      <c r="D12" s="1163">
        <f>SUM(D10:D10)</f>
        <v>0</v>
      </c>
      <c r="E12" s="1169">
        <v>1</v>
      </c>
      <c r="F12" s="1163">
        <f>SUM(F10:F10)</f>
        <v>0</v>
      </c>
      <c r="G12" s="1169">
        <v>1</v>
      </c>
      <c r="H12" s="1170">
        <f>SUM(H10:H10)</f>
        <v>1</v>
      </c>
      <c r="I12" s="1169">
        <f>SUM(I9:I11)</f>
        <v>2</v>
      </c>
    </row>
    <row r="13" spans="1:9" x14ac:dyDescent="0.25">
      <c r="A13" s="48"/>
      <c r="B13" s="48"/>
      <c r="C13" s="48"/>
      <c r="D13" s="48"/>
      <c r="E13" s="48"/>
      <c r="F13" s="48"/>
      <c r="G13" s="48"/>
      <c r="H13" s="48"/>
      <c r="I13" s="48"/>
    </row>
    <row r="14" spans="1:9" x14ac:dyDescent="0.25">
      <c r="A14" s="48"/>
      <c r="B14" s="48"/>
      <c r="C14" s="48"/>
      <c r="D14" s="48"/>
      <c r="E14" s="48"/>
      <c r="F14" s="48"/>
      <c r="G14" s="48"/>
      <c r="H14" s="48"/>
      <c r="I14" s="48"/>
    </row>
    <row r="15" spans="1:9" x14ac:dyDescent="0.25">
      <c r="A15" s="48"/>
      <c r="B15" s="48"/>
      <c r="C15" s="48"/>
      <c r="D15" s="48"/>
      <c r="E15" s="48"/>
      <c r="F15" s="48"/>
      <c r="G15" s="48"/>
      <c r="H15" s="48"/>
      <c r="I15" s="48"/>
    </row>
    <row r="16" spans="1:9" x14ac:dyDescent="0.25">
      <c r="A16" s="48"/>
      <c r="B16" s="48"/>
      <c r="C16" s="48"/>
      <c r="D16" s="48"/>
      <c r="E16" s="48"/>
      <c r="F16" s="48"/>
      <c r="G16" s="48"/>
      <c r="H16" s="48"/>
      <c r="I16" s="48"/>
    </row>
    <row r="17" spans="1:9" x14ac:dyDescent="0.25">
      <c r="A17" s="48"/>
      <c r="B17" s="48"/>
      <c r="C17" s="48"/>
      <c r="D17" s="48"/>
      <c r="E17" s="48"/>
      <c r="F17" s="48"/>
      <c r="G17" s="48"/>
      <c r="H17" s="48"/>
      <c r="I17" s="48"/>
    </row>
    <row r="18" spans="1:9" x14ac:dyDescent="0.25">
      <c r="A18" s="48"/>
      <c r="B18" s="48"/>
      <c r="C18" s="48"/>
      <c r="D18" s="48"/>
      <c r="E18" s="48"/>
      <c r="F18" s="48"/>
      <c r="G18" s="48"/>
      <c r="H18" s="48"/>
      <c r="I18" s="48"/>
    </row>
  </sheetData>
  <mergeCells count="5">
    <mergeCell ref="A7:A8"/>
    <mergeCell ref="B7:C7"/>
    <mergeCell ref="D7:E7"/>
    <mergeCell ref="F7:G7"/>
    <mergeCell ref="H7:I7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4">
    <tabColor rgb="FFFFFF00"/>
  </sheetPr>
  <dimension ref="A1:P78"/>
  <sheetViews>
    <sheetView zoomScaleNormal="100" workbookViewId="0">
      <selection activeCell="A2" sqref="A2"/>
    </sheetView>
  </sheetViews>
  <sheetFormatPr defaultRowHeight="12" x14ac:dyDescent="0.25"/>
  <cols>
    <col min="1" max="1" width="32.7109375" style="41" customWidth="1"/>
    <col min="2" max="3" width="6" style="41" customWidth="1"/>
    <col min="4" max="4" width="6.85546875" style="41" customWidth="1"/>
    <col min="5" max="6" width="6" style="41" customWidth="1"/>
    <col min="7" max="11" width="6.42578125" style="41" customWidth="1"/>
    <col min="12" max="12" width="5.42578125" style="41" customWidth="1"/>
    <col min="13" max="16" width="6" style="41" customWidth="1"/>
    <col min="17" max="217" width="9.140625" style="41"/>
    <col min="218" max="218" width="33.140625" style="41" customWidth="1"/>
    <col min="219" max="220" width="6" style="41" customWidth="1"/>
    <col min="221" max="221" width="6.42578125" style="41" customWidth="1"/>
    <col min="222" max="223" width="6" style="41" customWidth="1"/>
    <col min="224" max="224" width="6.85546875" style="41" customWidth="1"/>
    <col min="225" max="226" width="6" style="41" bestFit="1" customWidth="1"/>
    <col min="227" max="228" width="6.42578125" style="41" bestFit="1" customWidth="1"/>
    <col min="229" max="233" width="6" style="41" bestFit="1" customWidth="1"/>
    <col min="234" max="473" width="9.140625" style="41"/>
    <col min="474" max="474" width="33.140625" style="41" customWidth="1"/>
    <col min="475" max="476" width="6" style="41" customWidth="1"/>
    <col min="477" max="477" width="6.42578125" style="41" customWidth="1"/>
    <col min="478" max="479" width="6" style="41" customWidth="1"/>
    <col min="480" max="480" width="6.85546875" style="41" customWidth="1"/>
    <col min="481" max="482" width="6" style="41" bestFit="1" customWidth="1"/>
    <col min="483" max="484" width="6.42578125" style="41" bestFit="1" customWidth="1"/>
    <col min="485" max="489" width="6" style="41" bestFit="1" customWidth="1"/>
    <col min="490" max="729" width="9.140625" style="41"/>
    <col min="730" max="730" width="33.140625" style="41" customWidth="1"/>
    <col min="731" max="732" width="6" style="41" customWidth="1"/>
    <col min="733" max="733" width="6.42578125" style="41" customWidth="1"/>
    <col min="734" max="735" width="6" style="41" customWidth="1"/>
    <col min="736" max="736" width="6.85546875" style="41" customWidth="1"/>
    <col min="737" max="738" width="6" style="41" bestFit="1" customWidth="1"/>
    <col min="739" max="740" width="6.42578125" style="41" bestFit="1" customWidth="1"/>
    <col min="741" max="745" width="6" style="41" bestFit="1" customWidth="1"/>
    <col min="746" max="985" width="9.140625" style="41"/>
    <col min="986" max="986" width="33.140625" style="41" customWidth="1"/>
    <col min="987" max="988" width="6" style="41" customWidth="1"/>
    <col min="989" max="989" width="6.42578125" style="41" customWidth="1"/>
    <col min="990" max="991" width="6" style="41" customWidth="1"/>
    <col min="992" max="992" width="6.85546875" style="41" customWidth="1"/>
    <col min="993" max="994" width="6" style="41" bestFit="1" customWidth="1"/>
    <col min="995" max="996" width="6.42578125" style="41" bestFit="1" customWidth="1"/>
    <col min="997" max="1001" width="6" style="41" bestFit="1" customWidth="1"/>
    <col min="1002" max="1241" width="9.140625" style="41"/>
    <col min="1242" max="1242" width="33.140625" style="41" customWidth="1"/>
    <col min="1243" max="1244" width="6" style="41" customWidth="1"/>
    <col min="1245" max="1245" width="6.42578125" style="41" customWidth="1"/>
    <col min="1246" max="1247" width="6" style="41" customWidth="1"/>
    <col min="1248" max="1248" width="6.85546875" style="41" customWidth="1"/>
    <col min="1249" max="1250" width="6" style="41" bestFit="1" customWidth="1"/>
    <col min="1251" max="1252" width="6.42578125" style="41" bestFit="1" customWidth="1"/>
    <col min="1253" max="1257" width="6" style="41" bestFit="1" customWidth="1"/>
    <col min="1258" max="1497" width="9.140625" style="41"/>
    <col min="1498" max="1498" width="33.140625" style="41" customWidth="1"/>
    <col min="1499" max="1500" width="6" style="41" customWidth="1"/>
    <col min="1501" max="1501" width="6.42578125" style="41" customWidth="1"/>
    <col min="1502" max="1503" width="6" style="41" customWidth="1"/>
    <col min="1504" max="1504" width="6.85546875" style="41" customWidth="1"/>
    <col min="1505" max="1506" width="6" style="41" bestFit="1" customWidth="1"/>
    <col min="1507" max="1508" width="6.42578125" style="41" bestFit="1" customWidth="1"/>
    <col min="1509" max="1513" width="6" style="41" bestFit="1" customWidth="1"/>
    <col min="1514" max="1753" width="9.140625" style="41"/>
    <col min="1754" max="1754" width="33.140625" style="41" customWidth="1"/>
    <col min="1755" max="1756" width="6" style="41" customWidth="1"/>
    <col min="1757" max="1757" width="6.42578125" style="41" customWidth="1"/>
    <col min="1758" max="1759" width="6" style="41" customWidth="1"/>
    <col min="1760" max="1760" width="6.85546875" style="41" customWidth="1"/>
    <col min="1761" max="1762" width="6" style="41" bestFit="1" customWidth="1"/>
    <col min="1763" max="1764" width="6.42578125" style="41" bestFit="1" customWidth="1"/>
    <col min="1765" max="1769" width="6" style="41" bestFit="1" customWidth="1"/>
    <col min="1770" max="2009" width="9.140625" style="41"/>
    <col min="2010" max="2010" width="33.140625" style="41" customWidth="1"/>
    <col min="2011" max="2012" width="6" style="41" customWidth="1"/>
    <col min="2013" max="2013" width="6.42578125" style="41" customWidth="1"/>
    <col min="2014" max="2015" width="6" style="41" customWidth="1"/>
    <col min="2016" max="2016" width="6.85546875" style="41" customWidth="1"/>
    <col min="2017" max="2018" width="6" style="41" bestFit="1" customWidth="1"/>
    <col min="2019" max="2020" width="6.42578125" style="41" bestFit="1" customWidth="1"/>
    <col min="2021" max="2025" width="6" style="41" bestFit="1" customWidth="1"/>
    <col min="2026" max="2265" width="9.140625" style="41"/>
    <col min="2266" max="2266" width="33.140625" style="41" customWidth="1"/>
    <col min="2267" max="2268" width="6" style="41" customWidth="1"/>
    <col min="2269" max="2269" width="6.42578125" style="41" customWidth="1"/>
    <col min="2270" max="2271" width="6" style="41" customWidth="1"/>
    <col min="2272" max="2272" width="6.85546875" style="41" customWidth="1"/>
    <col min="2273" max="2274" width="6" style="41" bestFit="1" customWidth="1"/>
    <col min="2275" max="2276" width="6.42578125" style="41" bestFit="1" customWidth="1"/>
    <col min="2277" max="2281" width="6" style="41" bestFit="1" customWidth="1"/>
    <col min="2282" max="2521" width="9.140625" style="41"/>
    <col min="2522" max="2522" width="33.140625" style="41" customWidth="1"/>
    <col min="2523" max="2524" width="6" style="41" customWidth="1"/>
    <col min="2525" max="2525" width="6.42578125" style="41" customWidth="1"/>
    <col min="2526" max="2527" width="6" style="41" customWidth="1"/>
    <col min="2528" max="2528" width="6.85546875" style="41" customWidth="1"/>
    <col min="2529" max="2530" width="6" style="41" bestFit="1" customWidth="1"/>
    <col min="2531" max="2532" width="6.42578125" style="41" bestFit="1" customWidth="1"/>
    <col min="2533" max="2537" width="6" style="41" bestFit="1" customWidth="1"/>
    <col min="2538" max="2777" width="9.140625" style="41"/>
    <col min="2778" max="2778" width="33.140625" style="41" customWidth="1"/>
    <col min="2779" max="2780" width="6" style="41" customWidth="1"/>
    <col min="2781" max="2781" width="6.42578125" style="41" customWidth="1"/>
    <col min="2782" max="2783" width="6" style="41" customWidth="1"/>
    <col min="2784" max="2784" width="6.85546875" style="41" customWidth="1"/>
    <col min="2785" max="2786" width="6" style="41" bestFit="1" customWidth="1"/>
    <col min="2787" max="2788" width="6.42578125" style="41" bestFit="1" customWidth="1"/>
    <col min="2789" max="2793" width="6" style="41" bestFit="1" customWidth="1"/>
    <col min="2794" max="3033" width="9.140625" style="41"/>
    <col min="3034" max="3034" width="33.140625" style="41" customWidth="1"/>
    <col min="3035" max="3036" width="6" style="41" customWidth="1"/>
    <col min="3037" max="3037" width="6.42578125" style="41" customWidth="1"/>
    <col min="3038" max="3039" width="6" style="41" customWidth="1"/>
    <col min="3040" max="3040" width="6.85546875" style="41" customWidth="1"/>
    <col min="3041" max="3042" width="6" style="41" bestFit="1" customWidth="1"/>
    <col min="3043" max="3044" width="6.42578125" style="41" bestFit="1" customWidth="1"/>
    <col min="3045" max="3049" width="6" style="41" bestFit="1" customWidth="1"/>
    <col min="3050" max="3289" width="9.140625" style="41"/>
    <col min="3290" max="3290" width="33.140625" style="41" customWidth="1"/>
    <col min="3291" max="3292" width="6" style="41" customWidth="1"/>
    <col min="3293" max="3293" width="6.42578125" style="41" customWidth="1"/>
    <col min="3294" max="3295" width="6" style="41" customWidth="1"/>
    <col min="3296" max="3296" width="6.85546875" style="41" customWidth="1"/>
    <col min="3297" max="3298" width="6" style="41" bestFit="1" customWidth="1"/>
    <col min="3299" max="3300" width="6.42578125" style="41" bestFit="1" customWidth="1"/>
    <col min="3301" max="3305" width="6" style="41" bestFit="1" customWidth="1"/>
    <col min="3306" max="3545" width="9.140625" style="41"/>
    <col min="3546" max="3546" width="33.140625" style="41" customWidth="1"/>
    <col min="3547" max="3548" width="6" style="41" customWidth="1"/>
    <col min="3549" max="3549" width="6.42578125" style="41" customWidth="1"/>
    <col min="3550" max="3551" width="6" style="41" customWidth="1"/>
    <col min="3552" max="3552" width="6.85546875" style="41" customWidth="1"/>
    <col min="3553" max="3554" width="6" style="41" bestFit="1" customWidth="1"/>
    <col min="3555" max="3556" width="6.42578125" style="41" bestFit="1" customWidth="1"/>
    <col min="3557" max="3561" width="6" style="41" bestFit="1" customWidth="1"/>
    <col min="3562" max="3801" width="9.140625" style="41"/>
    <col min="3802" max="3802" width="33.140625" style="41" customWidth="1"/>
    <col min="3803" max="3804" width="6" style="41" customWidth="1"/>
    <col min="3805" max="3805" width="6.42578125" style="41" customWidth="1"/>
    <col min="3806" max="3807" width="6" style="41" customWidth="1"/>
    <col min="3808" max="3808" width="6.85546875" style="41" customWidth="1"/>
    <col min="3809" max="3810" width="6" style="41" bestFit="1" customWidth="1"/>
    <col min="3811" max="3812" width="6.42578125" style="41" bestFit="1" customWidth="1"/>
    <col min="3813" max="3817" width="6" style="41" bestFit="1" customWidth="1"/>
    <col min="3818" max="4057" width="9.140625" style="41"/>
    <col min="4058" max="4058" width="33.140625" style="41" customWidth="1"/>
    <col min="4059" max="4060" width="6" style="41" customWidth="1"/>
    <col min="4061" max="4061" width="6.42578125" style="41" customWidth="1"/>
    <col min="4062" max="4063" width="6" style="41" customWidth="1"/>
    <col min="4064" max="4064" width="6.85546875" style="41" customWidth="1"/>
    <col min="4065" max="4066" width="6" style="41" bestFit="1" customWidth="1"/>
    <col min="4067" max="4068" width="6.42578125" style="41" bestFit="1" customWidth="1"/>
    <col min="4069" max="4073" width="6" style="41" bestFit="1" customWidth="1"/>
    <col min="4074" max="4313" width="9.140625" style="41"/>
    <col min="4314" max="4314" width="33.140625" style="41" customWidth="1"/>
    <col min="4315" max="4316" width="6" style="41" customWidth="1"/>
    <col min="4317" max="4317" width="6.42578125" style="41" customWidth="1"/>
    <col min="4318" max="4319" width="6" style="41" customWidth="1"/>
    <col min="4320" max="4320" width="6.85546875" style="41" customWidth="1"/>
    <col min="4321" max="4322" width="6" style="41" bestFit="1" customWidth="1"/>
    <col min="4323" max="4324" width="6.42578125" style="41" bestFit="1" customWidth="1"/>
    <col min="4325" max="4329" width="6" style="41" bestFit="1" customWidth="1"/>
    <col min="4330" max="4569" width="9.140625" style="41"/>
    <col min="4570" max="4570" width="33.140625" style="41" customWidth="1"/>
    <col min="4571" max="4572" width="6" style="41" customWidth="1"/>
    <col min="4573" max="4573" width="6.42578125" style="41" customWidth="1"/>
    <col min="4574" max="4575" width="6" style="41" customWidth="1"/>
    <col min="4576" max="4576" width="6.85546875" style="41" customWidth="1"/>
    <col min="4577" max="4578" width="6" style="41" bestFit="1" customWidth="1"/>
    <col min="4579" max="4580" width="6.42578125" style="41" bestFit="1" customWidth="1"/>
    <col min="4581" max="4585" width="6" style="41" bestFit="1" customWidth="1"/>
    <col min="4586" max="4825" width="9.140625" style="41"/>
    <col min="4826" max="4826" width="33.140625" style="41" customWidth="1"/>
    <col min="4827" max="4828" width="6" style="41" customWidth="1"/>
    <col min="4829" max="4829" width="6.42578125" style="41" customWidth="1"/>
    <col min="4830" max="4831" width="6" style="41" customWidth="1"/>
    <col min="4832" max="4832" width="6.85546875" style="41" customWidth="1"/>
    <col min="4833" max="4834" width="6" style="41" bestFit="1" customWidth="1"/>
    <col min="4835" max="4836" width="6.42578125" style="41" bestFit="1" customWidth="1"/>
    <col min="4837" max="4841" width="6" style="41" bestFit="1" customWidth="1"/>
    <col min="4842" max="5081" width="9.140625" style="41"/>
    <col min="5082" max="5082" width="33.140625" style="41" customWidth="1"/>
    <col min="5083" max="5084" width="6" style="41" customWidth="1"/>
    <col min="5085" max="5085" width="6.42578125" style="41" customWidth="1"/>
    <col min="5086" max="5087" width="6" style="41" customWidth="1"/>
    <col min="5088" max="5088" width="6.85546875" style="41" customWidth="1"/>
    <col min="5089" max="5090" width="6" style="41" bestFit="1" customWidth="1"/>
    <col min="5091" max="5092" width="6.42578125" style="41" bestFit="1" customWidth="1"/>
    <col min="5093" max="5097" width="6" style="41" bestFit="1" customWidth="1"/>
    <col min="5098" max="5337" width="9.140625" style="41"/>
    <col min="5338" max="5338" width="33.140625" style="41" customWidth="1"/>
    <col min="5339" max="5340" width="6" style="41" customWidth="1"/>
    <col min="5341" max="5341" width="6.42578125" style="41" customWidth="1"/>
    <col min="5342" max="5343" width="6" style="41" customWidth="1"/>
    <col min="5344" max="5344" width="6.85546875" style="41" customWidth="1"/>
    <col min="5345" max="5346" width="6" style="41" bestFit="1" customWidth="1"/>
    <col min="5347" max="5348" width="6.42578125" style="41" bestFit="1" customWidth="1"/>
    <col min="5349" max="5353" width="6" style="41" bestFit="1" customWidth="1"/>
    <col min="5354" max="5593" width="9.140625" style="41"/>
    <col min="5594" max="5594" width="33.140625" style="41" customWidth="1"/>
    <col min="5595" max="5596" width="6" style="41" customWidth="1"/>
    <col min="5597" max="5597" width="6.42578125" style="41" customWidth="1"/>
    <col min="5598" max="5599" width="6" style="41" customWidth="1"/>
    <col min="5600" max="5600" width="6.85546875" style="41" customWidth="1"/>
    <col min="5601" max="5602" width="6" style="41" bestFit="1" customWidth="1"/>
    <col min="5603" max="5604" width="6.42578125" style="41" bestFit="1" customWidth="1"/>
    <col min="5605" max="5609" width="6" style="41" bestFit="1" customWidth="1"/>
    <col min="5610" max="5849" width="9.140625" style="41"/>
    <col min="5850" max="5850" width="33.140625" style="41" customWidth="1"/>
    <col min="5851" max="5852" width="6" style="41" customWidth="1"/>
    <col min="5853" max="5853" width="6.42578125" style="41" customWidth="1"/>
    <col min="5854" max="5855" width="6" style="41" customWidth="1"/>
    <col min="5856" max="5856" width="6.85546875" style="41" customWidth="1"/>
    <col min="5857" max="5858" width="6" style="41" bestFit="1" customWidth="1"/>
    <col min="5859" max="5860" width="6.42578125" style="41" bestFit="1" customWidth="1"/>
    <col min="5861" max="5865" width="6" style="41" bestFit="1" customWidth="1"/>
    <col min="5866" max="6105" width="9.140625" style="41"/>
    <col min="6106" max="6106" width="33.140625" style="41" customWidth="1"/>
    <col min="6107" max="6108" width="6" style="41" customWidth="1"/>
    <col min="6109" max="6109" width="6.42578125" style="41" customWidth="1"/>
    <col min="6110" max="6111" width="6" style="41" customWidth="1"/>
    <col min="6112" max="6112" width="6.85546875" style="41" customWidth="1"/>
    <col min="6113" max="6114" width="6" style="41" bestFit="1" customWidth="1"/>
    <col min="6115" max="6116" width="6.42578125" style="41" bestFit="1" customWidth="1"/>
    <col min="6117" max="6121" width="6" style="41" bestFit="1" customWidth="1"/>
    <col min="6122" max="6361" width="9.140625" style="41"/>
    <col min="6362" max="6362" width="33.140625" style="41" customWidth="1"/>
    <col min="6363" max="6364" width="6" style="41" customWidth="1"/>
    <col min="6365" max="6365" width="6.42578125" style="41" customWidth="1"/>
    <col min="6366" max="6367" width="6" style="41" customWidth="1"/>
    <col min="6368" max="6368" width="6.85546875" style="41" customWidth="1"/>
    <col min="6369" max="6370" width="6" style="41" bestFit="1" customWidth="1"/>
    <col min="6371" max="6372" width="6.42578125" style="41" bestFit="1" customWidth="1"/>
    <col min="6373" max="6377" width="6" style="41" bestFit="1" customWidth="1"/>
    <col min="6378" max="6617" width="9.140625" style="41"/>
    <col min="6618" max="6618" width="33.140625" style="41" customWidth="1"/>
    <col min="6619" max="6620" width="6" style="41" customWidth="1"/>
    <col min="6621" max="6621" width="6.42578125" style="41" customWidth="1"/>
    <col min="6622" max="6623" width="6" style="41" customWidth="1"/>
    <col min="6624" max="6624" width="6.85546875" style="41" customWidth="1"/>
    <col min="6625" max="6626" width="6" style="41" bestFit="1" customWidth="1"/>
    <col min="6627" max="6628" width="6.42578125" style="41" bestFit="1" customWidth="1"/>
    <col min="6629" max="6633" width="6" style="41" bestFit="1" customWidth="1"/>
    <col min="6634" max="6873" width="9.140625" style="41"/>
    <col min="6874" max="6874" width="33.140625" style="41" customWidth="1"/>
    <col min="6875" max="6876" width="6" style="41" customWidth="1"/>
    <col min="6877" max="6877" width="6.42578125" style="41" customWidth="1"/>
    <col min="6878" max="6879" width="6" style="41" customWidth="1"/>
    <col min="6880" max="6880" width="6.85546875" style="41" customWidth="1"/>
    <col min="6881" max="6882" width="6" style="41" bestFit="1" customWidth="1"/>
    <col min="6883" max="6884" width="6.42578125" style="41" bestFit="1" customWidth="1"/>
    <col min="6885" max="6889" width="6" style="41" bestFit="1" customWidth="1"/>
    <col min="6890" max="7129" width="9.140625" style="41"/>
    <col min="7130" max="7130" width="33.140625" style="41" customWidth="1"/>
    <col min="7131" max="7132" width="6" style="41" customWidth="1"/>
    <col min="7133" max="7133" width="6.42578125" style="41" customWidth="1"/>
    <col min="7134" max="7135" width="6" style="41" customWidth="1"/>
    <col min="7136" max="7136" width="6.85546875" style="41" customWidth="1"/>
    <col min="7137" max="7138" width="6" style="41" bestFit="1" customWidth="1"/>
    <col min="7139" max="7140" width="6.42578125" style="41" bestFit="1" customWidth="1"/>
    <col min="7141" max="7145" width="6" style="41" bestFit="1" customWidth="1"/>
    <col min="7146" max="7385" width="9.140625" style="41"/>
    <col min="7386" max="7386" width="33.140625" style="41" customWidth="1"/>
    <col min="7387" max="7388" width="6" style="41" customWidth="1"/>
    <col min="7389" max="7389" width="6.42578125" style="41" customWidth="1"/>
    <col min="7390" max="7391" width="6" style="41" customWidth="1"/>
    <col min="7392" max="7392" width="6.85546875" style="41" customWidth="1"/>
    <col min="7393" max="7394" width="6" style="41" bestFit="1" customWidth="1"/>
    <col min="7395" max="7396" width="6.42578125" style="41" bestFit="1" customWidth="1"/>
    <col min="7397" max="7401" width="6" style="41" bestFit="1" customWidth="1"/>
    <col min="7402" max="7641" width="9.140625" style="41"/>
    <col min="7642" max="7642" width="33.140625" style="41" customWidth="1"/>
    <col min="7643" max="7644" width="6" style="41" customWidth="1"/>
    <col min="7645" max="7645" width="6.42578125" style="41" customWidth="1"/>
    <col min="7646" max="7647" width="6" style="41" customWidth="1"/>
    <col min="7648" max="7648" width="6.85546875" style="41" customWidth="1"/>
    <col min="7649" max="7650" width="6" style="41" bestFit="1" customWidth="1"/>
    <col min="7651" max="7652" width="6.42578125" style="41" bestFit="1" customWidth="1"/>
    <col min="7653" max="7657" width="6" style="41" bestFit="1" customWidth="1"/>
    <col min="7658" max="7897" width="9.140625" style="41"/>
    <col min="7898" max="7898" width="33.140625" style="41" customWidth="1"/>
    <col min="7899" max="7900" width="6" style="41" customWidth="1"/>
    <col min="7901" max="7901" width="6.42578125" style="41" customWidth="1"/>
    <col min="7902" max="7903" width="6" style="41" customWidth="1"/>
    <col min="7904" max="7904" width="6.85546875" style="41" customWidth="1"/>
    <col min="7905" max="7906" width="6" style="41" bestFit="1" customWidth="1"/>
    <col min="7907" max="7908" width="6.42578125" style="41" bestFit="1" customWidth="1"/>
    <col min="7909" max="7913" width="6" style="41" bestFit="1" customWidth="1"/>
    <col min="7914" max="8153" width="9.140625" style="41"/>
    <col min="8154" max="8154" width="33.140625" style="41" customWidth="1"/>
    <col min="8155" max="8156" width="6" style="41" customWidth="1"/>
    <col min="8157" max="8157" width="6.42578125" style="41" customWidth="1"/>
    <col min="8158" max="8159" width="6" style="41" customWidth="1"/>
    <col min="8160" max="8160" width="6.85546875" style="41" customWidth="1"/>
    <col min="8161" max="8162" width="6" style="41" bestFit="1" customWidth="1"/>
    <col min="8163" max="8164" width="6.42578125" style="41" bestFit="1" customWidth="1"/>
    <col min="8165" max="8169" width="6" style="41" bestFit="1" customWidth="1"/>
    <col min="8170" max="8409" width="9.140625" style="41"/>
    <col min="8410" max="8410" width="33.140625" style="41" customWidth="1"/>
    <col min="8411" max="8412" width="6" style="41" customWidth="1"/>
    <col min="8413" max="8413" width="6.42578125" style="41" customWidth="1"/>
    <col min="8414" max="8415" width="6" style="41" customWidth="1"/>
    <col min="8416" max="8416" width="6.85546875" style="41" customWidth="1"/>
    <col min="8417" max="8418" width="6" style="41" bestFit="1" customWidth="1"/>
    <col min="8419" max="8420" width="6.42578125" style="41" bestFit="1" customWidth="1"/>
    <col min="8421" max="8425" width="6" style="41" bestFit="1" customWidth="1"/>
    <col min="8426" max="8665" width="9.140625" style="41"/>
    <col min="8666" max="8666" width="33.140625" style="41" customWidth="1"/>
    <col min="8667" max="8668" width="6" style="41" customWidth="1"/>
    <col min="8669" max="8669" width="6.42578125" style="41" customWidth="1"/>
    <col min="8670" max="8671" width="6" style="41" customWidth="1"/>
    <col min="8672" max="8672" width="6.85546875" style="41" customWidth="1"/>
    <col min="8673" max="8674" width="6" style="41" bestFit="1" customWidth="1"/>
    <col min="8675" max="8676" width="6.42578125" style="41" bestFit="1" customWidth="1"/>
    <col min="8677" max="8681" width="6" style="41" bestFit="1" customWidth="1"/>
    <col min="8682" max="8921" width="9.140625" style="41"/>
    <col min="8922" max="8922" width="33.140625" style="41" customWidth="1"/>
    <col min="8923" max="8924" width="6" style="41" customWidth="1"/>
    <col min="8925" max="8925" width="6.42578125" style="41" customWidth="1"/>
    <col min="8926" max="8927" width="6" style="41" customWidth="1"/>
    <col min="8928" max="8928" width="6.85546875" style="41" customWidth="1"/>
    <col min="8929" max="8930" width="6" style="41" bestFit="1" customWidth="1"/>
    <col min="8931" max="8932" width="6.42578125" style="41" bestFit="1" customWidth="1"/>
    <col min="8933" max="8937" width="6" style="41" bestFit="1" customWidth="1"/>
    <col min="8938" max="9177" width="9.140625" style="41"/>
    <col min="9178" max="9178" width="33.140625" style="41" customWidth="1"/>
    <col min="9179" max="9180" width="6" style="41" customWidth="1"/>
    <col min="9181" max="9181" width="6.42578125" style="41" customWidth="1"/>
    <col min="9182" max="9183" width="6" style="41" customWidth="1"/>
    <col min="9184" max="9184" width="6.85546875" style="41" customWidth="1"/>
    <col min="9185" max="9186" width="6" style="41" bestFit="1" customWidth="1"/>
    <col min="9187" max="9188" width="6.42578125" style="41" bestFit="1" customWidth="1"/>
    <col min="9189" max="9193" width="6" style="41" bestFit="1" customWidth="1"/>
    <col min="9194" max="9433" width="9.140625" style="41"/>
    <col min="9434" max="9434" width="33.140625" style="41" customWidth="1"/>
    <col min="9435" max="9436" width="6" style="41" customWidth="1"/>
    <col min="9437" max="9437" width="6.42578125" style="41" customWidth="1"/>
    <col min="9438" max="9439" width="6" style="41" customWidth="1"/>
    <col min="9440" max="9440" width="6.85546875" style="41" customWidth="1"/>
    <col min="9441" max="9442" width="6" style="41" bestFit="1" customWidth="1"/>
    <col min="9443" max="9444" width="6.42578125" style="41" bestFit="1" customWidth="1"/>
    <col min="9445" max="9449" width="6" style="41" bestFit="1" customWidth="1"/>
    <col min="9450" max="9689" width="9.140625" style="41"/>
    <col min="9690" max="9690" width="33.140625" style="41" customWidth="1"/>
    <col min="9691" max="9692" width="6" style="41" customWidth="1"/>
    <col min="9693" max="9693" width="6.42578125" style="41" customWidth="1"/>
    <col min="9694" max="9695" width="6" style="41" customWidth="1"/>
    <col min="9696" max="9696" width="6.85546875" style="41" customWidth="1"/>
    <col min="9697" max="9698" width="6" style="41" bestFit="1" customWidth="1"/>
    <col min="9699" max="9700" width="6.42578125" style="41" bestFit="1" customWidth="1"/>
    <col min="9701" max="9705" width="6" style="41" bestFit="1" customWidth="1"/>
    <col min="9706" max="9945" width="9.140625" style="41"/>
    <col min="9946" max="9946" width="33.140625" style="41" customWidth="1"/>
    <col min="9947" max="9948" width="6" style="41" customWidth="1"/>
    <col min="9949" max="9949" width="6.42578125" style="41" customWidth="1"/>
    <col min="9950" max="9951" width="6" style="41" customWidth="1"/>
    <col min="9952" max="9952" width="6.85546875" style="41" customWidth="1"/>
    <col min="9953" max="9954" width="6" style="41" bestFit="1" customWidth="1"/>
    <col min="9955" max="9956" width="6.42578125" style="41" bestFit="1" customWidth="1"/>
    <col min="9957" max="9961" width="6" style="41" bestFit="1" customWidth="1"/>
    <col min="9962" max="10201" width="9.140625" style="41"/>
    <col min="10202" max="10202" width="33.140625" style="41" customWidth="1"/>
    <col min="10203" max="10204" width="6" style="41" customWidth="1"/>
    <col min="10205" max="10205" width="6.42578125" style="41" customWidth="1"/>
    <col min="10206" max="10207" width="6" style="41" customWidth="1"/>
    <col min="10208" max="10208" width="6.85546875" style="41" customWidth="1"/>
    <col min="10209" max="10210" width="6" style="41" bestFit="1" customWidth="1"/>
    <col min="10211" max="10212" width="6.42578125" style="41" bestFit="1" customWidth="1"/>
    <col min="10213" max="10217" width="6" style="41" bestFit="1" customWidth="1"/>
    <col min="10218" max="10457" width="9.140625" style="41"/>
    <col min="10458" max="10458" width="33.140625" style="41" customWidth="1"/>
    <col min="10459" max="10460" width="6" style="41" customWidth="1"/>
    <col min="10461" max="10461" width="6.42578125" style="41" customWidth="1"/>
    <col min="10462" max="10463" width="6" style="41" customWidth="1"/>
    <col min="10464" max="10464" width="6.85546875" style="41" customWidth="1"/>
    <col min="10465" max="10466" width="6" style="41" bestFit="1" customWidth="1"/>
    <col min="10467" max="10468" width="6.42578125" style="41" bestFit="1" customWidth="1"/>
    <col min="10469" max="10473" width="6" style="41" bestFit="1" customWidth="1"/>
    <col min="10474" max="10713" width="9.140625" style="41"/>
    <col min="10714" max="10714" width="33.140625" style="41" customWidth="1"/>
    <col min="10715" max="10716" width="6" style="41" customWidth="1"/>
    <col min="10717" max="10717" width="6.42578125" style="41" customWidth="1"/>
    <col min="10718" max="10719" width="6" style="41" customWidth="1"/>
    <col min="10720" max="10720" width="6.85546875" style="41" customWidth="1"/>
    <col min="10721" max="10722" width="6" style="41" bestFit="1" customWidth="1"/>
    <col min="10723" max="10724" width="6.42578125" style="41" bestFit="1" customWidth="1"/>
    <col min="10725" max="10729" width="6" style="41" bestFit="1" customWidth="1"/>
    <col min="10730" max="10969" width="9.140625" style="41"/>
    <col min="10970" max="10970" width="33.140625" style="41" customWidth="1"/>
    <col min="10971" max="10972" width="6" style="41" customWidth="1"/>
    <col min="10973" max="10973" width="6.42578125" style="41" customWidth="1"/>
    <col min="10974" max="10975" width="6" style="41" customWidth="1"/>
    <col min="10976" max="10976" width="6.85546875" style="41" customWidth="1"/>
    <col min="10977" max="10978" width="6" style="41" bestFit="1" customWidth="1"/>
    <col min="10979" max="10980" width="6.42578125" style="41" bestFit="1" customWidth="1"/>
    <col min="10981" max="10985" width="6" style="41" bestFit="1" customWidth="1"/>
    <col min="10986" max="11225" width="9.140625" style="41"/>
    <col min="11226" max="11226" width="33.140625" style="41" customWidth="1"/>
    <col min="11227" max="11228" width="6" style="41" customWidth="1"/>
    <col min="11229" max="11229" width="6.42578125" style="41" customWidth="1"/>
    <col min="11230" max="11231" width="6" style="41" customWidth="1"/>
    <col min="11232" max="11232" width="6.85546875" style="41" customWidth="1"/>
    <col min="11233" max="11234" width="6" style="41" bestFit="1" customWidth="1"/>
    <col min="11235" max="11236" width="6.42578125" style="41" bestFit="1" customWidth="1"/>
    <col min="11237" max="11241" width="6" style="41" bestFit="1" customWidth="1"/>
    <col min="11242" max="11481" width="9.140625" style="41"/>
    <col min="11482" max="11482" width="33.140625" style="41" customWidth="1"/>
    <col min="11483" max="11484" width="6" style="41" customWidth="1"/>
    <col min="11485" max="11485" width="6.42578125" style="41" customWidth="1"/>
    <col min="11486" max="11487" width="6" style="41" customWidth="1"/>
    <col min="11488" max="11488" width="6.85546875" style="41" customWidth="1"/>
    <col min="11489" max="11490" width="6" style="41" bestFit="1" customWidth="1"/>
    <col min="11491" max="11492" width="6.42578125" style="41" bestFit="1" customWidth="1"/>
    <col min="11493" max="11497" width="6" style="41" bestFit="1" customWidth="1"/>
    <col min="11498" max="11737" width="9.140625" style="41"/>
    <col min="11738" max="11738" width="33.140625" style="41" customWidth="1"/>
    <col min="11739" max="11740" width="6" style="41" customWidth="1"/>
    <col min="11741" max="11741" width="6.42578125" style="41" customWidth="1"/>
    <col min="11742" max="11743" width="6" style="41" customWidth="1"/>
    <col min="11744" max="11744" width="6.85546875" style="41" customWidth="1"/>
    <col min="11745" max="11746" width="6" style="41" bestFit="1" customWidth="1"/>
    <col min="11747" max="11748" width="6.42578125" style="41" bestFit="1" customWidth="1"/>
    <col min="11749" max="11753" width="6" style="41" bestFit="1" customWidth="1"/>
    <col min="11754" max="11993" width="9.140625" style="41"/>
    <col min="11994" max="11994" width="33.140625" style="41" customWidth="1"/>
    <col min="11995" max="11996" width="6" style="41" customWidth="1"/>
    <col min="11997" max="11997" width="6.42578125" style="41" customWidth="1"/>
    <col min="11998" max="11999" width="6" style="41" customWidth="1"/>
    <col min="12000" max="12000" width="6.85546875" style="41" customWidth="1"/>
    <col min="12001" max="12002" width="6" style="41" bestFit="1" customWidth="1"/>
    <col min="12003" max="12004" width="6.42578125" style="41" bestFit="1" customWidth="1"/>
    <col min="12005" max="12009" width="6" style="41" bestFit="1" customWidth="1"/>
    <col min="12010" max="12249" width="9.140625" style="41"/>
    <col min="12250" max="12250" width="33.140625" style="41" customWidth="1"/>
    <col min="12251" max="12252" width="6" style="41" customWidth="1"/>
    <col min="12253" max="12253" width="6.42578125" style="41" customWidth="1"/>
    <col min="12254" max="12255" width="6" style="41" customWidth="1"/>
    <col min="12256" max="12256" width="6.85546875" style="41" customWidth="1"/>
    <col min="12257" max="12258" width="6" style="41" bestFit="1" customWidth="1"/>
    <col min="12259" max="12260" width="6.42578125" style="41" bestFit="1" customWidth="1"/>
    <col min="12261" max="12265" width="6" style="41" bestFit="1" customWidth="1"/>
    <col min="12266" max="12505" width="9.140625" style="41"/>
    <col min="12506" max="12506" width="33.140625" style="41" customWidth="1"/>
    <col min="12507" max="12508" width="6" style="41" customWidth="1"/>
    <col min="12509" max="12509" width="6.42578125" style="41" customWidth="1"/>
    <col min="12510" max="12511" width="6" style="41" customWidth="1"/>
    <col min="12512" max="12512" width="6.85546875" style="41" customWidth="1"/>
    <col min="12513" max="12514" width="6" style="41" bestFit="1" customWidth="1"/>
    <col min="12515" max="12516" width="6.42578125" style="41" bestFit="1" customWidth="1"/>
    <col min="12517" max="12521" width="6" style="41" bestFit="1" customWidth="1"/>
    <col min="12522" max="12761" width="9.140625" style="41"/>
    <col min="12762" max="12762" width="33.140625" style="41" customWidth="1"/>
    <col min="12763" max="12764" width="6" style="41" customWidth="1"/>
    <col min="12765" max="12765" width="6.42578125" style="41" customWidth="1"/>
    <col min="12766" max="12767" width="6" style="41" customWidth="1"/>
    <col min="12768" max="12768" width="6.85546875" style="41" customWidth="1"/>
    <col min="12769" max="12770" width="6" style="41" bestFit="1" customWidth="1"/>
    <col min="12771" max="12772" width="6.42578125" style="41" bestFit="1" customWidth="1"/>
    <col min="12773" max="12777" width="6" style="41" bestFit="1" customWidth="1"/>
    <col min="12778" max="13017" width="9.140625" style="41"/>
    <col min="13018" max="13018" width="33.140625" style="41" customWidth="1"/>
    <col min="13019" max="13020" width="6" style="41" customWidth="1"/>
    <col min="13021" max="13021" width="6.42578125" style="41" customWidth="1"/>
    <col min="13022" max="13023" width="6" style="41" customWidth="1"/>
    <col min="13024" max="13024" width="6.85546875" style="41" customWidth="1"/>
    <col min="13025" max="13026" width="6" style="41" bestFit="1" customWidth="1"/>
    <col min="13027" max="13028" width="6.42578125" style="41" bestFit="1" customWidth="1"/>
    <col min="13029" max="13033" width="6" style="41" bestFit="1" customWidth="1"/>
    <col min="13034" max="13273" width="9.140625" style="41"/>
    <col min="13274" max="13274" width="33.140625" style="41" customWidth="1"/>
    <col min="13275" max="13276" width="6" style="41" customWidth="1"/>
    <col min="13277" max="13277" width="6.42578125" style="41" customWidth="1"/>
    <col min="13278" max="13279" width="6" style="41" customWidth="1"/>
    <col min="13280" max="13280" width="6.85546875" style="41" customWidth="1"/>
    <col min="13281" max="13282" width="6" style="41" bestFit="1" customWidth="1"/>
    <col min="13283" max="13284" width="6.42578125" style="41" bestFit="1" customWidth="1"/>
    <col min="13285" max="13289" width="6" style="41" bestFit="1" customWidth="1"/>
    <col min="13290" max="13529" width="9.140625" style="41"/>
    <col min="13530" max="13530" width="33.140625" style="41" customWidth="1"/>
    <col min="13531" max="13532" width="6" style="41" customWidth="1"/>
    <col min="13533" max="13533" width="6.42578125" style="41" customWidth="1"/>
    <col min="13534" max="13535" width="6" style="41" customWidth="1"/>
    <col min="13536" max="13536" width="6.85546875" style="41" customWidth="1"/>
    <col min="13537" max="13538" width="6" style="41" bestFit="1" customWidth="1"/>
    <col min="13539" max="13540" width="6.42578125" style="41" bestFit="1" customWidth="1"/>
    <col min="13541" max="13545" width="6" style="41" bestFit="1" customWidth="1"/>
    <col min="13546" max="13785" width="9.140625" style="41"/>
    <col min="13786" max="13786" width="33.140625" style="41" customWidth="1"/>
    <col min="13787" max="13788" width="6" style="41" customWidth="1"/>
    <col min="13789" max="13789" width="6.42578125" style="41" customWidth="1"/>
    <col min="13790" max="13791" width="6" style="41" customWidth="1"/>
    <col min="13792" max="13792" width="6.85546875" style="41" customWidth="1"/>
    <col min="13793" max="13794" width="6" style="41" bestFit="1" customWidth="1"/>
    <col min="13795" max="13796" width="6.42578125" style="41" bestFit="1" customWidth="1"/>
    <col min="13797" max="13801" width="6" style="41" bestFit="1" customWidth="1"/>
    <col min="13802" max="14041" width="9.140625" style="41"/>
    <col min="14042" max="14042" width="33.140625" style="41" customWidth="1"/>
    <col min="14043" max="14044" width="6" style="41" customWidth="1"/>
    <col min="14045" max="14045" width="6.42578125" style="41" customWidth="1"/>
    <col min="14046" max="14047" width="6" style="41" customWidth="1"/>
    <col min="14048" max="14048" width="6.85546875" style="41" customWidth="1"/>
    <col min="14049" max="14050" width="6" style="41" bestFit="1" customWidth="1"/>
    <col min="14051" max="14052" width="6.42578125" style="41" bestFit="1" customWidth="1"/>
    <col min="14053" max="14057" width="6" style="41" bestFit="1" customWidth="1"/>
    <col min="14058" max="14297" width="9.140625" style="41"/>
    <col min="14298" max="14298" width="33.140625" style="41" customWidth="1"/>
    <col min="14299" max="14300" width="6" style="41" customWidth="1"/>
    <col min="14301" max="14301" width="6.42578125" style="41" customWidth="1"/>
    <col min="14302" max="14303" width="6" style="41" customWidth="1"/>
    <col min="14304" max="14304" width="6.85546875" style="41" customWidth="1"/>
    <col min="14305" max="14306" width="6" style="41" bestFit="1" customWidth="1"/>
    <col min="14307" max="14308" width="6.42578125" style="41" bestFit="1" customWidth="1"/>
    <col min="14309" max="14313" width="6" style="41" bestFit="1" customWidth="1"/>
    <col min="14314" max="14553" width="9.140625" style="41"/>
    <col min="14554" max="14554" width="33.140625" style="41" customWidth="1"/>
    <col min="14555" max="14556" width="6" style="41" customWidth="1"/>
    <col min="14557" max="14557" width="6.42578125" style="41" customWidth="1"/>
    <col min="14558" max="14559" width="6" style="41" customWidth="1"/>
    <col min="14560" max="14560" width="6.85546875" style="41" customWidth="1"/>
    <col min="14561" max="14562" width="6" style="41" bestFit="1" customWidth="1"/>
    <col min="14563" max="14564" width="6.42578125" style="41" bestFit="1" customWidth="1"/>
    <col min="14565" max="14569" width="6" style="41" bestFit="1" customWidth="1"/>
    <col min="14570" max="14809" width="9.140625" style="41"/>
    <col min="14810" max="14810" width="33.140625" style="41" customWidth="1"/>
    <col min="14811" max="14812" width="6" style="41" customWidth="1"/>
    <col min="14813" max="14813" width="6.42578125" style="41" customWidth="1"/>
    <col min="14814" max="14815" width="6" style="41" customWidth="1"/>
    <col min="14816" max="14816" width="6.85546875" style="41" customWidth="1"/>
    <col min="14817" max="14818" width="6" style="41" bestFit="1" customWidth="1"/>
    <col min="14819" max="14820" width="6.42578125" style="41" bestFit="1" customWidth="1"/>
    <col min="14821" max="14825" width="6" style="41" bestFit="1" customWidth="1"/>
    <col min="14826" max="15065" width="9.140625" style="41"/>
    <col min="15066" max="15066" width="33.140625" style="41" customWidth="1"/>
    <col min="15067" max="15068" width="6" style="41" customWidth="1"/>
    <col min="15069" max="15069" width="6.42578125" style="41" customWidth="1"/>
    <col min="15070" max="15071" width="6" style="41" customWidth="1"/>
    <col min="15072" max="15072" width="6.85546875" style="41" customWidth="1"/>
    <col min="15073" max="15074" width="6" style="41" bestFit="1" customWidth="1"/>
    <col min="15075" max="15076" width="6.42578125" style="41" bestFit="1" customWidth="1"/>
    <col min="15077" max="15081" width="6" style="41" bestFit="1" customWidth="1"/>
    <col min="15082" max="15321" width="9.140625" style="41"/>
    <col min="15322" max="15322" width="33.140625" style="41" customWidth="1"/>
    <col min="15323" max="15324" width="6" style="41" customWidth="1"/>
    <col min="15325" max="15325" width="6.42578125" style="41" customWidth="1"/>
    <col min="15326" max="15327" width="6" style="41" customWidth="1"/>
    <col min="15328" max="15328" width="6.85546875" style="41" customWidth="1"/>
    <col min="15329" max="15330" width="6" style="41" bestFit="1" customWidth="1"/>
    <col min="15331" max="15332" width="6.42578125" style="41" bestFit="1" customWidth="1"/>
    <col min="15333" max="15337" width="6" style="41" bestFit="1" customWidth="1"/>
    <col min="15338" max="15577" width="9.140625" style="41"/>
    <col min="15578" max="15578" width="33.140625" style="41" customWidth="1"/>
    <col min="15579" max="15580" width="6" style="41" customWidth="1"/>
    <col min="15581" max="15581" width="6.42578125" style="41" customWidth="1"/>
    <col min="15582" max="15583" width="6" style="41" customWidth="1"/>
    <col min="15584" max="15584" width="6.85546875" style="41" customWidth="1"/>
    <col min="15585" max="15586" width="6" style="41" bestFit="1" customWidth="1"/>
    <col min="15587" max="15588" width="6.42578125" style="41" bestFit="1" customWidth="1"/>
    <col min="15589" max="15593" width="6" style="41" bestFit="1" customWidth="1"/>
    <col min="15594" max="15833" width="9.140625" style="41"/>
    <col min="15834" max="15834" width="33.140625" style="41" customWidth="1"/>
    <col min="15835" max="15836" width="6" style="41" customWidth="1"/>
    <col min="15837" max="15837" width="6.42578125" style="41" customWidth="1"/>
    <col min="15838" max="15839" width="6" style="41" customWidth="1"/>
    <col min="15840" max="15840" width="6.85546875" style="41" customWidth="1"/>
    <col min="15841" max="15842" width="6" style="41" bestFit="1" customWidth="1"/>
    <col min="15843" max="15844" width="6.42578125" style="41" bestFit="1" customWidth="1"/>
    <col min="15845" max="15849" width="6" style="41" bestFit="1" customWidth="1"/>
    <col min="15850" max="16089" width="9.140625" style="41"/>
    <col min="16090" max="16090" width="33.140625" style="41" customWidth="1"/>
    <col min="16091" max="16092" width="6" style="41" customWidth="1"/>
    <col min="16093" max="16093" width="6.42578125" style="41" customWidth="1"/>
    <col min="16094" max="16095" width="6" style="41" customWidth="1"/>
    <col min="16096" max="16096" width="6.85546875" style="41" customWidth="1"/>
    <col min="16097" max="16098" width="6" style="41" bestFit="1" customWidth="1"/>
    <col min="16099" max="16100" width="6.42578125" style="41" bestFit="1" customWidth="1"/>
    <col min="16101" max="16105" width="6" style="41" bestFit="1" customWidth="1"/>
    <col min="16106" max="16384" width="9.140625" style="41"/>
  </cols>
  <sheetData>
    <row r="1" spans="1:16" x14ac:dyDescent="0.25">
      <c r="A1" s="510" t="s">
        <v>447</v>
      </c>
    </row>
    <row r="2" spans="1:16" ht="12.75" thickBot="1" x14ac:dyDescent="0.3">
      <c r="A2" s="1082"/>
    </row>
    <row r="3" spans="1:16" ht="12.75" customHeight="1" x14ac:dyDescent="0.25">
      <c r="A3" s="1463" t="s">
        <v>0</v>
      </c>
      <c r="B3" s="1463">
        <v>2013</v>
      </c>
      <c r="C3" s="1465"/>
      <c r="D3" s="1466"/>
      <c r="E3" s="1463">
        <v>2014</v>
      </c>
      <c r="F3" s="1465"/>
      <c r="G3" s="1466"/>
      <c r="H3" s="1463">
        <v>2015</v>
      </c>
      <c r="I3" s="1465"/>
      <c r="J3" s="1466"/>
      <c r="K3" s="1467" t="s">
        <v>119</v>
      </c>
      <c r="L3" s="1468"/>
      <c r="M3" s="1468"/>
      <c r="N3" s="1468"/>
      <c r="O3" s="1468"/>
      <c r="P3" s="1469"/>
    </row>
    <row r="4" spans="1:16" ht="39.75" customHeight="1" thickBot="1" x14ac:dyDescent="0.3">
      <c r="A4" s="1464"/>
      <c r="B4" s="305" t="s">
        <v>115</v>
      </c>
      <c r="C4" s="306" t="s">
        <v>151</v>
      </c>
      <c r="D4" s="307" t="s">
        <v>122</v>
      </c>
      <c r="E4" s="305" t="s">
        <v>115</v>
      </c>
      <c r="F4" s="306" t="s">
        <v>151</v>
      </c>
      <c r="G4" s="307" t="s">
        <v>122</v>
      </c>
      <c r="H4" s="305" t="s">
        <v>115</v>
      </c>
      <c r="I4" s="306" t="s">
        <v>151</v>
      </c>
      <c r="J4" s="307" t="s">
        <v>122</v>
      </c>
      <c r="K4" s="305" t="s">
        <v>115</v>
      </c>
      <c r="L4" s="308" t="s">
        <v>124</v>
      </c>
      <c r="M4" s="306" t="s">
        <v>151</v>
      </c>
      <c r="N4" s="308" t="s">
        <v>124</v>
      </c>
      <c r="O4" s="308" t="s">
        <v>122</v>
      </c>
      <c r="P4" s="307" t="s">
        <v>124</v>
      </c>
    </row>
    <row r="5" spans="1:16" ht="12.75" customHeight="1" x14ac:dyDescent="0.25">
      <c r="A5" s="309" t="s">
        <v>1</v>
      </c>
      <c r="B5" s="310">
        <v>16</v>
      </c>
      <c r="C5" s="311">
        <v>34</v>
      </c>
      <c r="D5" s="315">
        <f t="shared" ref="D5:D29" si="0">SUM(B5:C5)</f>
        <v>50</v>
      </c>
      <c r="E5" s="310">
        <v>6</v>
      </c>
      <c r="F5" s="311">
        <v>31</v>
      </c>
      <c r="G5" s="315">
        <f t="shared" ref="G5:G29" si="1">SUM(E5:F5)</f>
        <v>37</v>
      </c>
      <c r="H5" s="310">
        <v>5</v>
      </c>
      <c r="I5" s="311">
        <v>14</v>
      </c>
      <c r="J5" s="315">
        <f>SUM(H5:I5)</f>
        <v>19</v>
      </c>
      <c r="K5" s="312">
        <f>SUM(H5,B5,E5)</f>
        <v>27</v>
      </c>
      <c r="L5" s="313">
        <f t="shared" ref="L5:L36" si="2">K5*100/$K$77</f>
        <v>0.15502095653671699</v>
      </c>
      <c r="M5" s="314">
        <f>SUM(I5,C5,F5)</f>
        <v>79</v>
      </c>
      <c r="N5" s="313">
        <f t="shared" ref="N5:N36" si="3">M5*100/$M$77</f>
        <v>0.43042388580146018</v>
      </c>
      <c r="O5" s="314">
        <f t="shared" ref="O5:O29" si="4">SUM(K5,M5)</f>
        <v>106</v>
      </c>
      <c r="P5" s="61">
        <f t="shared" ref="P5:P36" si="5">O5*100/$O$77</f>
        <v>0.29632942886695929</v>
      </c>
    </row>
    <row r="6" spans="1:16" ht="12.75" customHeight="1" x14ac:dyDescent="0.25">
      <c r="A6" s="271" t="s">
        <v>2</v>
      </c>
      <c r="B6" s="15" t="s">
        <v>121</v>
      </c>
      <c r="C6" s="56" t="s">
        <v>121</v>
      </c>
      <c r="D6" s="315">
        <f t="shared" si="0"/>
        <v>0</v>
      </c>
      <c r="E6" s="15">
        <v>1</v>
      </c>
      <c r="F6" s="56">
        <v>1</v>
      </c>
      <c r="G6" s="315">
        <f t="shared" si="1"/>
        <v>2</v>
      </c>
      <c r="H6" s="310" t="s">
        <v>121</v>
      </c>
      <c r="I6" s="311" t="s">
        <v>121</v>
      </c>
      <c r="J6" s="315">
        <f t="shared" ref="J6:J65" si="6">SUM(H6:I6)</f>
        <v>0</v>
      </c>
      <c r="K6" s="312">
        <f t="shared" ref="K6:K65" si="7">SUM(H6,B6,E6)</f>
        <v>1</v>
      </c>
      <c r="L6" s="316">
        <f t="shared" si="2"/>
        <v>5.7415169087672961E-3</v>
      </c>
      <c r="M6" s="314">
        <f t="shared" ref="M6:M65" si="8">SUM(I6,C6,F6)</f>
        <v>1</v>
      </c>
      <c r="N6" s="316">
        <f t="shared" si="3"/>
        <v>5.4484036177400025E-3</v>
      </c>
      <c r="O6" s="317">
        <f t="shared" si="4"/>
        <v>2</v>
      </c>
      <c r="P6" s="96">
        <f t="shared" si="5"/>
        <v>5.5911212993765896E-3</v>
      </c>
    </row>
    <row r="7" spans="1:16" ht="12.75" customHeight="1" x14ac:dyDescent="0.25">
      <c r="A7" s="271" t="s">
        <v>3</v>
      </c>
      <c r="B7" s="31" t="s">
        <v>121</v>
      </c>
      <c r="C7" s="32">
        <v>4</v>
      </c>
      <c r="D7" s="315">
        <f t="shared" si="0"/>
        <v>4</v>
      </c>
      <c r="E7" s="31" t="s">
        <v>121</v>
      </c>
      <c r="F7" s="32">
        <v>6</v>
      </c>
      <c r="G7" s="315">
        <f t="shared" si="1"/>
        <v>6</v>
      </c>
      <c r="H7" s="310" t="s">
        <v>121</v>
      </c>
      <c r="I7" s="311">
        <v>2</v>
      </c>
      <c r="J7" s="315">
        <f t="shared" si="6"/>
        <v>2</v>
      </c>
      <c r="K7" s="312">
        <f t="shared" si="7"/>
        <v>0</v>
      </c>
      <c r="L7" s="316">
        <f t="shared" si="2"/>
        <v>0</v>
      </c>
      <c r="M7" s="314">
        <f t="shared" si="8"/>
        <v>12</v>
      </c>
      <c r="N7" s="316">
        <f t="shared" si="3"/>
        <v>6.538084341288003E-2</v>
      </c>
      <c r="O7" s="317">
        <f t="shared" si="4"/>
        <v>12</v>
      </c>
      <c r="P7" s="96">
        <f t="shared" si="5"/>
        <v>3.3546727796259543E-2</v>
      </c>
    </row>
    <row r="8" spans="1:16" ht="12.75" customHeight="1" x14ac:dyDescent="0.25">
      <c r="A8" s="271" t="s">
        <v>7</v>
      </c>
      <c r="B8" s="31">
        <v>110</v>
      </c>
      <c r="C8" s="32">
        <v>96</v>
      </c>
      <c r="D8" s="315">
        <f t="shared" si="0"/>
        <v>206</v>
      </c>
      <c r="E8" s="31">
        <v>68</v>
      </c>
      <c r="F8" s="32">
        <v>67</v>
      </c>
      <c r="G8" s="315">
        <f t="shared" si="1"/>
        <v>135</v>
      </c>
      <c r="H8" s="310">
        <v>97</v>
      </c>
      <c r="I8" s="311">
        <v>98</v>
      </c>
      <c r="J8" s="315">
        <f t="shared" si="6"/>
        <v>195</v>
      </c>
      <c r="K8" s="312">
        <f t="shared" si="7"/>
        <v>275</v>
      </c>
      <c r="L8" s="316">
        <f t="shared" si="2"/>
        <v>1.5789171499110064</v>
      </c>
      <c r="M8" s="314">
        <f t="shared" si="8"/>
        <v>261</v>
      </c>
      <c r="N8" s="316">
        <f t="shared" si="3"/>
        <v>1.4220333442301405</v>
      </c>
      <c r="O8" s="317">
        <f t="shared" si="4"/>
        <v>536</v>
      </c>
      <c r="P8" s="96">
        <f t="shared" si="5"/>
        <v>1.4984205082329261</v>
      </c>
    </row>
    <row r="9" spans="1:16" ht="12.75" customHeight="1" x14ac:dyDescent="0.25">
      <c r="A9" s="271" t="s">
        <v>9</v>
      </c>
      <c r="B9" s="31">
        <v>2</v>
      </c>
      <c r="C9" s="32">
        <v>1</v>
      </c>
      <c r="D9" s="315">
        <f t="shared" si="0"/>
        <v>3</v>
      </c>
      <c r="E9" s="31" t="s">
        <v>121</v>
      </c>
      <c r="F9" s="32" t="s">
        <v>121</v>
      </c>
      <c r="G9" s="315">
        <f t="shared" si="1"/>
        <v>0</v>
      </c>
      <c r="H9" s="310">
        <v>5</v>
      </c>
      <c r="I9" s="311">
        <v>12</v>
      </c>
      <c r="J9" s="315">
        <f t="shared" si="6"/>
        <v>17</v>
      </c>
      <c r="K9" s="312">
        <f t="shared" si="7"/>
        <v>7</v>
      </c>
      <c r="L9" s="316">
        <f t="shared" si="2"/>
        <v>4.0190618361371076E-2</v>
      </c>
      <c r="M9" s="314">
        <f t="shared" si="8"/>
        <v>13</v>
      </c>
      <c r="N9" s="316">
        <f t="shared" si="3"/>
        <v>7.0829247030620032E-2</v>
      </c>
      <c r="O9" s="317">
        <f t="shared" si="4"/>
        <v>20</v>
      </c>
      <c r="P9" s="96">
        <f t="shared" si="5"/>
        <v>5.5911212993765898E-2</v>
      </c>
    </row>
    <row r="10" spans="1:16" ht="12.75" customHeight="1" x14ac:dyDescent="0.25">
      <c r="A10" s="271" t="s">
        <v>10</v>
      </c>
      <c r="B10" s="274">
        <v>1</v>
      </c>
      <c r="C10" s="32">
        <v>25</v>
      </c>
      <c r="D10" s="315">
        <f t="shared" si="0"/>
        <v>26</v>
      </c>
      <c r="E10" s="274">
        <v>1</v>
      </c>
      <c r="F10" s="32">
        <v>22</v>
      </c>
      <c r="G10" s="315">
        <f t="shared" si="1"/>
        <v>23</v>
      </c>
      <c r="H10" s="310" t="s">
        <v>121</v>
      </c>
      <c r="I10" s="311">
        <v>8</v>
      </c>
      <c r="J10" s="315">
        <f t="shared" si="6"/>
        <v>8</v>
      </c>
      <c r="K10" s="312">
        <f t="shared" si="7"/>
        <v>2</v>
      </c>
      <c r="L10" s="316">
        <f t="shared" si="2"/>
        <v>1.1483033817534592E-2</v>
      </c>
      <c r="M10" s="314">
        <f t="shared" si="8"/>
        <v>55</v>
      </c>
      <c r="N10" s="316">
        <f t="shared" si="3"/>
        <v>0.29966219897570012</v>
      </c>
      <c r="O10" s="317">
        <f t="shared" si="4"/>
        <v>57</v>
      </c>
      <c r="P10" s="96">
        <f t="shared" si="5"/>
        <v>0.15934695703223281</v>
      </c>
    </row>
    <row r="11" spans="1:16" ht="12.75" customHeight="1" x14ac:dyDescent="0.25">
      <c r="A11" s="271" t="s">
        <v>12</v>
      </c>
      <c r="B11" s="274">
        <v>7</v>
      </c>
      <c r="C11" s="32">
        <v>27</v>
      </c>
      <c r="D11" s="315">
        <f t="shared" si="0"/>
        <v>34</v>
      </c>
      <c r="E11" s="274">
        <v>9</v>
      </c>
      <c r="F11" s="32">
        <v>30</v>
      </c>
      <c r="G11" s="315">
        <f t="shared" si="1"/>
        <v>39</v>
      </c>
      <c r="H11" s="310">
        <v>10</v>
      </c>
      <c r="I11" s="311">
        <v>35</v>
      </c>
      <c r="J11" s="315">
        <f t="shared" si="6"/>
        <v>45</v>
      </c>
      <c r="K11" s="312">
        <f t="shared" si="7"/>
        <v>26</v>
      </c>
      <c r="L11" s="316">
        <f t="shared" si="2"/>
        <v>0.14927943962794971</v>
      </c>
      <c r="M11" s="314">
        <f t="shared" si="8"/>
        <v>92</v>
      </c>
      <c r="N11" s="316">
        <f t="shared" si="3"/>
        <v>0.50125313283208017</v>
      </c>
      <c r="O11" s="317">
        <f t="shared" si="4"/>
        <v>118</v>
      </c>
      <c r="P11" s="96">
        <f t="shared" si="5"/>
        <v>0.32987615666321879</v>
      </c>
    </row>
    <row r="12" spans="1:16" ht="12.75" customHeight="1" x14ac:dyDescent="0.25">
      <c r="A12" s="271" t="s">
        <v>14</v>
      </c>
      <c r="B12" s="31">
        <v>12</v>
      </c>
      <c r="C12" s="32">
        <v>29</v>
      </c>
      <c r="D12" s="315">
        <f t="shared" si="0"/>
        <v>41</v>
      </c>
      <c r="E12" s="31">
        <v>6</v>
      </c>
      <c r="F12" s="32">
        <v>20</v>
      </c>
      <c r="G12" s="315">
        <f t="shared" si="1"/>
        <v>26</v>
      </c>
      <c r="H12" s="310">
        <v>5</v>
      </c>
      <c r="I12" s="311">
        <v>20</v>
      </c>
      <c r="J12" s="315">
        <f t="shared" si="6"/>
        <v>25</v>
      </c>
      <c r="K12" s="312">
        <f t="shared" si="7"/>
        <v>23</v>
      </c>
      <c r="L12" s="316">
        <f t="shared" si="2"/>
        <v>0.13205488890164782</v>
      </c>
      <c r="M12" s="314">
        <f t="shared" si="8"/>
        <v>69</v>
      </c>
      <c r="N12" s="316">
        <f t="shared" si="3"/>
        <v>0.37593984962406013</v>
      </c>
      <c r="O12" s="317">
        <f t="shared" si="4"/>
        <v>92</v>
      </c>
      <c r="P12" s="96">
        <f t="shared" si="5"/>
        <v>0.25719157977132312</v>
      </c>
    </row>
    <row r="13" spans="1:16" ht="12.75" customHeight="1" x14ac:dyDescent="0.25">
      <c r="A13" s="271" t="s">
        <v>218</v>
      </c>
      <c r="B13" s="15" t="s">
        <v>121</v>
      </c>
      <c r="C13" s="98">
        <v>1</v>
      </c>
      <c r="D13" s="315">
        <f t="shared" si="0"/>
        <v>1</v>
      </c>
      <c r="E13" s="15" t="s">
        <v>121</v>
      </c>
      <c r="F13" s="98" t="s">
        <v>121</v>
      </c>
      <c r="G13" s="315">
        <f t="shared" si="1"/>
        <v>0</v>
      </c>
      <c r="H13" s="310" t="s">
        <v>121</v>
      </c>
      <c r="I13" s="311" t="s">
        <v>121</v>
      </c>
      <c r="J13" s="315">
        <f t="shared" si="6"/>
        <v>0</v>
      </c>
      <c r="K13" s="312">
        <f t="shared" si="7"/>
        <v>0</v>
      </c>
      <c r="L13" s="316">
        <f t="shared" si="2"/>
        <v>0</v>
      </c>
      <c r="M13" s="314">
        <f t="shared" si="8"/>
        <v>1</v>
      </c>
      <c r="N13" s="316">
        <f t="shared" si="3"/>
        <v>5.4484036177400025E-3</v>
      </c>
      <c r="O13" s="317">
        <f t="shared" si="4"/>
        <v>1</v>
      </c>
      <c r="P13" s="96">
        <f t="shared" si="5"/>
        <v>2.7955606496882948E-3</v>
      </c>
    </row>
    <row r="14" spans="1:16" ht="12.75" customHeight="1" x14ac:dyDescent="0.25">
      <c r="A14" s="271" t="s">
        <v>20</v>
      </c>
      <c r="B14" s="15">
        <v>2</v>
      </c>
      <c r="C14" s="98">
        <v>1</v>
      </c>
      <c r="D14" s="315">
        <f t="shared" si="0"/>
        <v>3</v>
      </c>
      <c r="E14" s="15">
        <v>6</v>
      </c>
      <c r="F14" s="98">
        <v>7</v>
      </c>
      <c r="G14" s="315">
        <f t="shared" si="1"/>
        <v>13</v>
      </c>
      <c r="H14" s="310">
        <v>4</v>
      </c>
      <c r="I14" s="311">
        <v>1</v>
      </c>
      <c r="J14" s="315">
        <f t="shared" si="6"/>
        <v>5</v>
      </c>
      <c r="K14" s="312">
        <f t="shared" si="7"/>
        <v>12</v>
      </c>
      <c r="L14" s="316">
        <f t="shared" si="2"/>
        <v>6.8898202905207553E-2</v>
      </c>
      <c r="M14" s="314">
        <f t="shared" si="8"/>
        <v>9</v>
      </c>
      <c r="N14" s="316">
        <f t="shared" si="3"/>
        <v>4.9035632559660022E-2</v>
      </c>
      <c r="O14" s="317">
        <f t="shared" si="4"/>
        <v>21</v>
      </c>
      <c r="P14" s="96">
        <f t="shared" si="5"/>
        <v>5.8706773643454196E-2</v>
      </c>
    </row>
    <row r="15" spans="1:16" ht="12.75" customHeight="1" x14ac:dyDescent="0.25">
      <c r="A15" s="271" t="s">
        <v>21</v>
      </c>
      <c r="B15" s="15" t="s">
        <v>121</v>
      </c>
      <c r="C15" s="98" t="s">
        <v>121</v>
      </c>
      <c r="D15" s="315">
        <f t="shared" si="0"/>
        <v>0</v>
      </c>
      <c r="E15" s="15">
        <v>0</v>
      </c>
      <c r="F15" s="98">
        <v>1</v>
      </c>
      <c r="G15" s="315">
        <f t="shared" si="1"/>
        <v>1</v>
      </c>
      <c r="H15" s="310" t="s">
        <v>121</v>
      </c>
      <c r="I15" s="311" t="s">
        <v>121</v>
      </c>
      <c r="J15" s="315">
        <f t="shared" si="6"/>
        <v>0</v>
      </c>
      <c r="K15" s="312">
        <f t="shared" si="7"/>
        <v>0</v>
      </c>
      <c r="L15" s="316">
        <f t="shared" si="2"/>
        <v>0</v>
      </c>
      <c r="M15" s="314">
        <f t="shared" si="8"/>
        <v>1</v>
      </c>
      <c r="N15" s="316">
        <f t="shared" si="3"/>
        <v>5.4484036177400025E-3</v>
      </c>
      <c r="O15" s="317">
        <f t="shared" si="4"/>
        <v>1</v>
      </c>
      <c r="P15" s="96">
        <f t="shared" si="5"/>
        <v>2.7955606496882948E-3</v>
      </c>
    </row>
    <row r="16" spans="1:16" ht="12.75" customHeight="1" x14ac:dyDescent="0.25">
      <c r="A16" s="271" t="s">
        <v>116</v>
      </c>
      <c r="B16" s="15" t="s">
        <v>121</v>
      </c>
      <c r="C16" s="98">
        <v>2</v>
      </c>
      <c r="D16" s="315">
        <f t="shared" si="0"/>
        <v>2</v>
      </c>
      <c r="E16" s="15">
        <v>1</v>
      </c>
      <c r="F16" s="98" t="s">
        <v>121</v>
      </c>
      <c r="G16" s="315">
        <f t="shared" si="1"/>
        <v>1</v>
      </c>
      <c r="H16" s="310" t="s">
        <v>121</v>
      </c>
      <c r="I16" s="311">
        <v>1</v>
      </c>
      <c r="J16" s="315">
        <f t="shared" si="6"/>
        <v>1</v>
      </c>
      <c r="K16" s="312">
        <f t="shared" si="7"/>
        <v>1</v>
      </c>
      <c r="L16" s="316">
        <f t="shared" si="2"/>
        <v>5.7415169087672961E-3</v>
      </c>
      <c r="M16" s="314">
        <f t="shared" si="8"/>
        <v>3</v>
      </c>
      <c r="N16" s="316">
        <f t="shared" si="3"/>
        <v>1.6345210853220007E-2</v>
      </c>
      <c r="O16" s="317">
        <f t="shared" si="4"/>
        <v>4</v>
      </c>
      <c r="P16" s="96">
        <f t="shared" si="5"/>
        <v>1.1182242598753179E-2</v>
      </c>
    </row>
    <row r="17" spans="1:16" ht="12.75" customHeight="1" x14ac:dyDescent="0.25">
      <c r="A17" s="271" t="s">
        <v>24</v>
      </c>
      <c r="B17" s="31">
        <v>7</v>
      </c>
      <c r="C17" s="32">
        <v>29</v>
      </c>
      <c r="D17" s="315">
        <f t="shared" si="0"/>
        <v>36</v>
      </c>
      <c r="E17" s="31">
        <v>1</v>
      </c>
      <c r="F17" s="32">
        <v>11</v>
      </c>
      <c r="G17" s="315">
        <f t="shared" si="1"/>
        <v>12</v>
      </c>
      <c r="H17" s="310">
        <v>1</v>
      </c>
      <c r="I17" s="311">
        <v>13</v>
      </c>
      <c r="J17" s="315">
        <f t="shared" si="6"/>
        <v>14</v>
      </c>
      <c r="K17" s="312">
        <f t="shared" si="7"/>
        <v>9</v>
      </c>
      <c r="L17" s="316">
        <f t="shared" si="2"/>
        <v>5.1673652178905669E-2</v>
      </c>
      <c r="M17" s="314">
        <f t="shared" si="8"/>
        <v>53</v>
      </c>
      <c r="N17" s="316">
        <f t="shared" si="3"/>
        <v>0.28876539174022009</v>
      </c>
      <c r="O17" s="317">
        <f t="shared" si="4"/>
        <v>62</v>
      </c>
      <c r="P17" s="96">
        <f t="shared" si="5"/>
        <v>0.17332476028067428</v>
      </c>
    </row>
    <row r="18" spans="1:16" ht="12.75" customHeight="1" x14ac:dyDescent="0.25">
      <c r="A18" s="271" t="s">
        <v>206</v>
      </c>
      <c r="B18" s="274">
        <v>2</v>
      </c>
      <c r="C18" s="32">
        <v>4</v>
      </c>
      <c r="D18" s="315">
        <f t="shared" si="0"/>
        <v>6</v>
      </c>
      <c r="E18" s="274">
        <v>4</v>
      </c>
      <c r="F18" s="32">
        <v>3</v>
      </c>
      <c r="G18" s="315">
        <f t="shared" si="1"/>
        <v>7</v>
      </c>
      <c r="H18" s="310">
        <v>1</v>
      </c>
      <c r="I18" s="311">
        <v>3</v>
      </c>
      <c r="J18" s="315">
        <f t="shared" si="6"/>
        <v>4</v>
      </c>
      <c r="K18" s="312">
        <f t="shared" si="7"/>
        <v>7</v>
      </c>
      <c r="L18" s="316">
        <f t="shared" si="2"/>
        <v>4.0190618361371076E-2</v>
      </c>
      <c r="M18" s="314">
        <f t="shared" si="8"/>
        <v>10</v>
      </c>
      <c r="N18" s="316">
        <f t="shared" si="3"/>
        <v>5.4484036177400025E-2</v>
      </c>
      <c r="O18" s="317">
        <f t="shared" si="4"/>
        <v>17</v>
      </c>
      <c r="P18" s="96">
        <f t="shared" si="5"/>
        <v>4.7524531044701016E-2</v>
      </c>
    </row>
    <row r="19" spans="1:16" ht="12.75" customHeight="1" x14ac:dyDescent="0.25">
      <c r="A19" s="271" t="s">
        <v>26</v>
      </c>
      <c r="B19" s="15" t="s">
        <v>121</v>
      </c>
      <c r="C19" s="56" t="s">
        <v>121</v>
      </c>
      <c r="D19" s="315">
        <f t="shared" si="0"/>
        <v>0</v>
      </c>
      <c r="E19" s="15">
        <v>1</v>
      </c>
      <c r="F19" s="56">
        <v>2</v>
      </c>
      <c r="G19" s="315">
        <f t="shared" si="1"/>
        <v>3</v>
      </c>
      <c r="H19" s="310" t="s">
        <v>121</v>
      </c>
      <c r="I19" s="311">
        <v>1</v>
      </c>
      <c r="J19" s="315">
        <f t="shared" si="6"/>
        <v>1</v>
      </c>
      <c r="K19" s="312">
        <f t="shared" si="7"/>
        <v>1</v>
      </c>
      <c r="L19" s="316">
        <f t="shared" si="2"/>
        <v>5.7415169087672961E-3</v>
      </c>
      <c r="M19" s="314">
        <f t="shared" si="8"/>
        <v>3</v>
      </c>
      <c r="N19" s="316">
        <f t="shared" si="3"/>
        <v>1.6345210853220007E-2</v>
      </c>
      <c r="O19" s="317">
        <f t="shared" si="4"/>
        <v>4</v>
      </c>
      <c r="P19" s="96">
        <f t="shared" si="5"/>
        <v>1.1182242598753179E-2</v>
      </c>
    </row>
    <row r="20" spans="1:16" ht="12.75" customHeight="1" x14ac:dyDescent="0.25">
      <c r="A20" s="271" t="s">
        <v>28</v>
      </c>
      <c r="B20" s="31" t="s">
        <v>121</v>
      </c>
      <c r="C20" s="32">
        <v>1</v>
      </c>
      <c r="D20" s="315">
        <f t="shared" si="0"/>
        <v>1</v>
      </c>
      <c r="E20" s="31" t="s">
        <v>121</v>
      </c>
      <c r="F20" s="32">
        <v>1</v>
      </c>
      <c r="G20" s="315">
        <f t="shared" si="1"/>
        <v>1</v>
      </c>
      <c r="H20" s="310" t="s">
        <v>121</v>
      </c>
      <c r="I20" s="311">
        <v>1</v>
      </c>
      <c r="J20" s="315">
        <f t="shared" si="6"/>
        <v>1</v>
      </c>
      <c r="K20" s="312">
        <f t="shared" si="7"/>
        <v>0</v>
      </c>
      <c r="L20" s="316">
        <f t="shared" si="2"/>
        <v>0</v>
      </c>
      <c r="M20" s="314">
        <f t="shared" si="8"/>
        <v>3</v>
      </c>
      <c r="N20" s="316">
        <f t="shared" si="3"/>
        <v>1.6345210853220007E-2</v>
      </c>
      <c r="O20" s="317">
        <f t="shared" si="4"/>
        <v>3</v>
      </c>
      <c r="P20" s="96">
        <f t="shared" si="5"/>
        <v>8.3866819490648857E-3</v>
      </c>
    </row>
    <row r="21" spans="1:16" ht="12.75" customHeight="1" x14ac:dyDescent="0.25">
      <c r="A21" s="271" t="s">
        <v>29</v>
      </c>
      <c r="B21" s="274" t="s">
        <v>121</v>
      </c>
      <c r="C21" s="32">
        <v>2</v>
      </c>
      <c r="D21" s="315">
        <f t="shared" si="0"/>
        <v>2</v>
      </c>
      <c r="E21" s="274" t="s">
        <v>121</v>
      </c>
      <c r="F21" s="32" t="s">
        <v>121</v>
      </c>
      <c r="G21" s="315">
        <f t="shared" si="1"/>
        <v>0</v>
      </c>
      <c r="H21" s="310" t="s">
        <v>121</v>
      </c>
      <c r="I21" s="311">
        <v>2</v>
      </c>
      <c r="J21" s="315">
        <f t="shared" si="6"/>
        <v>2</v>
      </c>
      <c r="K21" s="312">
        <f t="shared" si="7"/>
        <v>0</v>
      </c>
      <c r="L21" s="316">
        <f t="shared" si="2"/>
        <v>0</v>
      </c>
      <c r="M21" s="314">
        <f t="shared" si="8"/>
        <v>4</v>
      </c>
      <c r="N21" s="316">
        <f t="shared" si="3"/>
        <v>2.179361447096001E-2</v>
      </c>
      <c r="O21" s="317">
        <f t="shared" si="4"/>
        <v>4</v>
      </c>
      <c r="P21" s="96">
        <f t="shared" si="5"/>
        <v>1.1182242598753179E-2</v>
      </c>
    </row>
    <row r="22" spans="1:16" ht="12.75" customHeight="1" x14ac:dyDescent="0.25">
      <c r="A22" s="271" t="s">
        <v>30</v>
      </c>
      <c r="B22" s="31">
        <v>550</v>
      </c>
      <c r="C22" s="32">
        <v>695</v>
      </c>
      <c r="D22" s="315">
        <f t="shared" si="0"/>
        <v>1245</v>
      </c>
      <c r="E22" s="31">
        <v>336</v>
      </c>
      <c r="F22" s="32">
        <v>390</v>
      </c>
      <c r="G22" s="315">
        <f t="shared" si="1"/>
        <v>726</v>
      </c>
      <c r="H22" s="310">
        <v>193</v>
      </c>
      <c r="I22" s="311">
        <v>201</v>
      </c>
      <c r="J22" s="315">
        <f t="shared" si="6"/>
        <v>394</v>
      </c>
      <c r="K22" s="312">
        <f t="shared" si="7"/>
        <v>1079</v>
      </c>
      <c r="L22" s="316">
        <f t="shared" si="2"/>
        <v>6.1950967445599128</v>
      </c>
      <c r="M22" s="314">
        <f t="shared" si="8"/>
        <v>1286</v>
      </c>
      <c r="N22" s="316">
        <f t="shared" si="3"/>
        <v>7.0066470524136424</v>
      </c>
      <c r="O22" s="317">
        <f t="shared" si="4"/>
        <v>2365</v>
      </c>
      <c r="P22" s="96">
        <f t="shared" si="5"/>
        <v>6.6115009365128179</v>
      </c>
    </row>
    <row r="23" spans="1:16" ht="12.75" customHeight="1" x14ac:dyDescent="0.25">
      <c r="A23" s="271" t="s">
        <v>33</v>
      </c>
      <c r="B23" s="274" t="s">
        <v>121</v>
      </c>
      <c r="C23" s="32">
        <v>2</v>
      </c>
      <c r="D23" s="315">
        <f t="shared" si="0"/>
        <v>2</v>
      </c>
      <c r="E23" s="274" t="s">
        <v>121</v>
      </c>
      <c r="F23" s="32">
        <v>3</v>
      </c>
      <c r="G23" s="315">
        <f t="shared" si="1"/>
        <v>3</v>
      </c>
      <c r="H23" s="310" t="s">
        <v>121</v>
      </c>
      <c r="I23" s="311">
        <v>1</v>
      </c>
      <c r="J23" s="315">
        <f t="shared" si="6"/>
        <v>1</v>
      </c>
      <c r="K23" s="312">
        <f t="shared" si="7"/>
        <v>0</v>
      </c>
      <c r="L23" s="316">
        <f t="shared" si="2"/>
        <v>0</v>
      </c>
      <c r="M23" s="314">
        <f t="shared" si="8"/>
        <v>6</v>
      </c>
      <c r="N23" s="316">
        <f t="shared" si="3"/>
        <v>3.2690421706440015E-2</v>
      </c>
      <c r="O23" s="317">
        <f t="shared" si="4"/>
        <v>6</v>
      </c>
      <c r="P23" s="96">
        <f t="shared" si="5"/>
        <v>1.6773363898129771E-2</v>
      </c>
    </row>
    <row r="24" spans="1:16" ht="12.75" customHeight="1" x14ac:dyDescent="0.25">
      <c r="A24" s="271" t="s">
        <v>35</v>
      </c>
      <c r="B24" s="274" t="s">
        <v>121</v>
      </c>
      <c r="C24" s="32">
        <v>7</v>
      </c>
      <c r="D24" s="315">
        <f t="shared" si="0"/>
        <v>7</v>
      </c>
      <c r="E24" s="274" t="s">
        <v>121</v>
      </c>
      <c r="F24" s="32">
        <v>10</v>
      </c>
      <c r="G24" s="315">
        <f t="shared" si="1"/>
        <v>10</v>
      </c>
      <c r="H24" s="310" t="s">
        <v>121</v>
      </c>
      <c r="I24" s="311">
        <v>5</v>
      </c>
      <c r="J24" s="315">
        <f t="shared" si="6"/>
        <v>5</v>
      </c>
      <c r="K24" s="312">
        <f t="shared" si="7"/>
        <v>0</v>
      </c>
      <c r="L24" s="316">
        <f t="shared" si="2"/>
        <v>0</v>
      </c>
      <c r="M24" s="314">
        <f t="shared" si="8"/>
        <v>22</v>
      </c>
      <c r="N24" s="316">
        <f t="shared" si="3"/>
        <v>0.11986487959028005</v>
      </c>
      <c r="O24" s="317">
        <f t="shared" si="4"/>
        <v>22</v>
      </c>
      <c r="P24" s="96">
        <f t="shared" si="5"/>
        <v>6.1502334293142488E-2</v>
      </c>
    </row>
    <row r="25" spans="1:16" ht="12.75" customHeight="1" x14ac:dyDescent="0.25">
      <c r="A25" s="271" t="s">
        <v>37</v>
      </c>
      <c r="B25" s="31">
        <v>11</v>
      </c>
      <c r="C25" s="32">
        <v>18</v>
      </c>
      <c r="D25" s="315">
        <f t="shared" si="0"/>
        <v>29</v>
      </c>
      <c r="E25" s="31">
        <v>9</v>
      </c>
      <c r="F25" s="32">
        <v>18</v>
      </c>
      <c r="G25" s="315">
        <f t="shared" si="1"/>
        <v>27</v>
      </c>
      <c r="H25" s="310">
        <v>25</v>
      </c>
      <c r="I25" s="311">
        <v>37</v>
      </c>
      <c r="J25" s="315">
        <f t="shared" si="6"/>
        <v>62</v>
      </c>
      <c r="K25" s="312">
        <f t="shared" si="7"/>
        <v>45</v>
      </c>
      <c r="L25" s="316">
        <f t="shared" si="2"/>
        <v>0.25836826089452836</v>
      </c>
      <c r="M25" s="314">
        <f t="shared" si="8"/>
        <v>73</v>
      </c>
      <c r="N25" s="316">
        <f t="shared" si="3"/>
        <v>0.39773346409502014</v>
      </c>
      <c r="O25" s="317">
        <f t="shared" si="4"/>
        <v>118</v>
      </c>
      <c r="P25" s="96">
        <f t="shared" si="5"/>
        <v>0.32987615666321879</v>
      </c>
    </row>
    <row r="26" spans="1:16" ht="12.75" customHeight="1" x14ac:dyDescent="0.25">
      <c r="A26" s="271" t="s">
        <v>38</v>
      </c>
      <c r="B26" s="274">
        <v>4</v>
      </c>
      <c r="C26" s="32">
        <v>11</v>
      </c>
      <c r="D26" s="315">
        <f t="shared" si="0"/>
        <v>15</v>
      </c>
      <c r="E26" s="274">
        <v>5</v>
      </c>
      <c r="F26" s="32">
        <v>14</v>
      </c>
      <c r="G26" s="315">
        <f t="shared" si="1"/>
        <v>19</v>
      </c>
      <c r="H26" s="310">
        <v>4</v>
      </c>
      <c r="I26" s="311">
        <v>10</v>
      </c>
      <c r="J26" s="315">
        <f t="shared" si="6"/>
        <v>14</v>
      </c>
      <c r="K26" s="312">
        <f t="shared" si="7"/>
        <v>13</v>
      </c>
      <c r="L26" s="316">
        <f t="shared" si="2"/>
        <v>7.4639719813974853E-2</v>
      </c>
      <c r="M26" s="314">
        <f t="shared" si="8"/>
        <v>35</v>
      </c>
      <c r="N26" s="316">
        <f t="shared" si="3"/>
        <v>0.19069412662090007</v>
      </c>
      <c r="O26" s="317">
        <f t="shared" si="4"/>
        <v>48</v>
      </c>
      <c r="P26" s="96">
        <f t="shared" si="5"/>
        <v>0.13418691118503817</v>
      </c>
    </row>
    <row r="27" spans="1:16" ht="12.75" customHeight="1" x14ac:dyDescent="0.25">
      <c r="A27" s="271" t="s">
        <v>42</v>
      </c>
      <c r="B27" s="274" t="s">
        <v>121</v>
      </c>
      <c r="C27" s="32" t="s">
        <v>121</v>
      </c>
      <c r="D27" s="315">
        <v>0</v>
      </c>
      <c r="E27" s="274" t="s">
        <v>121</v>
      </c>
      <c r="F27" s="32" t="s">
        <v>121</v>
      </c>
      <c r="G27" s="315">
        <v>0</v>
      </c>
      <c r="H27" s="310">
        <v>4</v>
      </c>
      <c r="I27" s="311">
        <v>5</v>
      </c>
      <c r="J27" s="315">
        <f>SUM(H27:I27)</f>
        <v>9</v>
      </c>
      <c r="K27" s="312">
        <f>SUM(H27,B27,E27)</f>
        <v>4</v>
      </c>
      <c r="L27" s="316">
        <f t="shared" si="2"/>
        <v>2.2966067635069184E-2</v>
      </c>
      <c r="M27" s="314">
        <f>SUM(I27,C27,F27)</f>
        <v>5</v>
      </c>
      <c r="N27" s="316">
        <f t="shared" si="3"/>
        <v>2.7242018088700012E-2</v>
      </c>
      <c r="O27" s="317">
        <f>SUM(K27,M27)</f>
        <v>9</v>
      </c>
      <c r="P27" s="96">
        <f t="shared" si="5"/>
        <v>2.5160045847194654E-2</v>
      </c>
    </row>
    <row r="28" spans="1:16" ht="14.25" customHeight="1" x14ac:dyDescent="0.25">
      <c r="A28" s="271" t="s">
        <v>43</v>
      </c>
      <c r="B28" s="15">
        <v>1</v>
      </c>
      <c r="C28" s="98" t="s">
        <v>121</v>
      </c>
      <c r="D28" s="315">
        <f t="shared" si="0"/>
        <v>1</v>
      </c>
      <c r="E28" s="15">
        <v>1</v>
      </c>
      <c r="F28" s="98">
        <v>7</v>
      </c>
      <c r="G28" s="315">
        <f t="shared" si="1"/>
        <v>8</v>
      </c>
      <c r="H28" s="310" t="s">
        <v>121</v>
      </c>
      <c r="I28" s="311">
        <v>3</v>
      </c>
      <c r="J28" s="315">
        <f t="shared" si="6"/>
        <v>3</v>
      </c>
      <c r="K28" s="312">
        <f t="shared" si="7"/>
        <v>2</v>
      </c>
      <c r="L28" s="316">
        <f t="shared" si="2"/>
        <v>1.1483033817534592E-2</v>
      </c>
      <c r="M28" s="314">
        <f t="shared" si="8"/>
        <v>10</v>
      </c>
      <c r="N28" s="316">
        <f t="shared" si="3"/>
        <v>5.4484036177400025E-2</v>
      </c>
      <c r="O28" s="317">
        <f t="shared" si="4"/>
        <v>12</v>
      </c>
      <c r="P28" s="96">
        <f t="shared" si="5"/>
        <v>3.3546727796259543E-2</v>
      </c>
    </row>
    <row r="29" spans="1:16" ht="12.75" customHeight="1" x14ac:dyDescent="0.25">
      <c r="A29" s="271" t="s">
        <v>44</v>
      </c>
      <c r="B29" s="274">
        <v>2</v>
      </c>
      <c r="C29" s="32">
        <v>1</v>
      </c>
      <c r="D29" s="315">
        <f t="shared" si="0"/>
        <v>3</v>
      </c>
      <c r="E29" s="274" t="s">
        <v>121</v>
      </c>
      <c r="F29" s="32">
        <v>2</v>
      </c>
      <c r="G29" s="315">
        <f t="shared" si="1"/>
        <v>2</v>
      </c>
      <c r="H29" s="310" t="s">
        <v>121</v>
      </c>
      <c r="I29" s="311">
        <v>2</v>
      </c>
      <c r="J29" s="315">
        <f t="shared" si="6"/>
        <v>2</v>
      </c>
      <c r="K29" s="312">
        <f t="shared" si="7"/>
        <v>2</v>
      </c>
      <c r="L29" s="316">
        <f t="shared" si="2"/>
        <v>1.1483033817534592E-2</v>
      </c>
      <c r="M29" s="314">
        <f t="shared" si="8"/>
        <v>5</v>
      </c>
      <c r="N29" s="316">
        <f t="shared" si="3"/>
        <v>2.7242018088700012E-2</v>
      </c>
      <c r="O29" s="317">
        <f t="shared" si="4"/>
        <v>7</v>
      </c>
      <c r="P29" s="96">
        <f t="shared" si="5"/>
        <v>1.9568924547818067E-2</v>
      </c>
    </row>
    <row r="30" spans="1:16" ht="12.75" customHeight="1" x14ac:dyDescent="0.25">
      <c r="A30" s="271" t="s">
        <v>45</v>
      </c>
      <c r="B30" s="274" t="s">
        <v>121</v>
      </c>
      <c r="C30" s="32" t="s">
        <v>121</v>
      </c>
      <c r="D30" s="315">
        <f t="shared" ref="D30:D57" si="9">SUM(B30:C30)</f>
        <v>0</v>
      </c>
      <c r="E30" s="274" t="s">
        <v>121</v>
      </c>
      <c r="F30" s="32">
        <v>1</v>
      </c>
      <c r="G30" s="315">
        <f t="shared" ref="G30:G57" si="10">SUM(E30:F30)</f>
        <v>1</v>
      </c>
      <c r="H30" s="310" t="s">
        <v>121</v>
      </c>
      <c r="I30" s="311">
        <v>2</v>
      </c>
      <c r="J30" s="315">
        <f t="shared" si="6"/>
        <v>2</v>
      </c>
      <c r="K30" s="312">
        <f t="shared" si="7"/>
        <v>0</v>
      </c>
      <c r="L30" s="316">
        <f t="shared" si="2"/>
        <v>0</v>
      </c>
      <c r="M30" s="314">
        <f t="shared" si="8"/>
        <v>3</v>
      </c>
      <c r="N30" s="316">
        <f t="shared" si="3"/>
        <v>1.6345210853220007E-2</v>
      </c>
      <c r="O30" s="317">
        <f t="shared" ref="O30:O57" si="11">SUM(K30,M30)</f>
        <v>3</v>
      </c>
      <c r="P30" s="96">
        <f t="shared" si="5"/>
        <v>8.3866819490648857E-3</v>
      </c>
    </row>
    <row r="31" spans="1:16" ht="12.75" customHeight="1" x14ac:dyDescent="0.25">
      <c r="A31" s="271" t="s">
        <v>47</v>
      </c>
      <c r="B31" s="31">
        <v>54</v>
      </c>
      <c r="C31" s="32">
        <v>41</v>
      </c>
      <c r="D31" s="315">
        <f t="shared" si="9"/>
        <v>95</v>
      </c>
      <c r="E31" s="31">
        <v>50</v>
      </c>
      <c r="F31" s="32">
        <v>33</v>
      </c>
      <c r="G31" s="315">
        <f t="shared" si="10"/>
        <v>83</v>
      </c>
      <c r="H31" s="310">
        <v>21</v>
      </c>
      <c r="I31" s="311">
        <v>10</v>
      </c>
      <c r="J31" s="315">
        <f t="shared" si="6"/>
        <v>31</v>
      </c>
      <c r="K31" s="312">
        <f t="shared" si="7"/>
        <v>125</v>
      </c>
      <c r="L31" s="316">
        <f t="shared" si="2"/>
        <v>0.71768961359591199</v>
      </c>
      <c r="M31" s="314">
        <f t="shared" si="8"/>
        <v>84</v>
      </c>
      <c r="N31" s="316">
        <f t="shared" si="3"/>
        <v>0.45766590389016021</v>
      </c>
      <c r="O31" s="317">
        <f t="shared" si="11"/>
        <v>209</v>
      </c>
      <c r="P31" s="96">
        <f t="shared" si="5"/>
        <v>0.58427217578485369</v>
      </c>
    </row>
    <row r="32" spans="1:16" ht="12.75" customHeight="1" x14ac:dyDescent="0.25">
      <c r="A32" s="271" t="s">
        <v>49</v>
      </c>
      <c r="B32" s="31">
        <v>30</v>
      </c>
      <c r="C32" s="32">
        <v>37</v>
      </c>
      <c r="D32" s="315">
        <f t="shared" si="9"/>
        <v>67</v>
      </c>
      <c r="E32" s="31">
        <v>46</v>
      </c>
      <c r="F32" s="32">
        <v>79</v>
      </c>
      <c r="G32" s="315">
        <f t="shared" si="10"/>
        <v>125</v>
      </c>
      <c r="H32" s="310">
        <v>80</v>
      </c>
      <c r="I32" s="311">
        <v>67</v>
      </c>
      <c r="J32" s="315">
        <f t="shared" si="6"/>
        <v>147</v>
      </c>
      <c r="K32" s="312">
        <f t="shared" si="7"/>
        <v>156</v>
      </c>
      <c r="L32" s="316">
        <f t="shared" si="2"/>
        <v>0.89567663776769824</v>
      </c>
      <c r="M32" s="314">
        <f t="shared" si="8"/>
        <v>183</v>
      </c>
      <c r="N32" s="316">
        <f t="shared" si="3"/>
        <v>0.99705786204642044</v>
      </c>
      <c r="O32" s="317">
        <f t="shared" si="11"/>
        <v>339</v>
      </c>
      <c r="P32" s="96">
        <f t="shared" si="5"/>
        <v>0.94769506024433203</v>
      </c>
    </row>
    <row r="33" spans="1:16" ht="12.75" customHeight="1" x14ac:dyDescent="0.25">
      <c r="A33" s="271" t="s">
        <v>53</v>
      </c>
      <c r="B33" s="31">
        <v>1</v>
      </c>
      <c r="C33" s="32">
        <v>1</v>
      </c>
      <c r="D33" s="315">
        <f t="shared" si="9"/>
        <v>2</v>
      </c>
      <c r="E33" s="31">
        <v>1</v>
      </c>
      <c r="F33" s="32" t="s">
        <v>121</v>
      </c>
      <c r="G33" s="315">
        <f t="shared" si="10"/>
        <v>1</v>
      </c>
      <c r="H33" s="310">
        <v>1</v>
      </c>
      <c r="I33" s="311">
        <v>5</v>
      </c>
      <c r="J33" s="315">
        <f t="shared" si="6"/>
        <v>6</v>
      </c>
      <c r="K33" s="312">
        <f t="shared" si="7"/>
        <v>3</v>
      </c>
      <c r="L33" s="316">
        <f t="shared" si="2"/>
        <v>1.7224550726301888E-2</v>
      </c>
      <c r="M33" s="314">
        <f t="shared" si="8"/>
        <v>6</v>
      </c>
      <c r="N33" s="316">
        <f t="shared" si="3"/>
        <v>3.2690421706440015E-2</v>
      </c>
      <c r="O33" s="317">
        <f t="shared" si="11"/>
        <v>9</v>
      </c>
      <c r="P33" s="96">
        <f t="shared" si="5"/>
        <v>2.5160045847194654E-2</v>
      </c>
    </row>
    <row r="34" spans="1:16" ht="12.75" customHeight="1" x14ac:dyDescent="0.25">
      <c r="A34" s="271" t="s">
        <v>54</v>
      </c>
      <c r="B34" s="31" t="s">
        <v>121</v>
      </c>
      <c r="C34" s="32" t="s">
        <v>121</v>
      </c>
      <c r="D34" s="315">
        <f t="shared" si="9"/>
        <v>0</v>
      </c>
      <c r="E34" s="31" t="s">
        <v>121</v>
      </c>
      <c r="F34" s="32">
        <v>2</v>
      </c>
      <c r="G34" s="315">
        <f t="shared" si="10"/>
        <v>2</v>
      </c>
      <c r="H34" s="310" t="s">
        <v>121</v>
      </c>
      <c r="I34" s="311" t="s">
        <v>121</v>
      </c>
      <c r="J34" s="315">
        <f t="shared" si="6"/>
        <v>0</v>
      </c>
      <c r="K34" s="312">
        <f t="shared" si="7"/>
        <v>0</v>
      </c>
      <c r="L34" s="316">
        <f t="shared" si="2"/>
        <v>0</v>
      </c>
      <c r="M34" s="314">
        <f t="shared" si="8"/>
        <v>2</v>
      </c>
      <c r="N34" s="316">
        <f t="shared" si="3"/>
        <v>1.0896807235480005E-2</v>
      </c>
      <c r="O34" s="317">
        <f t="shared" si="11"/>
        <v>2</v>
      </c>
      <c r="P34" s="96">
        <f t="shared" si="5"/>
        <v>5.5911212993765896E-3</v>
      </c>
    </row>
    <row r="35" spans="1:16" ht="12.75" customHeight="1" x14ac:dyDescent="0.25">
      <c r="A35" s="271" t="s">
        <v>55</v>
      </c>
      <c r="B35" s="31" t="s">
        <v>121</v>
      </c>
      <c r="C35" s="32">
        <v>2</v>
      </c>
      <c r="D35" s="315">
        <f t="shared" si="9"/>
        <v>2</v>
      </c>
      <c r="E35" s="31" t="s">
        <v>121</v>
      </c>
      <c r="F35" s="32" t="s">
        <v>121</v>
      </c>
      <c r="G35" s="315">
        <f t="shared" si="10"/>
        <v>0</v>
      </c>
      <c r="H35" s="310" t="s">
        <v>121</v>
      </c>
      <c r="I35" s="311" t="s">
        <v>121</v>
      </c>
      <c r="J35" s="315">
        <f t="shared" si="6"/>
        <v>0</v>
      </c>
      <c r="K35" s="312">
        <f t="shared" si="7"/>
        <v>0</v>
      </c>
      <c r="L35" s="316">
        <f t="shared" si="2"/>
        <v>0</v>
      </c>
      <c r="M35" s="314">
        <f t="shared" si="8"/>
        <v>2</v>
      </c>
      <c r="N35" s="316">
        <f t="shared" si="3"/>
        <v>1.0896807235480005E-2</v>
      </c>
      <c r="O35" s="317">
        <f t="shared" si="11"/>
        <v>2</v>
      </c>
      <c r="P35" s="96">
        <f t="shared" si="5"/>
        <v>5.5911212993765896E-3</v>
      </c>
    </row>
    <row r="36" spans="1:16" ht="12.75" customHeight="1" x14ac:dyDescent="0.25">
      <c r="A36" s="271" t="s">
        <v>56</v>
      </c>
      <c r="B36" s="31" t="s">
        <v>121</v>
      </c>
      <c r="C36" s="32" t="s">
        <v>121</v>
      </c>
      <c r="D36" s="315">
        <f t="shared" si="9"/>
        <v>0</v>
      </c>
      <c r="E36" s="31">
        <v>2</v>
      </c>
      <c r="F36" s="32">
        <v>3</v>
      </c>
      <c r="G36" s="315">
        <f t="shared" si="10"/>
        <v>5</v>
      </c>
      <c r="H36" s="310">
        <v>3</v>
      </c>
      <c r="I36" s="311">
        <v>0</v>
      </c>
      <c r="J36" s="315">
        <f t="shared" si="6"/>
        <v>3</v>
      </c>
      <c r="K36" s="312">
        <f t="shared" si="7"/>
        <v>5</v>
      </c>
      <c r="L36" s="316">
        <f t="shared" si="2"/>
        <v>2.8707584543836481E-2</v>
      </c>
      <c r="M36" s="314">
        <f t="shared" si="8"/>
        <v>3</v>
      </c>
      <c r="N36" s="316">
        <f t="shared" si="3"/>
        <v>1.6345210853220007E-2</v>
      </c>
      <c r="O36" s="317">
        <f t="shared" si="11"/>
        <v>8</v>
      </c>
      <c r="P36" s="96">
        <f t="shared" si="5"/>
        <v>2.2364485197506358E-2</v>
      </c>
    </row>
    <row r="37" spans="1:16" ht="12.75" customHeight="1" x14ac:dyDescent="0.25">
      <c r="A37" s="271" t="s">
        <v>58</v>
      </c>
      <c r="B37" s="274" t="s">
        <v>121</v>
      </c>
      <c r="C37" s="32">
        <v>6</v>
      </c>
      <c r="D37" s="315">
        <f t="shared" si="9"/>
        <v>6</v>
      </c>
      <c r="E37" s="274">
        <v>1</v>
      </c>
      <c r="F37" s="32">
        <v>6</v>
      </c>
      <c r="G37" s="315">
        <f t="shared" si="10"/>
        <v>7</v>
      </c>
      <c r="H37" s="310">
        <v>1</v>
      </c>
      <c r="I37" s="311">
        <v>0</v>
      </c>
      <c r="J37" s="315">
        <f t="shared" si="6"/>
        <v>1</v>
      </c>
      <c r="K37" s="312">
        <f t="shared" si="7"/>
        <v>2</v>
      </c>
      <c r="L37" s="316">
        <f t="shared" ref="L37:L68" si="12">K37*100/$K$77</f>
        <v>1.1483033817534592E-2</v>
      </c>
      <c r="M37" s="314">
        <f t="shared" si="8"/>
        <v>12</v>
      </c>
      <c r="N37" s="316">
        <f t="shared" ref="N37:N68" si="13">M37*100/$M$77</f>
        <v>6.538084341288003E-2</v>
      </c>
      <c r="O37" s="317">
        <f t="shared" si="11"/>
        <v>14</v>
      </c>
      <c r="P37" s="96">
        <f t="shared" ref="P37:P68" si="14">O37*100/$O$77</f>
        <v>3.9137849095636133E-2</v>
      </c>
    </row>
    <row r="38" spans="1:16" ht="12.75" customHeight="1" x14ac:dyDescent="0.25">
      <c r="A38" s="271" t="s">
        <v>59</v>
      </c>
      <c r="B38" s="274" t="s">
        <v>121</v>
      </c>
      <c r="C38" s="32" t="s">
        <v>121</v>
      </c>
      <c r="D38" s="315">
        <f t="shared" si="9"/>
        <v>0</v>
      </c>
      <c r="E38" s="274">
        <v>1</v>
      </c>
      <c r="F38" s="32">
        <v>2</v>
      </c>
      <c r="G38" s="315">
        <f t="shared" si="10"/>
        <v>3</v>
      </c>
      <c r="H38" s="310" t="s">
        <v>121</v>
      </c>
      <c r="I38" s="311" t="s">
        <v>121</v>
      </c>
      <c r="J38" s="315">
        <f t="shared" si="6"/>
        <v>0</v>
      </c>
      <c r="K38" s="312">
        <f t="shared" si="7"/>
        <v>1</v>
      </c>
      <c r="L38" s="316">
        <f t="shared" si="12"/>
        <v>5.7415169087672961E-3</v>
      </c>
      <c r="M38" s="314">
        <f t="shared" si="8"/>
        <v>2</v>
      </c>
      <c r="N38" s="316">
        <f t="shared" si="13"/>
        <v>1.0896807235480005E-2</v>
      </c>
      <c r="O38" s="317">
        <f t="shared" si="11"/>
        <v>3</v>
      </c>
      <c r="P38" s="96">
        <f t="shared" si="14"/>
        <v>8.3866819490648857E-3</v>
      </c>
    </row>
    <row r="39" spans="1:16" ht="12.75" customHeight="1" x14ac:dyDescent="0.25">
      <c r="A39" s="271" t="s">
        <v>60</v>
      </c>
      <c r="B39" s="31" t="s">
        <v>121</v>
      </c>
      <c r="C39" s="32">
        <v>1</v>
      </c>
      <c r="D39" s="315">
        <f t="shared" si="9"/>
        <v>1</v>
      </c>
      <c r="E39" s="31">
        <v>2</v>
      </c>
      <c r="F39" s="32">
        <v>11</v>
      </c>
      <c r="G39" s="315">
        <f t="shared" si="10"/>
        <v>13</v>
      </c>
      <c r="H39" s="310" t="s">
        <v>121</v>
      </c>
      <c r="I39" s="311">
        <v>6</v>
      </c>
      <c r="J39" s="315">
        <f t="shared" si="6"/>
        <v>6</v>
      </c>
      <c r="K39" s="312">
        <f t="shared" si="7"/>
        <v>2</v>
      </c>
      <c r="L39" s="316">
        <f t="shared" si="12"/>
        <v>1.1483033817534592E-2</v>
      </c>
      <c r="M39" s="314">
        <f t="shared" si="8"/>
        <v>18</v>
      </c>
      <c r="N39" s="316">
        <f t="shared" si="13"/>
        <v>9.8071265119320045E-2</v>
      </c>
      <c r="O39" s="317">
        <f t="shared" si="11"/>
        <v>20</v>
      </c>
      <c r="P39" s="96">
        <f t="shared" si="14"/>
        <v>5.5911212993765898E-2</v>
      </c>
    </row>
    <row r="40" spans="1:16" ht="12.75" customHeight="1" x14ac:dyDescent="0.25">
      <c r="A40" s="271" t="s">
        <v>61</v>
      </c>
      <c r="B40" s="31" t="s">
        <v>121</v>
      </c>
      <c r="C40" s="32" t="s">
        <v>121</v>
      </c>
      <c r="D40" s="315">
        <f t="shared" si="9"/>
        <v>0</v>
      </c>
      <c r="E40" s="31">
        <v>1</v>
      </c>
      <c r="F40" s="32" t="s">
        <v>121</v>
      </c>
      <c r="G40" s="315">
        <f t="shared" si="10"/>
        <v>1</v>
      </c>
      <c r="H40" s="310" t="s">
        <v>121</v>
      </c>
      <c r="I40" s="311" t="s">
        <v>121</v>
      </c>
      <c r="J40" s="315">
        <f t="shared" si="6"/>
        <v>0</v>
      </c>
      <c r="K40" s="312">
        <f t="shared" si="7"/>
        <v>1</v>
      </c>
      <c r="L40" s="316">
        <f t="shared" si="12"/>
        <v>5.7415169087672961E-3</v>
      </c>
      <c r="M40" s="314">
        <f t="shared" si="8"/>
        <v>0</v>
      </c>
      <c r="N40" s="316">
        <f t="shared" si="13"/>
        <v>0</v>
      </c>
      <c r="O40" s="317">
        <f t="shared" si="11"/>
        <v>1</v>
      </c>
      <c r="P40" s="96">
        <f t="shared" si="14"/>
        <v>2.7955606496882948E-3</v>
      </c>
    </row>
    <row r="41" spans="1:16" ht="12.75" customHeight="1" x14ac:dyDescent="0.25">
      <c r="A41" s="271" t="s">
        <v>180</v>
      </c>
      <c r="B41" s="31" t="s">
        <v>121</v>
      </c>
      <c r="C41" s="32" t="s">
        <v>121</v>
      </c>
      <c r="D41" s="315">
        <v>0</v>
      </c>
      <c r="E41" s="31" t="s">
        <v>121</v>
      </c>
      <c r="F41" s="32" t="s">
        <v>121</v>
      </c>
      <c r="G41" s="315">
        <v>0</v>
      </c>
      <c r="H41" s="310">
        <v>1</v>
      </c>
      <c r="I41" s="311" t="s">
        <v>121</v>
      </c>
      <c r="J41" s="315">
        <f>SUM(H41:I41)</f>
        <v>1</v>
      </c>
      <c r="K41" s="312">
        <f>SUM(H41,B41,E41)</f>
        <v>1</v>
      </c>
      <c r="L41" s="316">
        <f t="shared" si="12"/>
        <v>5.7415169087672961E-3</v>
      </c>
      <c r="M41" s="314">
        <f>SUM(I41,C41,F41)</f>
        <v>0</v>
      </c>
      <c r="N41" s="316">
        <f t="shared" si="13"/>
        <v>0</v>
      </c>
      <c r="O41" s="317">
        <f>SUM(K41,M41)</f>
        <v>1</v>
      </c>
      <c r="P41" s="96">
        <f t="shared" si="14"/>
        <v>2.7955606496882948E-3</v>
      </c>
    </row>
    <row r="42" spans="1:16" ht="12.75" customHeight="1" x14ac:dyDescent="0.25">
      <c r="A42" s="271" t="s">
        <v>63</v>
      </c>
      <c r="B42" s="31" t="s">
        <v>121</v>
      </c>
      <c r="C42" s="32" t="s">
        <v>121</v>
      </c>
      <c r="D42" s="315">
        <v>0</v>
      </c>
      <c r="E42" s="31" t="s">
        <v>121</v>
      </c>
      <c r="F42" s="32" t="s">
        <v>121</v>
      </c>
      <c r="G42" s="315">
        <v>0</v>
      </c>
      <c r="H42" s="310" t="s">
        <v>121</v>
      </c>
      <c r="I42" s="311">
        <v>1</v>
      </c>
      <c r="J42" s="315">
        <f>SUM(H42:I42)</f>
        <v>1</v>
      </c>
      <c r="K42" s="312">
        <f>SUM(H42,B42,E42)</f>
        <v>0</v>
      </c>
      <c r="L42" s="316">
        <f t="shared" si="12"/>
        <v>0</v>
      </c>
      <c r="M42" s="314">
        <f>SUM(I42,C42,F42)</f>
        <v>1</v>
      </c>
      <c r="N42" s="316">
        <f t="shared" si="13"/>
        <v>5.4484036177400025E-3</v>
      </c>
      <c r="O42" s="317">
        <f>SUM(K42,M42)</f>
        <v>1</v>
      </c>
      <c r="P42" s="96">
        <f t="shared" si="14"/>
        <v>2.7955606496882948E-3</v>
      </c>
    </row>
    <row r="43" spans="1:16" ht="12.75" customHeight="1" x14ac:dyDescent="0.25">
      <c r="A43" s="271" t="s">
        <v>65</v>
      </c>
      <c r="B43" s="15" t="s">
        <v>121</v>
      </c>
      <c r="C43" s="98">
        <v>2</v>
      </c>
      <c r="D43" s="315">
        <f t="shared" si="9"/>
        <v>2</v>
      </c>
      <c r="E43" s="15" t="s">
        <v>121</v>
      </c>
      <c r="F43" s="98" t="s">
        <v>121</v>
      </c>
      <c r="G43" s="315">
        <f t="shared" si="10"/>
        <v>0</v>
      </c>
      <c r="H43" s="310" t="s">
        <v>121</v>
      </c>
      <c r="I43" s="311" t="s">
        <v>121</v>
      </c>
      <c r="J43" s="315">
        <f t="shared" si="6"/>
        <v>0</v>
      </c>
      <c r="K43" s="312">
        <f t="shared" si="7"/>
        <v>0</v>
      </c>
      <c r="L43" s="316">
        <f t="shared" si="12"/>
        <v>0</v>
      </c>
      <c r="M43" s="314">
        <f t="shared" si="8"/>
        <v>2</v>
      </c>
      <c r="N43" s="316">
        <f t="shared" si="13"/>
        <v>1.0896807235480005E-2</v>
      </c>
      <c r="O43" s="317">
        <f t="shared" si="11"/>
        <v>2</v>
      </c>
      <c r="P43" s="96">
        <f t="shared" si="14"/>
        <v>5.5911212993765896E-3</v>
      </c>
    </row>
    <row r="44" spans="1:16" ht="12.75" customHeight="1" x14ac:dyDescent="0.25">
      <c r="A44" s="271" t="s">
        <v>66</v>
      </c>
      <c r="B44" s="274">
        <v>2</v>
      </c>
      <c r="C44" s="32">
        <v>2</v>
      </c>
      <c r="D44" s="315">
        <f t="shared" si="9"/>
        <v>4</v>
      </c>
      <c r="E44" s="274" t="s">
        <v>121</v>
      </c>
      <c r="F44" s="32">
        <v>2</v>
      </c>
      <c r="G44" s="315">
        <f t="shared" si="10"/>
        <v>2</v>
      </c>
      <c r="H44" s="310" t="s">
        <v>121</v>
      </c>
      <c r="I44" s="311" t="s">
        <v>121</v>
      </c>
      <c r="J44" s="315">
        <f t="shared" si="6"/>
        <v>0</v>
      </c>
      <c r="K44" s="312">
        <f t="shared" si="7"/>
        <v>2</v>
      </c>
      <c r="L44" s="316">
        <f t="shared" si="12"/>
        <v>1.1483033817534592E-2</v>
      </c>
      <c r="M44" s="314">
        <f t="shared" si="8"/>
        <v>4</v>
      </c>
      <c r="N44" s="316">
        <f t="shared" si="13"/>
        <v>2.179361447096001E-2</v>
      </c>
      <c r="O44" s="317">
        <f t="shared" si="11"/>
        <v>6</v>
      </c>
      <c r="P44" s="96">
        <f t="shared" si="14"/>
        <v>1.6773363898129771E-2</v>
      </c>
    </row>
    <row r="45" spans="1:16" ht="12.75" customHeight="1" x14ac:dyDescent="0.25">
      <c r="A45" s="271" t="s">
        <v>68</v>
      </c>
      <c r="B45" s="31">
        <v>4</v>
      </c>
      <c r="C45" s="32">
        <v>4</v>
      </c>
      <c r="D45" s="315">
        <f t="shared" si="9"/>
        <v>8</v>
      </c>
      <c r="E45" s="31">
        <v>1</v>
      </c>
      <c r="F45" s="32">
        <v>1</v>
      </c>
      <c r="G45" s="315">
        <f t="shared" si="10"/>
        <v>2</v>
      </c>
      <c r="H45" s="310">
        <v>1</v>
      </c>
      <c r="I45" s="311">
        <v>0</v>
      </c>
      <c r="J45" s="315">
        <f t="shared" si="6"/>
        <v>1</v>
      </c>
      <c r="K45" s="312">
        <f t="shared" si="7"/>
        <v>6</v>
      </c>
      <c r="L45" s="316">
        <f t="shared" si="12"/>
        <v>3.4449101452603777E-2</v>
      </c>
      <c r="M45" s="314">
        <f t="shared" si="8"/>
        <v>5</v>
      </c>
      <c r="N45" s="316">
        <f t="shared" si="13"/>
        <v>2.7242018088700012E-2</v>
      </c>
      <c r="O45" s="317">
        <f t="shared" si="11"/>
        <v>11</v>
      </c>
      <c r="P45" s="96">
        <f t="shared" si="14"/>
        <v>3.0751167146571244E-2</v>
      </c>
    </row>
    <row r="46" spans="1:16" ht="12.75" customHeight="1" x14ac:dyDescent="0.25">
      <c r="A46" s="271" t="s">
        <v>69</v>
      </c>
      <c r="B46" s="31">
        <v>3</v>
      </c>
      <c r="C46" s="32">
        <v>4</v>
      </c>
      <c r="D46" s="315">
        <f t="shared" si="9"/>
        <v>7</v>
      </c>
      <c r="E46" s="31">
        <v>5</v>
      </c>
      <c r="F46" s="32">
        <v>5</v>
      </c>
      <c r="G46" s="315">
        <f t="shared" si="10"/>
        <v>10</v>
      </c>
      <c r="H46" s="310">
        <v>4</v>
      </c>
      <c r="I46" s="311">
        <v>4</v>
      </c>
      <c r="J46" s="315">
        <f t="shared" si="6"/>
        <v>8</v>
      </c>
      <c r="K46" s="312">
        <f t="shared" si="7"/>
        <v>12</v>
      </c>
      <c r="L46" s="316">
        <f t="shared" si="12"/>
        <v>6.8898202905207553E-2</v>
      </c>
      <c r="M46" s="314">
        <f t="shared" si="8"/>
        <v>13</v>
      </c>
      <c r="N46" s="316">
        <f t="shared" si="13"/>
        <v>7.0829247030620032E-2</v>
      </c>
      <c r="O46" s="317">
        <f t="shared" si="11"/>
        <v>25</v>
      </c>
      <c r="P46" s="96">
        <f t="shared" si="14"/>
        <v>6.9889016242207377E-2</v>
      </c>
    </row>
    <row r="47" spans="1:16" ht="12.75" customHeight="1" x14ac:dyDescent="0.25">
      <c r="A47" s="271" t="s">
        <v>72</v>
      </c>
      <c r="B47" s="274">
        <v>1</v>
      </c>
      <c r="C47" s="32">
        <v>5</v>
      </c>
      <c r="D47" s="315">
        <f t="shared" si="9"/>
        <v>6</v>
      </c>
      <c r="E47" s="274">
        <v>2</v>
      </c>
      <c r="F47" s="32">
        <v>2</v>
      </c>
      <c r="G47" s="315">
        <f t="shared" si="10"/>
        <v>4</v>
      </c>
      <c r="H47" s="310">
        <v>1</v>
      </c>
      <c r="I47" s="311">
        <v>2</v>
      </c>
      <c r="J47" s="315">
        <f t="shared" si="6"/>
        <v>3</v>
      </c>
      <c r="K47" s="312">
        <f t="shared" si="7"/>
        <v>4</v>
      </c>
      <c r="L47" s="316">
        <f t="shared" si="12"/>
        <v>2.2966067635069184E-2</v>
      </c>
      <c r="M47" s="314">
        <f t="shared" si="8"/>
        <v>9</v>
      </c>
      <c r="N47" s="316">
        <f t="shared" si="13"/>
        <v>4.9035632559660022E-2</v>
      </c>
      <c r="O47" s="317">
        <f t="shared" si="11"/>
        <v>13</v>
      </c>
      <c r="P47" s="96">
        <f t="shared" si="14"/>
        <v>3.6342288445947835E-2</v>
      </c>
    </row>
    <row r="48" spans="1:16" ht="12.75" customHeight="1" x14ac:dyDescent="0.25">
      <c r="A48" s="271" t="s">
        <v>145</v>
      </c>
      <c r="B48" s="274" t="s">
        <v>121</v>
      </c>
      <c r="C48" s="32" t="s">
        <v>121</v>
      </c>
      <c r="D48" s="315">
        <f t="shared" si="9"/>
        <v>0</v>
      </c>
      <c r="E48" s="274" t="s">
        <v>121</v>
      </c>
      <c r="F48" s="32">
        <v>1</v>
      </c>
      <c r="G48" s="315">
        <f t="shared" si="10"/>
        <v>1</v>
      </c>
      <c r="H48" s="310" t="s">
        <v>121</v>
      </c>
      <c r="I48" s="311" t="s">
        <v>121</v>
      </c>
      <c r="J48" s="315">
        <f t="shared" si="6"/>
        <v>0</v>
      </c>
      <c r="K48" s="312">
        <f t="shared" si="7"/>
        <v>0</v>
      </c>
      <c r="L48" s="316">
        <f t="shared" si="12"/>
        <v>0</v>
      </c>
      <c r="M48" s="314">
        <f t="shared" si="8"/>
        <v>1</v>
      </c>
      <c r="N48" s="316">
        <f t="shared" si="13"/>
        <v>5.4484036177400025E-3</v>
      </c>
      <c r="O48" s="317">
        <f t="shared" si="11"/>
        <v>1</v>
      </c>
      <c r="P48" s="96">
        <f t="shared" si="14"/>
        <v>2.7955606496882948E-3</v>
      </c>
    </row>
    <row r="49" spans="1:16" ht="12.75" customHeight="1" x14ac:dyDescent="0.25">
      <c r="A49" s="271" t="s">
        <v>73</v>
      </c>
      <c r="B49" s="274" t="s">
        <v>121</v>
      </c>
      <c r="C49" s="32">
        <v>3</v>
      </c>
      <c r="D49" s="315">
        <f t="shared" si="9"/>
        <v>3</v>
      </c>
      <c r="E49" s="274" t="s">
        <v>121</v>
      </c>
      <c r="F49" s="32" t="s">
        <v>121</v>
      </c>
      <c r="G49" s="315">
        <f t="shared" si="10"/>
        <v>0</v>
      </c>
      <c r="H49" s="310" t="s">
        <v>121</v>
      </c>
      <c r="I49" s="311">
        <v>3</v>
      </c>
      <c r="J49" s="315">
        <f t="shared" si="6"/>
        <v>3</v>
      </c>
      <c r="K49" s="312">
        <f t="shared" si="7"/>
        <v>0</v>
      </c>
      <c r="L49" s="316">
        <f t="shared" si="12"/>
        <v>0</v>
      </c>
      <c r="M49" s="314">
        <f t="shared" si="8"/>
        <v>6</v>
      </c>
      <c r="N49" s="316">
        <f t="shared" si="13"/>
        <v>3.2690421706440015E-2</v>
      </c>
      <c r="O49" s="317">
        <f t="shared" si="11"/>
        <v>6</v>
      </c>
      <c r="P49" s="96">
        <f t="shared" si="14"/>
        <v>1.6773363898129771E-2</v>
      </c>
    </row>
    <row r="50" spans="1:16" ht="12.75" customHeight="1" x14ac:dyDescent="0.25">
      <c r="A50" s="271" t="s">
        <v>213</v>
      </c>
      <c r="B50" s="274" t="s">
        <v>121</v>
      </c>
      <c r="C50" s="32">
        <v>1</v>
      </c>
      <c r="D50" s="315">
        <f t="shared" si="9"/>
        <v>1</v>
      </c>
      <c r="E50" s="274" t="s">
        <v>121</v>
      </c>
      <c r="F50" s="32" t="s">
        <v>121</v>
      </c>
      <c r="G50" s="315">
        <f t="shared" si="10"/>
        <v>0</v>
      </c>
      <c r="H50" s="310" t="s">
        <v>121</v>
      </c>
      <c r="I50" s="311" t="s">
        <v>121</v>
      </c>
      <c r="J50" s="315">
        <f t="shared" si="6"/>
        <v>0</v>
      </c>
      <c r="K50" s="312">
        <f t="shared" si="7"/>
        <v>0</v>
      </c>
      <c r="L50" s="316">
        <f t="shared" si="12"/>
        <v>0</v>
      </c>
      <c r="M50" s="314">
        <f t="shared" si="8"/>
        <v>1</v>
      </c>
      <c r="N50" s="316">
        <f t="shared" si="13"/>
        <v>5.4484036177400025E-3</v>
      </c>
      <c r="O50" s="317">
        <f t="shared" si="11"/>
        <v>1</v>
      </c>
      <c r="P50" s="96">
        <f t="shared" si="14"/>
        <v>2.7955606496882948E-3</v>
      </c>
    </row>
    <row r="51" spans="1:16" ht="12.75" customHeight="1" x14ac:dyDescent="0.25">
      <c r="A51" s="271" t="s">
        <v>74</v>
      </c>
      <c r="B51" s="31">
        <v>2</v>
      </c>
      <c r="C51" s="32">
        <v>5</v>
      </c>
      <c r="D51" s="315">
        <f t="shared" si="9"/>
        <v>7</v>
      </c>
      <c r="E51" s="31">
        <v>1</v>
      </c>
      <c r="F51" s="32">
        <v>6</v>
      </c>
      <c r="G51" s="315">
        <f t="shared" si="10"/>
        <v>7</v>
      </c>
      <c r="H51" s="310" t="s">
        <v>121</v>
      </c>
      <c r="I51" s="311">
        <v>4</v>
      </c>
      <c r="J51" s="315">
        <f t="shared" si="6"/>
        <v>4</v>
      </c>
      <c r="K51" s="312">
        <f t="shared" si="7"/>
        <v>3</v>
      </c>
      <c r="L51" s="316">
        <f t="shared" si="12"/>
        <v>1.7224550726301888E-2</v>
      </c>
      <c r="M51" s="314">
        <f t="shared" si="8"/>
        <v>15</v>
      </c>
      <c r="N51" s="316">
        <f t="shared" si="13"/>
        <v>8.1726054266100037E-2</v>
      </c>
      <c r="O51" s="317">
        <f t="shared" si="11"/>
        <v>18</v>
      </c>
      <c r="P51" s="96">
        <f t="shared" si="14"/>
        <v>5.0320091694389307E-2</v>
      </c>
    </row>
    <row r="52" spans="1:16" ht="12.75" customHeight="1" x14ac:dyDescent="0.25">
      <c r="A52" s="271" t="s">
        <v>76</v>
      </c>
      <c r="B52" s="274" t="s">
        <v>121</v>
      </c>
      <c r="C52" s="32">
        <v>36</v>
      </c>
      <c r="D52" s="315">
        <f t="shared" si="9"/>
        <v>36</v>
      </c>
      <c r="E52" s="274">
        <v>1</v>
      </c>
      <c r="F52" s="32">
        <v>48</v>
      </c>
      <c r="G52" s="315">
        <f t="shared" si="10"/>
        <v>49</v>
      </c>
      <c r="H52" s="310" t="s">
        <v>121</v>
      </c>
      <c r="I52" s="311">
        <v>26</v>
      </c>
      <c r="J52" s="315">
        <f t="shared" si="6"/>
        <v>26</v>
      </c>
      <c r="K52" s="312">
        <f t="shared" si="7"/>
        <v>1</v>
      </c>
      <c r="L52" s="316">
        <f t="shared" si="12"/>
        <v>5.7415169087672961E-3</v>
      </c>
      <c r="M52" s="314">
        <f t="shared" si="8"/>
        <v>110</v>
      </c>
      <c r="N52" s="316">
        <f t="shared" si="13"/>
        <v>0.59932439795140025</v>
      </c>
      <c r="O52" s="317">
        <f t="shared" si="11"/>
        <v>111</v>
      </c>
      <c r="P52" s="96">
        <f t="shared" si="14"/>
        <v>0.31030723211540073</v>
      </c>
    </row>
    <row r="53" spans="1:16" ht="12.75" customHeight="1" x14ac:dyDescent="0.25">
      <c r="A53" s="271" t="s">
        <v>77</v>
      </c>
      <c r="B53" s="274">
        <v>1</v>
      </c>
      <c r="C53" s="32">
        <v>7</v>
      </c>
      <c r="D53" s="315">
        <f t="shared" si="9"/>
        <v>8</v>
      </c>
      <c r="E53" s="274">
        <v>1</v>
      </c>
      <c r="F53" s="32">
        <v>9</v>
      </c>
      <c r="G53" s="315">
        <f t="shared" si="10"/>
        <v>10</v>
      </c>
      <c r="H53" s="310" t="s">
        <v>121</v>
      </c>
      <c r="I53" s="311">
        <v>1</v>
      </c>
      <c r="J53" s="315">
        <f t="shared" si="6"/>
        <v>1</v>
      </c>
      <c r="K53" s="312">
        <f t="shared" si="7"/>
        <v>2</v>
      </c>
      <c r="L53" s="316">
        <f t="shared" si="12"/>
        <v>1.1483033817534592E-2</v>
      </c>
      <c r="M53" s="314">
        <f t="shared" si="8"/>
        <v>17</v>
      </c>
      <c r="N53" s="316">
        <f t="shared" si="13"/>
        <v>9.2622861501580042E-2</v>
      </c>
      <c r="O53" s="317">
        <f t="shared" si="11"/>
        <v>19</v>
      </c>
      <c r="P53" s="96">
        <f t="shared" si="14"/>
        <v>5.3115652344077606E-2</v>
      </c>
    </row>
    <row r="54" spans="1:16" ht="12.75" customHeight="1" x14ac:dyDescent="0.25">
      <c r="A54" s="271" t="s">
        <v>138</v>
      </c>
      <c r="B54" s="274" t="s">
        <v>121</v>
      </c>
      <c r="C54" s="32">
        <v>2</v>
      </c>
      <c r="D54" s="315">
        <f t="shared" si="9"/>
        <v>2</v>
      </c>
      <c r="E54" s="274" t="s">
        <v>121</v>
      </c>
      <c r="F54" s="32">
        <v>1</v>
      </c>
      <c r="G54" s="315">
        <f t="shared" si="10"/>
        <v>1</v>
      </c>
      <c r="H54" s="310" t="s">
        <v>121</v>
      </c>
      <c r="I54" s="311" t="s">
        <v>121</v>
      </c>
      <c r="J54" s="315">
        <f t="shared" si="6"/>
        <v>0</v>
      </c>
      <c r="K54" s="312">
        <f t="shared" si="7"/>
        <v>0</v>
      </c>
      <c r="L54" s="316">
        <f t="shared" si="12"/>
        <v>0</v>
      </c>
      <c r="M54" s="314">
        <f t="shared" si="8"/>
        <v>3</v>
      </c>
      <c r="N54" s="316">
        <f t="shared" si="13"/>
        <v>1.6345210853220007E-2</v>
      </c>
      <c r="O54" s="317">
        <f t="shared" si="11"/>
        <v>3</v>
      </c>
      <c r="P54" s="96">
        <f t="shared" si="14"/>
        <v>8.3866819490648857E-3</v>
      </c>
    </row>
    <row r="55" spans="1:16" ht="12.75" customHeight="1" x14ac:dyDescent="0.25">
      <c r="A55" s="271" t="s">
        <v>81</v>
      </c>
      <c r="B55" s="31">
        <v>6432</v>
      </c>
      <c r="C55" s="32">
        <v>6417</v>
      </c>
      <c r="D55" s="315">
        <f t="shared" si="9"/>
        <v>12849</v>
      </c>
      <c r="E55" s="31">
        <v>2171</v>
      </c>
      <c r="F55" s="32">
        <v>1941</v>
      </c>
      <c r="G55" s="315">
        <f t="shared" si="10"/>
        <v>4112</v>
      </c>
      <c r="H55" s="310">
        <v>4143</v>
      </c>
      <c r="I55" s="311">
        <v>3846</v>
      </c>
      <c r="J55" s="315">
        <f t="shared" si="6"/>
        <v>7989</v>
      </c>
      <c r="K55" s="312">
        <f t="shared" si="7"/>
        <v>12746</v>
      </c>
      <c r="L55" s="316">
        <f t="shared" si="12"/>
        <v>73.181374519147965</v>
      </c>
      <c r="M55" s="314">
        <f t="shared" si="8"/>
        <v>12204</v>
      </c>
      <c r="N55" s="316">
        <f t="shared" si="13"/>
        <v>66.492317750898991</v>
      </c>
      <c r="O55" s="317">
        <f t="shared" si="11"/>
        <v>24950</v>
      </c>
      <c r="P55" s="96">
        <f t="shared" si="14"/>
        <v>69.749238209722961</v>
      </c>
    </row>
    <row r="56" spans="1:16" ht="12.75" customHeight="1" x14ac:dyDescent="0.25">
      <c r="A56" s="271" t="s">
        <v>177</v>
      </c>
      <c r="B56" s="31">
        <v>1</v>
      </c>
      <c r="C56" s="32">
        <v>1</v>
      </c>
      <c r="D56" s="315">
        <f t="shared" si="9"/>
        <v>2</v>
      </c>
      <c r="E56" s="31" t="s">
        <v>121</v>
      </c>
      <c r="F56" s="32" t="s">
        <v>121</v>
      </c>
      <c r="G56" s="315">
        <f t="shared" si="10"/>
        <v>0</v>
      </c>
      <c r="H56" s="310" t="s">
        <v>121</v>
      </c>
      <c r="I56" s="311" t="s">
        <v>121</v>
      </c>
      <c r="J56" s="315">
        <f t="shared" si="6"/>
        <v>0</v>
      </c>
      <c r="K56" s="312">
        <f t="shared" si="7"/>
        <v>1</v>
      </c>
      <c r="L56" s="316">
        <f t="shared" si="12"/>
        <v>5.7415169087672961E-3</v>
      </c>
      <c r="M56" s="314">
        <f t="shared" si="8"/>
        <v>1</v>
      </c>
      <c r="N56" s="316">
        <f t="shared" si="13"/>
        <v>5.4484036177400025E-3</v>
      </c>
      <c r="O56" s="317">
        <f t="shared" si="11"/>
        <v>2</v>
      </c>
      <c r="P56" s="96">
        <f t="shared" si="14"/>
        <v>5.5911212993765896E-3</v>
      </c>
    </row>
    <row r="57" spans="1:16" ht="12.75" customHeight="1" x14ac:dyDescent="0.25">
      <c r="A57" s="271" t="s">
        <v>215</v>
      </c>
      <c r="B57" s="31" t="s">
        <v>121</v>
      </c>
      <c r="C57" s="32" t="s">
        <v>121</v>
      </c>
      <c r="D57" s="315">
        <f t="shared" si="9"/>
        <v>0</v>
      </c>
      <c r="E57" s="31" t="s">
        <v>121</v>
      </c>
      <c r="F57" s="32">
        <v>3</v>
      </c>
      <c r="G57" s="315">
        <f t="shared" si="10"/>
        <v>3</v>
      </c>
      <c r="H57" s="310" t="s">
        <v>121</v>
      </c>
      <c r="I57" s="311">
        <v>2</v>
      </c>
      <c r="J57" s="315">
        <f t="shared" si="6"/>
        <v>2</v>
      </c>
      <c r="K57" s="312">
        <f t="shared" si="7"/>
        <v>0</v>
      </c>
      <c r="L57" s="316">
        <f t="shared" si="12"/>
        <v>0</v>
      </c>
      <c r="M57" s="314">
        <f t="shared" si="8"/>
        <v>5</v>
      </c>
      <c r="N57" s="316">
        <f t="shared" si="13"/>
        <v>2.7242018088700012E-2</v>
      </c>
      <c r="O57" s="317">
        <f t="shared" si="11"/>
        <v>5</v>
      </c>
      <c r="P57" s="96">
        <f t="shared" si="14"/>
        <v>1.3977803248441474E-2</v>
      </c>
    </row>
    <row r="58" spans="1:16" ht="12.75" customHeight="1" x14ac:dyDescent="0.25">
      <c r="A58" s="271" t="s">
        <v>82</v>
      </c>
      <c r="B58" s="15" t="s">
        <v>121</v>
      </c>
      <c r="C58" s="56" t="s">
        <v>121</v>
      </c>
      <c r="D58" s="315">
        <f t="shared" ref="D58:D76" si="15">SUM(B58:C58)</f>
        <v>0</v>
      </c>
      <c r="E58" s="15" t="s">
        <v>121</v>
      </c>
      <c r="F58" s="56" t="s">
        <v>121</v>
      </c>
      <c r="G58" s="315">
        <f t="shared" ref="G58:G76" si="16">SUM(E58:F58)</f>
        <v>0</v>
      </c>
      <c r="H58" s="310" t="s">
        <v>121</v>
      </c>
      <c r="I58" s="311">
        <v>4</v>
      </c>
      <c r="J58" s="315">
        <f t="shared" si="6"/>
        <v>4</v>
      </c>
      <c r="K58" s="312">
        <f t="shared" si="7"/>
        <v>0</v>
      </c>
      <c r="L58" s="316">
        <f t="shared" si="12"/>
        <v>0</v>
      </c>
      <c r="M58" s="314">
        <f t="shared" si="8"/>
        <v>4</v>
      </c>
      <c r="N58" s="316">
        <f t="shared" si="13"/>
        <v>2.179361447096001E-2</v>
      </c>
      <c r="O58" s="317">
        <f t="shared" ref="O58:O76" si="17">SUM(K58,M58)</f>
        <v>4</v>
      </c>
      <c r="P58" s="96">
        <f t="shared" si="14"/>
        <v>1.1182242598753179E-2</v>
      </c>
    </row>
    <row r="59" spans="1:16" ht="12.75" customHeight="1" x14ac:dyDescent="0.25">
      <c r="A59" s="271" t="s">
        <v>83</v>
      </c>
      <c r="B59" s="15" t="s">
        <v>121</v>
      </c>
      <c r="C59" s="56" t="s">
        <v>121</v>
      </c>
      <c r="D59" s="315">
        <f t="shared" si="15"/>
        <v>0</v>
      </c>
      <c r="E59" s="15" t="s">
        <v>121</v>
      </c>
      <c r="F59" s="56">
        <v>1</v>
      </c>
      <c r="G59" s="315">
        <f t="shared" si="16"/>
        <v>1</v>
      </c>
      <c r="H59" s="310" t="s">
        <v>121</v>
      </c>
      <c r="I59" s="311" t="s">
        <v>121</v>
      </c>
      <c r="J59" s="315">
        <f t="shared" si="6"/>
        <v>0</v>
      </c>
      <c r="K59" s="312">
        <f t="shared" si="7"/>
        <v>0</v>
      </c>
      <c r="L59" s="316">
        <v>5</v>
      </c>
      <c r="M59" s="314">
        <f t="shared" si="8"/>
        <v>1</v>
      </c>
      <c r="N59" s="316">
        <f t="shared" si="13"/>
        <v>5.4484036177400025E-3</v>
      </c>
      <c r="O59" s="317">
        <f t="shared" si="17"/>
        <v>1</v>
      </c>
      <c r="P59" s="96">
        <f t="shared" si="14"/>
        <v>2.7955606496882948E-3</v>
      </c>
    </row>
    <row r="60" spans="1:16" ht="12.75" customHeight="1" x14ac:dyDescent="0.25">
      <c r="A60" s="271" t="s">
        <v>140</v>
      </c>
      <c r="B60" s="274">
        <v>12</v>
      </c>
      <c r="C60" s="32">
        <v>13</v>
      </c>
      <c r="D60" s="315">
        <f t="shared" si="15"/>
        <v>25</v>
      </c>
      <c r="E60" s="274">
        <v>1</v>
      </c>
      <c r="F60" s="32">
        <v>2</v>
      </c>
      <c r="G60" s="315">
        <f t="shared" si="16"/>
        <v>3</v>
      </c>
      <c r="H60" s="310" t="s">
        <v>121</v>
      </c>
      <c r="I60" s="311">
        <v>2</v>
      </c>
      <c r="J60" s="315">
        <f t="shared" si="6"/>
        <v>2</v>
      </c>
      <c r="K60" s="312">
        <f t="shared" si="7"/>
        <v>13</v>
      </c>
      <c r="L60" s="316">
        <f t="shared" ref="L60:L77" si="18">K60*100/$K$77</f>
        <v>7.4639719813974853E-2</v>
      </c>
      <c r="M60" s="314">
        <f t="shared" si="8"/>
        <v>17</v>
      </c>
      <c r="N60" s="316">
        <f t="shared" si="13"/>
        <v>9.2622861501580042E-2</v>
      </c>
      <c r="O60" s="317">
        <f t="shared" si="17"/>
        <v>30</v>
      </c>
      <c r="P60" s="96">
        <f t="shared" si="14"/>
        <v>8.386681949064885E-2</v>
      </c>
    </row>
    <row r="61" spans="1:16" ht="12.75" customHeight="1" x14ac:dyDescent="0.25">
      <c r="A61" s="271" t="s">
        <v>86</v>
      </c>
      <c r="B61" s="31" t="s">
        <v>121</v>
      </c>
      <c r="C61" s="32">
        <v>5</v>
      </c>
      <c r="D61" s="315">
        <f t="shared" si="15"/>
        <v>5</v>
      </c>
      <c r="E61" s="31" t="s">
        <v>121</v>
      </c>
      <c r="F61" s="32">
        <v>3</v>
      </c>
      <c r="G61" s="315">
        <f t="shared" si="16"/>
        <v>3</v>
      </c>
      <c r="H61" s="310">
        <v>1</v>
      </c>
      <c r="I61" s="311">
        <v>3</v>
      </c>
      <c r="J61" s="315">
        <f t="shared" si="6"/>
        <v>4</v>
      </c>
      <c r="K61" s="312">
        <f t="shared" si="7"/>
        <v>1</v>
      </c>
      <c r="L61" s="316">
        <f t="shared" si="18"/>
        <v>5.7415169087672961E-3</v>
      </c>
      <c r="M61" s="314">
        <f t="shared" si="8"/>
        <v>11</v>
      </c>
      <c r="N61" s="316">
        <f t="shared" si="13"/>
        <v>5.9932439795140027E-2</v>
      </c>
      <c r="O61" s="317">
        <f t="shared" si="17"/>
        <v>12</v>
      </c>
      <c r="P61" s="96">
        <f t="shared" si="14"/>
        <v>3.3546727796259543E-2</v>
      </c>
    </row>
    <row r="62" spans="1:16" ht="12.75" customHeight="1" x14ac:dyDescent="0.25">
      <c r="A62" s="271" t="s">
        <v>87</v>
      </c>
      <c r="B62" s="97" t="s">
        <v>121</v>
      </c>
      <c r="C62" s="98">
        <v>1</v>
      </c>
      <c r="D62" s="315">
        <f t="shared" si="15"/>
        <v>1</v>
      </c>
      <c r="E62" s="97" t="s">
        <v>121</v>
      </c>
      <c r="F62" s="98" t="s">
        <v>121</v>
      </c>
      <c r="G62" s="315">
        <f t="shared" si="16"/>
        <v>0</v>
      </c>
      <c r="H62" s="310" t="s">
        <v>121</v>
      </c>
      <c r="I62" s="311" t="s">
        <v>121</v>
      </c>
      <c r="J62" s="315">
        <f t="shared" si="6"/>
        <v>0</v>
      </c>
      <c r="K62" s="312">
        <f t="shared" si="7"/>
        <v>0</v>
      </c>
      <c r="L62" s="316">
        <f t="shared" si="18"/>
        <v>0</v>
      </c>
      <c r="M62" s="314">
        <f t="shared" si="8"/>
        <v>1</v>
      </c>
      <c r="N62" s="316">
        <f t="shared" si="13"/>
        <v>5.4484036177400025E-3</v>
      </c>
      <c r="O62" s="317">
        <f t="shared" si="17"/>
        <v>1</v>
      </c>
      <c r="P62" s="96">
        <f t="shared" si="14"/>
        <v>2.7955606496882948E-3</v>
      </c>
    </row>
    <row r="63" spans="1:16" ht="12.75" customHeight="1" x14ac:dyDescent="0.25">
      <c r="A63" s="271" t="s">
        <v>88</v>
      </c>
      <c r="B63" s="274" t="s">
        <v>121</v>
      </c>
      <c r="C63" s="32">
        <v>2</v>
      </c>
      <c r="D63" s="315">
        <f t="shared" si="15"/>
        <v>2</v>
      </c>
      <c r="E63" s="274" t="s">
        <v>121</v>
      </c>
      <c r="F63" s="32">
        <v>4</v>
      </c>
      <c r="G63" s="315">
        <f t="shared" si="16"/>
        <v>4</v>
      </c>
      <c r="H63" s="310" t="s">
        <v>121</v>
      </c>
      <c r="I63" s="311">
        <v>1</v>
      </c>
      <c r="J63" s="315">
        <f t="shared" si="6"/>
        <v>1</v>
      </c>
      <c r="K63" s="312">
        <f t="shared" si="7"/>
        <v>0</v>
      </c>
      <c r="L63" s="316">
        <f t="shared" si="18"/>
        <v>0</v>
      </c>
      <c r="M63" s="314">
        <f t="shared" si="8"/>
        <v>7</v>
      </c>
      <c r="N63" s="316">
        <f t="shared" si="13"/>
        <v>3.8138825324180017E-2</v>
      </c>
      <c r="O63" s="317">
        <f t="shared" si="17"/>
        <v>7</v>
      </c>
      <c r="P63" s="96">
        <f t="shared" si="14"/>
        <v>1.9568924547818067E-2</v>
      </c>
    </row>
    <row r="64" spans="1:16" ht="12.75" customHeight="1" x14ac:dyDescent="0.25">
      <c r="A64" s="271" t="s">
        <v>89</v>
      </c>
      <c r="B64" s="31">
        <v>94</v>
      </c>
      <c r="C64" s="32">
        <v>161</v>
      </c>
      <c r="D64" s="315">
        <f t="shared" si="15"/>
        <v>255</v>
      </c>
      <c r="E64" s="31">
        <v>20</v>
      </c>
      <c r="F64" s="32">
        <v>94</v>
      </c>
      <c r="G64" s="315">
        <f t="shared" si="16"/>
        <v>114</v>
      </c>
      <c r="H64" s="310">
        <v>105</v>
      </c>
      <c r="I64" s="311">
        <v>190</v>
      </c>
      <c r="J64" s="315">
        <f t="shared" si="6"/>
        <v>295</v>
      </c>
      <c r="K64" s="312">
        <f t="shared" si="7"/>
        <v>219</v>
      </c>
      <c r="L64" s="316">
        <f t="shared" si="18"/>
        <v>1.257392203020038</v>
      </c>
      <c r="M64" s="314">
        <f t="shared" si="8"/>
        <v>445</v>
      </c>
      <c r="N64" s="316">
        <f t="shared" si="13"/>
        <v>2.4245396098943011</v>
      </c>
      <c r="O64" s="317">
        <f t="shared" si="17"/>
        <v>664</v>
      </c>
      <c r="P64" s="96">
        <f t="shared" si="14"/>
        <v>1.8562522713930278</v>
      </c>
    </row>
    <row r="65" spans="1:16" ht="12.75" customHeight="1" x14ac:dyDescent="0.25">
      <c r="A65" s="271" t="s">
        <v>90</v>
      </c>
      <c r="B65" s="15">
        <v>3</v>
      </c>
      <c r="C65" s="98">
        <v>2</v>
      </c>
      <c r="D65" s="315">
        <f t="shared" si="15"/>
        <v>5</v>
      </c>
      <c r="E65" s="15">
        <v>60</v>
      </c>
      <c r="F65" s="98">
        <v>47</v>
      </c>
      <c r="G65" s="315">
        <f t="shared" si="16"/>
        <v>107</v>
      </c>
      <c r="H65" s="310">
        <v>287</v>
      </c>
      <c r="I65" s="311">
        <v>254</v>
      </c>
      <c r="J65" s="315">
        <f t="shared" si="6"/>
        <v>541</v>
      </c>
      <c r="K65" s="312">
        <f t="shared" si="7"/>
        <v>350</v>
      </c>
      <c r="L65" s="316">
        <f t="shared" si="18"/>
        <v>2.0095309180685539</v>
      </c>
      <c r="M65" s="314">
        <f t="shared" si="8"/>
        <v>303</v>
      </c>
      <c r="N65" s="316">
        <f t="shared" si="13"/>
        <v>1.6508662961752207</v>
      </c>
      <c r="O65" s="317">
        <f t="shared" si="17"/>
        <v>653</v>
      </c>
      <c r="P65" s="96">
        <f t="shared" si="14"/>
        <v>1.8255011042464566</v>
      </c>
    </row>
    <row r="66" spans="1:16" ht="12.75" customHeight="1" x14ac:dyDescent="0.25">
      <c r="A66" s="271" t="s">
        <v>94</v>
      </c>
      <c r="B66" s="97" t="s">
        <v>121</v>
      </c>
      <c r="C66" s="98" t="s">
        <v>121</v>
      </c>
      <c r="D66" s="315">
        <f t="shared" si="15"/>
        <v>0</v>
      </c>
      <c r="E66" s="97" t="s">
        <v>121</v>
      </c>
      <c r="F66" s="98">
        <v>1</v>
      </c>
      <c r="G66" s="315">
        <f t="shared" si="16"/>
        <v>1</v>
      </c>
      <c r="H66" s="310" t="s">
        <v>121</v>
      </c>
      <c r="I66" s="311" t="s">
        <v>121</v>
      </c>
      <c r="J66" s="315">
        <f t="shared" ref="J66:J76" si="19">SUM(H66:I66)</f>
        <v>0</v>
      </c>
      <c r="K66" s="312">
        <f t="shared" ref="K66:K76" si="20">SUM(H66,B66,E66)</f>
        <v>0</v>
      </c>
      <c r="L66" s="316">
        <f t="shared" si="18"/>
        <v>0</v>
      </c>
      <c r="M66" s="314">
        <f t="shared" ref="M66:M76" si="21">SUM(I66,C66,F66)</f>
        <v>1</v>
      </c>
      <c r="N66" s="316">
        <f t="shared" si="13"/>
        <v>5.4484036177400025E-3</v>
      </c>
      <c r="O66" s="317">
        <f t="shared" si="17"/>
        <v>1</v>
      </c>
      <c r="P66" s="96">
        <f t="shared" si="14"/>
        <v>2.7955606496882948E-3</v>
      </c>
    </row>
    <row r="67" spans="1:16" ht="12.75" customHeight="1" x14ac:dyDescent="0.25">
      <c r="A67" s="271" t="s">
        <v>96</v>
      </c>
      <c r="B67" s="31" t="s">
        <v>121</v>
      </c>
      <c r="C67" s="32">
        <v>8</v>
      </c>
      <c r="D67" s="315">
        <f t="shared" si="15"/>
        <v>8</v>
      </c>
      <c r="E67" s="31" t="s">
        <v>121</v>
      </c>
      <c r="F67" s="32">
        <v>5</v>
      </c>
      <c r="G67" s="315">
        <f t="shared" si="16"/>
        <v>5</v>
      </c>
      <c r="H67" s="310" t="s">
        <v>121</v>
      </c>
      <c r="I67" s="311">
        <v>2</v>
      </c>
      <c r="J67" s="315">
        <f t="shared" si="19"/>
        <v>2</v>
      </c>
      <c r="K67" s="312">
        <f t="shared" si="20"/>
        <v>0</v>
      </c>
      <c r="L67" s="316">
        <f t="shared" si="18"/>
        <v>0</v>
      </c>
      <c r="M67" s="314">
        <f t="shared" si="21"/>
        <v>15</v>
      </c>
      <c r="N67" s="316">
        <f t="shared" si="13"/>
        <v>8.1726054266100037E-2</v>
      </c>
      <c r="O67" s="317">
        <f t="shared" si="17"/>
        <v>15</v>
      </c>
      <c r="P67" s="96">
        <f t="shared" si="14"/>
        <v>4.1933409745324425E-2</v>
      </c>
    </row>
    <row r="68" spans="1:16" ht="12.75" customHeight="1" x14ac:dyDescent="0.25">
      <c r="A68" s="271" t="s">
        <v>97</v>
      </c>
      <c r="B68" s="274">
        <v>1</v>
      </c>
      <c r="C68" s="32">
        <v>15</v>
      </c>
      <c r="D68" s="315">
        <f t="shared" si="15"/>
        <v>16</v>
      </c>
      <c r="E68" s="274" t="s">
        <v>121</v>
      </c>
      <c r="F68" s="32">
        <v>3</v>
      </c>
      <c r="G68" s="315">
        <f t="shared" si="16"/>
        <v>3</v>
      </c>
      <c r="H68" s="310">
        <v>3</v>
      </c>
      <c r="I68" s="311">
        <v>12</v>
      </c>
      <c r="J68" s="315">
        <f t="shared" si="19"/>
        <v>15</v>
      </c>
      <c r="K68" s="312">
        <f t="shared" si="20"/>
        <v>4</v>
      </c>
      <c r="L68" s="316">
        <f t="shared" si="18"/>
        <v>2.2966067635069184E-2</v>
      </c>
      <c r="M68" s="314">
        <f t="shared" si="21"/>
        <v>30</v>
      </c>
      <c r="N68" s="316">
        <f t="shared" si="13"/>
        <v>0.16345210853220007</v>
      </c>
      <c r="O68" s="317">
        <f t="shared" si="17"/>
        <v>34</v>
      </c>
      <c r="P68" s="96">
        <f t="shared" si="14"/>
        <v>9.5049062089402031E-2</v>
      </c>
    </row>
    <row r="69" spans="1:16" ht="12.75" customHeight="1" x14ac:dyDescent="0.25">
      <c r="A69" s="271" t="s">
        <v>98</v>
      </c>
      <c r="B69" s="31">
        <v>1</v>
      </c>
      <c r="C69" s="32">
        <v>3</v>
      </c>
      <c r="D69" s="315">
        <f t="shared" si="15"/>
        <v>4</v>
      </c>
      <c r="E69" s="31">
        <v>4</v>
      </c>
      <c r="F69" s="32">
        <v>11</v>
      </c>
      <c r="G69" s="315">
        <f t="shared" si="16"/>
        <v>15</v>
      </c>
      <c r="H69" s="310" t="s">
        <v>121</v>
      </c>
      <c r="I69" s="311">
        <v>1</v>
      </c>
      <c r="J69" s="315">
        <f t="shared" si="19"/>
        <v>1</v>
      </c>
      <c r="K69" s="312">
        <f t="shared" si="20"/>
        <v>5</v>
      </c>
      <c r="L69" s="316">
        <f t="shared" si="18"/>
        <v>2.8707584543836481E-2</v>
      </c>
      <c r="M69" s="314">
        <f t="shared" si="21"/>
        <v>15</v>
      </c>
      <c r="N69" s="316">
        <f t="shared" ref="N69:N100" si="22">M69*100/$M$77</f>
        <v>8.1726054266100037E-2</v>
      </c>
      <c r="O69" s="317">
        <f t="shared" si="17"/>
        <v>20</v>
      </c>
      <c r="P69" s="96">
        <f t="shared" ref="P69:P100" si="23">O69*100/$O$77</f>
        <v>5.5911212993765898E-2</v>
      </c>
    </row>
    <row r="70" spans="1:16" ht="14.1" customHeight="1" x14ac:dyDescent="0.25">
      <c r="A70" s="271" t="s">
        <v>99</v>
      </c>
      <c r="B70" s="31">
        <v>1</v>
      </c>
      <c r="C70" s="32" t="s">
        <v>121</v>
      </c>
      <c r="D70" s="315">
        <f t="shared" si="15"/>
        <v>1</v>
      </c>
      <c r="E70" s="31">
        <v>1</v>
      </c>
      <c r="F70" s="32">
        <v>3</v>
      </c>
      <c r="G70" s="315">
        <f t="shared" si="16"/>
        <v>4</v>
      </c>
      <c r="H70" s="310" t="s">
        <v>121</v>
      </c>
      <c r="I70" s="311" t="s">
        <v>121</v>
      </c>
      <c r="J70" s="315">
        <f t="shared" si="19"/>
        <v>0</v>
      </c>
      <c r="K70" s="312">
        <f t="shared" si="20"/>
        <v>2</v>
      </c>
      <c r="L70" s="316">
        <f t="shared" si="18"/>
        <v>1.1483033817534592E-2</v>
      </c>
      <c r="M70" s="314">
        <f t="shared" si="21"/>
        <v>3</v>
      </c>
      <c r="N70" s="316">
        <f t="shared" si="22"/>
        <v>1.6345210853220007E-2</v>
      </c>
      <c r="O70" s="317">
        <f t="shared" si="17"/>
        <v>5</v>
      </c>
      <c r="P70" s="96">
        <f t="shared" si="23"/>
        <v>1.3977803248441474E-2</v>
      </c>
    </row>
    <row r="71" spans="1:16" s="76" customFormat="1" x14ac:dyDescent="0.25">
      <c r="A71" s="271" t="s">
        <v>100</v>
      </c>
      <c r="B71" s="31">
        <v>22</v>
      </c>
      <c r="C71" s="32">
        <v>24</v>
      </c>
      <c r="D71" s="315">
        <f t="shared" si="15"/>
        <v>46</v>
      </c>
      <c r="E71" s="31">
        <v>1070</v>
      </c>
      <c r="F71" s="32">
        <v>1248</v>
      </c>
      <c r="G71" s="315">
        <f t="shared" si="16"/>
        <v>2318</v>
      </c>
      <c r="H71" s="310">
        <v>1057</v>
      </c>
      <c r="I71" s="311">
        <v>1248</v>
      </c>
      <c r="J71" s="315">
        <f t="shared" si="19"/>
        <v>2305</v>
      </c>
      <c r="K71" s="312">
        <f t="shared" si="20"/>
        <v>2149</v>
      </c>
      <c r="L71" s="316">
        <f t="shared" si="18"/>
        <v>12.33851983694092</v>
      </c>
      <c r="M71" s="314">
        <f t="shared" si="21"/>
        <v>2520</v>
      </c>
      <c r="N71" s="316">
        <f t="shared" si="22"/>
        <v>13.729977116704806</v>
      </c>
      <c r="O71" s="317">
        <f t="shared" si="17"/>
        <v>4669</v>
      </c>
      <c r="P71" s="96">
        <f t="shared" si="23"/>
        <v>13.05247267339465</v>
      </c>
    </row>
    <row r="72" spans="1:16" x14ac:dyDescent="0.25">
      <c r="A72" s="271" t="s">
        <v>101</v>
      </c>
      <c r="B72" s="31">
        <v>12</v>
      </c>
      <c r="C72" s="32">
        <v>4</v>
      </c>
      <c r="D72" s="315">
        <f t="shared" si="15"/>
        <v>16</v>
      </c>
      <c r="E72" s="31">
        <v>14</v>
      </c>
      <c r="F72" s="32">
        <v>2</v>
      </c>
      <c r="G72" s="315">
        <f t="shared" si="16"/>
        <v>16</v>
      </c>
      <c r="H72" s="310">
        <v>15</v>
      </c>
      <c r="I72" s="311">
        <v>19</v>
      </c>
      <c r="J72" s="315">
        <f t="shared" si="19"/>
        <v>34</v>
      </c>
      <c r="K72" s="312">
        <f t="shared" si="20"/>
        <v>41</v>
      </c>
      <c r="L72" s="316">
        <f t="shared" si="18"/>
        <v>0.23540219325945916</v>
      </c>
      <c r="M72" s="314">
        <f t="shared" si="21"/>
        <v>25</v>
      </c>
      <c r="N72" s="316">
        <f t="shared" si="22"/>
        <v>0.13621009044350005</v>
      </c>
      <c r="O72" s="317">
        <f t="shared" si="17"/>
        <v>66</v>
      </c>
      <c r="P72" s="96">
        <f t="shared" si="23"/>
        <v>0.18450700287942748</v>
      </c>
    </row>
    <row r="73" spans="1:16" x14ac:dyDescent="0.25">
      <c r="A73" s="271" t="s">
        <v>103</v>
      </c>
      <c r="B73" s="31">
        <v>3</v>
      </c>
      <c r="C73" s="32">
        <v>38</v>
      </c>
      <c r="D73" s="315">
        <f t="shared" si="15"/>
        <v>41</v>
      </c>
      <c r="E73" s="31">
        <v>11</v>
      </c>
      <c r="F73" s="32">
        <v>45</v>
      </c>
      <c r="G73" s="315">
        <f t="shared" si="16"/>
        <v>56</v>
      </c>
      <c r="H73" s="310">
        <v>10</v>
      </c>
      <c r="I73" s="311">
        <v>46</v>
      </c>
      <c r="J73" s="315">
        <f t="shared" si="19"/>
        <v>56</v>
      </c>
      <c r="K73" s="312">
        <f t="shared" si="20"/>
        <v>24</v>
      </c>
      <c r="L73" s="316">
        <f t="shared" si="18"/>
        <v>0.13779640581041511</v>
      </c>
      <c r="M73" s="314">
        <f t="shared" si="21"/>
        <v>129</v>
      </c>
      <c r="N73" s="316">
        <f t="shared" si="22"/>
        <v>0.70284406668846033</v>
      </c>
      <c r="O73" s="317">
        <f t="shared" si="17"/>
        <v>153</v>
      </c>
      <c r="P73" s="96">
        <f t="shared" si="23"/>
        <v>0.42772077940230913</v>
      </c>
    </row>
    <row r="74" spans="1:16" x14ac:dyDescent="0.25">
      <c r="A74" s="269" t="s">
        <v>114</v>
      </c>
      <c r="B74" s="322" t="s">
        <v>121</v>
      </c>
      <c r="C74" s="323" t="s">
        <v>121</v>
      </c>
      <c r="D74" s="315">
        <f t="shared" si="15"/>
        <v>0</v>
      </c>
      <c r="E74" s="322" t="s">
        <v>121</v>
      </c>
      <c r="F74" s="323" t="s">
        <v>121</v>
      </c>
      <c r="G74" s="315">
        <f t="shared" si="16"/>
        <v>0</v>
      </c>
      <c r="H74" s="310" t="s">
        <v>121</v>
      </c>
      <c r="I74" s="311">
        <v>1</v>
      </c>
      <c r="J74" s="315">
        <f t="shared" si="19"/>
        <v>1</v>
      </c>
      <c r="K74" s="312">
        <f t="shared" si="20"/>
        <v>0</v>
      </c>
      <c r="L74" s="316">
        <f t="shared" si="18"/>
        <v>0</v>
      </c>
      <c r="M74" s="314">
        <f t="shared" si="21"/>
        <v>1</v>
      </c>
      <c r="N74" s="316">
        <f t="shared" si="22"/>
        <v>5.4484036177400025E-3</v>
      </c>
      <c r="O74" s="317">
        <f t="shared" si="17"/>
        <v>1</v>
      </c>
      <c r="P74" s="96">
        <f t="shared" si="23"/>
        <v>2.7955606496882948E-3</v>
      </c>
    </row>
    <row r="75" spans="1:16" x14ac:dyDescent="0.25">
      <c r="A75" s="269" t="s">
        <v>104</v>
      </c>
      <c r="B75" s="318" t="s">
        <v>121</v>
      </c>
      <c r="C75" s="319">
        <v>2</v>
      </c>
      <c r="D75" s="315">
        <f t="shared" si="15"/>
        <v>2</v>
      </c>
      <c r="E75" s="318" t="s">
        <v>121</v>
      </c>
      <c r="F75" s="319" t="s">
        <v>121</v>
      </c>
      <c r="G75" s="315">
        <f t="shared" si="16"/>
        <v>0</v>
      </c>
      <c r="H75" s="310" t="s">
        <v>121</v>
      </c>
      <c r="I75" s="311" t="s">
        <v>121</v>
      </c>
      <c r="J75" s="315">
        <f t="shared" si="19"/>
        <v>0</v>
      </c>
      <c r="K75" s="312">
        <f t="shared" si="20"/>
        <v>0</v>
      </c>
      <c r="L75" s="316">
        <f t="shared" si="18"/>
        <v>0</v>
      </c>
      <c r="M75" s="314">
        <f t="shared" si="21"/>
        <v>2</v>
      </c>
      <c r="N75" s="316">
        <f t="shared" si="22"/>
        <v>1.0896807235480005E-2</v>
      </c>
      <c r="O75" s="317">
        <f t="shared" si="17"/>
        <v>2</v>
      </c>
      <c r="P75" s="96">
        <f t="shared" si="23"/>
        <v>5.5911212993765896E-3</v>
      </c>
    </row>
    <row r="76" spans="1:16" ht="12.75" thickBot="1" x14ac:dyDescent="0.3">
      <c r="A76" s="324" t="s">
        <v>105</v>
      </c>
      <c r="B76" s="318" t="s">
        <v>121</v>
      </c>
      <c r="C76" s="319">
        <v>1</v>
      </c>
      <c r="D76" s="320">
        <f t="shared" si="15"/>
        <v>1</v>
      </c>
      <c r="E76" s="318" t="s">
        <v>121</v>
      </c>
      <c r="F76" s="319" t="s">
        <v>121</v>
      </c>
      <c r="G76" s="320">
        <f t="shared" si="16"/>
        <v>0</v>
      </c>
      <c r="H76" s="310" t="s">
        <v>121</v>
      </c>
      <c r="I76" s="311" t="s">
        <v>121</v>
      </c>
      <c r="J76" s="315">
        <f t="shared" si="19"/>
        <v>0</v>
      </c>
      <c r="K76" s="312">
        <f t="shared" si="20"/>
        <v>0</v>
      </c>
      <c r="L76" s="326">
        <f t="shared" si="18"/>
        <v>0</v>
      </c>
      <c r="M76" s="314">
        <f t="shared" si="21"/>
        <v>1</v>
      </c>
      <c r="N76" s="326">
        <f t="shared" si="22"/>
        <v>5.4484036177400025E-3</v>
      </c>
      <c r="O76" s="327">
        <f t="shared" si="17"/>
        <v>1</v>
      </c>
      <c r="P76" s="104">
        <f t="shared" si="23"/>
        <v>2.7955606496882948E-3</v>
      </c>
    </row>
    <row r="77" spans="1:16" ht="12.75" thickBot="1" x14ac:dyDescent="0.3">
      <c r="A77" s="325" t="s">
        <v>125</v>
      </c>
      <c r="B77" s="328">
        <f t="shared" ref="B77:K77" si="24">SUM(B5:B76)</f>
        <v>7407</v>
      </c>
      <c r="C77" s="329">
        <f t="shared" si="24"/>
        <v>7846</v>
      </c>
      <c r="D77" s="330">
        <f t="shared" si="24"/>
        <v>15253</v>
      </c>
      <c r="E77" s="328">
        <f t="shared" si="24"/>
        <v>3922</v>
      </c>
      <c r="F77" s="329">
        <f t="shared" si="24"/>
        <v>4271</v>
      </c>
      <c r="G77" s="330">
        <f t="shared" si="24"/>
        <v>8193</v>
      </c>
      <c r="H77" s="328">
        <f>SUM(H5:H76)</f>
        <v>6088</v>
      </c>
      <c r="I77" s="329">
        <f>SUM(I5:I76)</f>
        <v>6237</v>
      </c>
      <c r="J77" s="330">
        <f>SUM(J5:J76)</f>
        <v>12325</v>
      </c>
      <c r="K77" s="331">
        <f t="shared" si="24"/>
        <v>17417</v>
      </c>
      <c r="L77" s="648">
        <f t="shared" si="18"/>
        <v>100</v>
      </c>
      <c r="M77" s="333">
        <f>SUM(M5:M76)</f>
        <v>18354</v>
      </c>
      <c r="N77" s="648">
        <f>SUM(N5:N76)</f>
        <v>99.999999999999943</v>
      </c>
      <c r="O77" s="333">
        <f>SUM(O5:O76)</f>
        <v>35771</v>
      </c>
      <c r="P77" s="649">
        <f>SUM(P5:P75)</f>
        <v>99.997204439350284</v>
      </c>
    </row>
    <row r="78" spans="1:16" x14ac:dyDescent="0.25">
      <c r="A78" s="551"/>
      <c r="B78" s="286"/>
      <c r="C78" s="286"/>
      <c r="D78" s="286"/>
      <c r="E78" s="286"/>
      <c r="F78" s="286"/>
      <c r="G78" s="286"/>
      <c r="H78" s="1077"/>
      <c r="I78" s="1077"/>
      <c r="J78" s="1077"/>
      <c r="K78" s="286"/>
      <c r="L78" s="286"/>
      <c r="M78" s="286"/>
      <c r="N78" s="286"/>
      <c r="O78" s="76"/>
      <c r="P78" s="286"/>
    </row>
  </sheetData>
  <sortState ref="A5:P90">
    <sortCondition ref="A5:A90"/>
  </sortState>
  <mergeCells count="5">
    <mergeCell ref="A3:A4"/>
    <mergeCell ref="B3:D3"/>
    <mergeCell ref="E3:G3"/>
    <mergeCell ref="K3:P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5">
    <tabColor rgb="FFFFFF00"/>
  </sheetPr>
  <dimension ref="A1:G35"/>
  <sheetViews>
    <sheetView zoomScaleNormal="100" workbookViewId="0">
      <selection activeCell="L37" sqref="L37"/>
    </sheetView>
  </sheetViews>
  <sheetFormatPr defaultRowHeight="12" x14ac:dyDescent="0.2"/>
  <cols>
    <col min="1" max="1" width="32.7109375" style="48" customWidth="1"/>
    <col min="2" max="6" width="8.5703125" style="48" customWidth="1"/>
    <col min="7" max="240" width="9.140625" style="48"/>
    <col min="241" max="241" width="27.7109375" style="48" customWidth="1"/>
    <col min="242" max="246" width="8.5703125" style="48" customWidth="1"/>
    <col min="247" max="496" width="9.140625" style="48"/>
    <col min="497" max="497" width="27.7109375" style="48" customWidth="1"/>
    <col min="498" max="502" width="8.5703125" style="48" customWidth="1"/>
    <col min="503" max="752" width="9.140625" style="48"/>
    <col min="753" max="753" width="27.7109375" style="48" customWidth="1"/>
    <col min="754" max="758" width="8.5703125" style="48" customWidth="1"/>
    <col min="759" max="1008" width="9.140625" style="48"/>
    <col min="1009" max="1009" width="27.7109375" style="48" customWidth="1"/>
    <col min="1010" max="1014" width="8.5703125" style="48" customWidth="1"/>
    <col min="1015" max="1264" width="9.140625" style="48"/>
    <col min="1265" max="1265" width="27.7109375" style="48" customWidth="1"/>
    <col min="1266" max="1270" width="8.5703125" style="48" customWidth="1"/>
    <col min="1271" max="1520" width="9.140625" style="48"/>
    <col min="1521" max="1521" width="27.7109375" style="48" customWidth="1"/>
    <col min="1522" max="1526" width="8.5703125" style="48" customWidth="1"/>
    <col min="1527" max="1776" width="9.140625" style="48"/>
    <col min="1777" max="1777" width="27.7109375" style="48" customWidth="1"/>
    <col min="1778" max="1782" width="8.5703125" style="48" customWidth="1"/>
    <col min="1783" max="2032" width="9.140625" style="48"/>
    <col min="2033" max="2033" width="27.7109375" style="48" customWidth="1"/>
    <col min="2034" max="2038" width="8.5703125" style="48" customWidth="1"/>
    <col min="2039" max="2288" width="9.140625" style="48"/>
    <col min="2289" max="2289" width="27.7109375" style="48" customWidth="1"/>
    <col min="2290" max="2294" width="8.5703125" style="48" customWidth="1"/>
    <col min="2295" max="2544" width="9.140625" style="48"/>
    <col min="2545" max="2545" width="27.7109375" style="48" customWidth="1"/>
    <col min="2546" max="2550" width="8.5703125" style="48" customWidth="1"/>
    <col min="2551" max="2800" width="9.140625" style="48"/>
    <col min="2801" max="2801" width="27.7109375" style="48" customWidth="1"/>
    <col min="2802" max="2806" width="8.5703125" style="48" customWidth="1"/>
    <col min="2807" max="3056" width="9.140625" style="48"/>
    <col min="3057" max="3057" width="27.7109375" style="48" customWidth="1"/>
    <col min="3058" max="3062" width="8.5703125" style="48" customWidth="1"/>
    <col min="3063" max="3312" width="9.140625" style="48"/>
    <col min="3313" max="3313" width="27.7109375" style="48" customWidth="1"/>
    <col min="3314" max="3318" width="8.5703125" style="48" customWidth="1"/>
    <col min="3319" max="3568" width="9.140625" style="48"/>
    <col min="3569" max="3569" width="27.7109375" style="48" customWidth="1"/>
    <col min="3570" max="3574" width="8.5703125" style="48" customWidth="1"/>
    <col min="3575" max="3824" width="9.140625" style="48"/>
    <col min="3825" max="3825" width="27.7109375" style="48" customWidth="1"/>
    <col min="3826" max="3830" width="8.5703125" style="48" customWidth="1"/>
    <col min="3831" max="4080" width="9.140625" style="48"/>
    <col min="4081" max="4081" width="27.7109375" style="48" customWidth="1"/>
    <col min="4082" max="4086" width="8.5703125" style="48" customWidth="1"/>
    <col min="4087" max="4336" width="9.140625" style="48"/>
    <col min="4337" max="4337" width="27.7109375" style="48" customWidth="1"/>
    <col min="4338" max="4342" width="8.5703125" style="48" customWidth="1"/>
    <col min="4343" max="4592" width="9.140625" style="48"/>
    <col min="4593" max="4593" width="27.7109375" style="48" customWidth="1"/>
    <col min="4594" max="4598" width="8.5703125" style="48" customWidth="1"/>
    <col min="4599" max="4848" width="9.140625" style="48"/>
    <col min="4849" max="4849" width="27.7109375" style="48" customWidth="1"/>
    <col min="4850" max="4854" width="8.5703125" style="48" customWidth="1"/>
    <col min="4855" max="5104" width="9.140625" style="48"/>
    <col min="5105" max="5105" width="27.7109375" style="48" customWidth="1"/>
    <col min="5106" max="5110" width="8.5703125" style="48" customWidth="1"/>
    <col min="5111" max="5360" width="9.140625" style="48"/>
    <col min="5361" max="5361" width="27.7109375" style="48" customWidth="1"/>
    <col min="5362" max="5366" width="8.5703125" style="48" customWidth="1"/>
    <col min="5367" max="5616" width="9.140625" style="48"/>
    <col min="5617" max="5617" width="27.7109375" style="48" customWidth="1"/>
    <col min="5618" max="5622" width="8.5703125" style="48" customWidth="1"/>
    <col min="5623" max="5872" width="9.140625" style="48"/>
    <col min="5873" max="5873" width="27.7109375" style="48" customWidth="1"/>
    <col min="5874" max="5878" width="8.5703125" style="48" customWidth="1"/>
    <col min="5879" max="6128" width="9.140625" style="48"/>
    <col min="6129" max="6129" width="27.7109375" style="48" customWidth="1"/>
    <col min="6130" max="6134" width="8.5703125" style="48" customWidth="1"/>
    <col min="6135" max="6384" width="9.140625" style="48"/>
    <col min="6385" max="6385" width="27.7109375" style="48" customWidth="1"/>
    <col min="6386" max="6390" width="8.5703125" style="48" customWidth="1"/>
    <col min="6391" max="6640" width="9.140625" style="48"/>
    <col min="6641" max="6641" width="27.7109375" style="48" customWidth="1"/>
    <col min="6642" max="6646" width="8.5703125" style="48" customWidth="1"/>
    <col min="6647" max="6896" width="9.140625" style="48"/>
    <col min="6897" max="6897" width="27.7109375" style="48" customWidth="1"/>
    <col min="6898" max="6902" width="8.5703125" style="48" customWidth="1"/>
    <col min="6903" max="7152" width="9.140625" style="48"/>
    <col min="7153" max="7153" width="27.7109375" style="48" customWidth="1"/>
    <col min="7154" max="7158" width="8.5703125" style="48" customWidth="1"/>
    <col min="7159" max="7408" width="9.140625" style="48"/>
    <col min="7409" max="7409" width="27.7109375" style="48" customWidth="1"/>
    <col min="7410" max="7414" width="8.5703125" style="48" customWidth="1"/>
    <col min="7415" max="7664" width="9.140625" style="48"/>
    <col min="7665" max="7665" width="27.7109375" style="48" customWidth="1"/>
    <col min="7666" max="7670" width="8.5703125" style="48" customWidth="1"/>
    <col min="7671" max="7920" width="9.140625" style="48"/>
    <col min="7921" max="7921" width="27.7109375" style="48" customWidth="1"/>
    <col min="7922" max="7926" width="8.5703125" style="48" customWidth="1"/>
    <col min="7927" max="8176" width="9.140625" style="48"/>
    <col min="8177" max="8177" width="27.7109375" style="48" customWidth="1"/>
    <col min="8178" max="8182" width="8.5703125" style="48" customWidth="1"/>
    <col min="8183" max="8432" width="9.140625" style="48"/>
    <col min="8433" max="8433" width="27.7109375" style="48" customWidth="1"/>
    <col min="8434" max="8438" width="8.5703125" style="48" customWidth="1"/>
    <col min="8439" max="8688" width="9.140625" style="48"/>
    <col min="8689" max="8689" width="27.7109375" style="48" customWidth="1"/>
    <col min="8690" max="8694" width="8.5703125" style="48" customWidth="1"/>
    <col min="8695" max="8944" width="9.140625" style="48"/>
    <col min="8945" max="8945" width="27.7109375" style="48" customWidth="1"/>
    <col min="8946" max="8950" width="8.5703125" style="48" customWidth="1"/>
    <col min="8951" max="9200" width="9.140625" style="48"/>
    <col min="9201" max="9201" width="27.7109375" style="48" customWidth="1"/>
    <col min="9202" max="9206" width="8.5703125" style="48" customWidth="1"/>
    <col min="9207" max="9456" width="9.140625" style="48"/>
    <col min="9457" max="9457" width="27.7109375" style="48" customWidth="1"/>
    <col min="9458" max="9462" width="8.5703125" style="48" customWidth="1"/>
    <col min="9463" max="9712" width="9.140625" style="48"/>
    <col min="9713" max="9713" width="27.7109375" style="48" customWidth="1"/>
    <col min="9714" max="9718" width="8.5703125" style="48" customWidth="1"/>
    <col min="9719" max="9968" width="9.140625" style="48"/>
    <col min="9969" max="9969" width="27.7109375" style="48" customWidth="1"/>
    <col min="9970" max="9974" width="8.5703125" style="48" customWidth="1"/>
    <col min="9975" max="10224" width="9.140625" style="48"/>
    <col min="10225" max="10225" width="27.7109375" style="48" customWidth="1"/>
    <col min="10226" max="10230" width="8.5703125" style="48" customWidth="1"/>
    <col min="10231" max="10480" width="9.140625" style="48"/>
    <col min="10481" max="10481" width="27.7109375" style="48" customWidth="1"/>
    <col min="10482" max="10486" width="8.5703125" style="48" customWidth="1"/>
    <col min="10487" max="10736" width="9.140625" style="48"/>
    <col min="10737" max="10737" width="27.7109375" style="48" customWidth="1"/>
    <col min="10738" max="10742" width="8.5703125" style="48" customWidth="1"/>
    <col min="10743" max="10992" width="9.140625" style="48"/>
    <col min="10993" max="10993" width="27.7109375" style="48" customWidth="1"/>
    <col min="10994" max="10998" width="8.5703125" style="48" customWidth="1"/>
    <col min="10999" max="11248" width="9.140625" style="48"/>
    <col min="11249" max="11249" width="27.7109375" style="48" customWidth="1"/>
    <col min="11250" max="11254" width="8.5703125" style="48" customWidth="1"/>
    <col min="11255" max="11504" width="9.140625" style="48"/>
    <col min="11505" max="11505" width="27.7109375" style="48" customWidth="1"/>
    <col min="11506" max="11510" width="8.5703125" style="48" customWidth="1"/>
    <col min="11511" max="11760" width="9.140625" style="48"/>
    <col min="11761" max="11761" width="27.7109375" style="48" customWidth="1"/>
    <col min="11762" max="11766" width="8.5703125" style="48" customWidth="1"/>
    <col min="11767" max="12016" width="9.140625" style="48"/>
    <col min="12017" max="12017" width="27.7109375" style="48" customWidth="1"/>
    <col min="12018" max="12022" width="8.5703125" style="48" customWidth="1"/>
    <col min="12023" max="12272" width="9.140625" style="48"/>
    <col min="12273" max="12273" width="27.7109375" style="48" customWidth="1"/>
    <col min="12274" max="12278" width="8.5703125" style="48" customWidth="1"/>
    <col min="12279" max="12528" width="9.140625" style="48"/>
    <col min="12529" max="12529" width="27.7109375" style="48" customWidth="1"/>
    <col min="12530" max="12534" width="8.5703125" style="48" customWidth="1"/>
    <col min="12535" max="12784" width="9.140625" style="48"/>
    <col min="12785" max="12785" width="27.7109375" style="48" customWidth="1"/>
    <col min="12786" max="12790" width="8.5703125" style="48" customWidth="1"/>
    <col min="12791" max="13040" width="9.140625" style="48"/>
    <col min="13041" max="13041" width="27.7109375" style="48" customWidth="1"/>
    <col min="13042" max="13046" width="8.5703125" style="48" customWidth="1"/>
    <col min="13047" max="13296" width="9.140625" style="48"/>
    <col min="13297" max="13297" width="27.7109375" style="48" customWidth="1"/>
    <col min="13298" max="13302" width="8.5703125" style="48" customWidth="1"/>
    <col min="13303" max="13552" width="9.140625" style="48"/>
    <col min="13553" max="13553" width="27.7109375" style="48" customWidth="1"/>
    <col min="13554" max="13558" width="8.5703125" style="48" customWidth="1"/>
    <col min="13559" max="13808" width="9.140625" style="48"/>
    <col min="13809" max="13809" width="27.7109375" style="48" customWidth="1"/>
    <col min="13810" max="13814" width="8.5703125" style="48" customWidth="1"/>
    <col min="13815" max="14064" width="9.140625" style="48"/>
    <col min="14065" max="14065" width="27.7109375" style="48" customWidth="1"/>
    <col min="14066" max="14070" width="8.5703125" style="48" customWidth="1"/>
    <col min="14071" max="14320" width="9.140625" style="48"/>
    <col min="14321" max="14321" width="27.7109375" style="48" customWidth="1"/>
    <col min="14322" max="14326" width="8.5703125" style="48" customWidth="1"/>
    <col min="14327" max="14576" width="9.140625" style="48"/>
    <col min="14577" max="14577" width="27.7109375" style="48" customWidth="1"/>
    <col min="14578" max="14582" width="8.5703125" style="48" customWidth="1"/>
    <col min="14583" max="14832" width="9.140625" style="48"/>
    <col min="14833" max="14833" width="27.7109375" style="48" customWidth="1"/>
    <col min="14834" max="14838" width="8.5703125" style="48" customWidth="1"/>
    <col min="14839" max="15088" width="9.140625" style="48"/>
    <col min="15089" max="15089" width="27.7109375" style="48" customWidth="1"/>
    <col min="15090" max="15094" width="8.5703125" style="48" customWidth="1"/>
    <col min="15095" max="15344" width="9.140625" style="48"/>
    <col min="15345" max="15345" width="27.7109375" style="48" customWidth="1"/>
    <col min="15346" max="15350" width="8.5703125" style="48" customWidth="1"/>
    <col min="15351" max="15600" width="9.140625" style="48"/>
    <col min="15601" max="15601" width="27.7109375" style="48" customWidth="1"/>
    <col min="15602" max="15606" width="8.5703125" style="48" customWidth="1"/>
    <col min="15607" max="15856" width="9.140625" style="48"/>
    <col min="15857" max="15857" width="27.7109375" style="48" customWidth="1"/>
    <col min="15858" max="15862" width="8.5703125" style="48" customWidth="1"/>
    <col min="15863" max="16112" width="9.140625" style="48"/>
    <col min="16113" max="16113" width="27.7109375" style="48" customWidth="1"/>
    <col min="16114" max="16118" width="8.5703125" style="48" customWidth="1"/>
    <col min="16119" max="16384" width="9.140625" style="48"/>
  </cols>
  <sheetData>
    <row r="1" spans="1:6" s="41" customFormat="1" x14ac:dyDescent="0.25">
      <c r="A1" s="510" t="s">
        <v>448</v>
      </c>
    </row>
    <row r="2" spans="1:6" s="41" customFormat="1" x14ac:dyDescent="0.25">
      <c r="A2" s="41" t="s">
        <v>247</v>
      </c>
    </row>
    <row r="3" spans="1:6" s="41" customFormat="1" x14ac:dyDescent="0.25"/>
    <row r="4" spans="1:6" s="41" customFormat="1" x14ac:dyDescent="0.25"/>
    <row r="5" spans="1:6" s="41" customFormat="1" ht="12.75" thickBot="1" x14ac:dyDescent="0.3"/>
    <row r="6" spans="1:6" s="41" customFormat="1" x14ac:dyDescent="0.2">
      <c r="A6" s="334" t="s">
        <v>0</v>
      </c>
      <c r="B6" s="335">
        <v>2013</v>
      </c>
      <c r="C6" s="335">
        <v>2014</v>
      </c>
      <c r="D6" s="335">
        <v>2015</v>
      </c>
      <c r="E6" s="334" t="s">
        <v>122</v>
      </c>
      <c r="F6" s="48"/>
    </row>
    <row r="7" spans="1:6" s="41" customFormat="1" ht="12.75" thickBot="1" x14ac:dyDescent="0.25">
      <c r="A7" s="336" t="s">
        <v>248</v>
      </c>
      <c r="B7" s="337">
        <v>15253</v>
      </c>
      <c r="C7" s="337">
        <v>8193</v>
      </c>
      <c r="D7" s="337">
        <v>12325</v>
      </c>
      <c r="E7" s="338">
        <f>SUM(B7:D7)</f>
        <v>35771</v>
      </c>
      <c r="F7" s="48"/>
    </row>
    <row r="8" spans="1:6" s="41" customFormat="1" x14ac:dyDescent="0.2">
      <c r="A8" s="339" t="s">
        <v>249</v>
      </c>
      <c r="B8" s="267"/>
      <c r="C8" s="267"/>
      <c r="D8" s="267"/>
      <c r="E8" s="267"/>
      <c r="F8" s="48"/>
    </row>
    <row r="9" spans="1:6" ht="12.75" thickBot="1" x14ac:dyDescent="0.25">
      <c r="A9" s="339" t="s">
        <v>250</v>
      </c>
      <c r="B9" s="41"/>
      <c r="C9" s="41"/>
      <c r="D9" s="41"/>
      <c r="E9" s="41"/>
    </row>
    <row r="10" spans="1:6" x14ac:dyDescent="0.2">
      <c r="A10" s="650" t="s">
        <v>81</v>
      </c>
      <c r="B10" s="340">
        <v>12849</v>
      </c>
      <c r="C10" s="340">
        <v>4112</v>
      </c>
      <c r="D10" s="340">
        <v>7989</v>
      </c>
      <c r="E10" s="651">
        <f t="shared" ref="E10:E15" si="0">SUM(B10:D10)</f>
        <v>24950</v>
      </c>
    </row>
    <row r="11" spans="1:6" x14ac:dyDescent="0.2">
      <c r="A11" s="599" t="s">
        <v>100</v>
      </c>
      <c r="B11" s="341">
        <v>46</v>
      </c>
      <c r="C11" s="341">
        <v>2318</v>
      </c>
      <c r="D11" s="341">
        <v>2305</v>
      </c>
      <c r="E11" s="652">
        <f t="shared" si="0"/>
        <v>4669</v>
      </c>
    </row>
    <row r="12" spans="1:6" x14ac:dyDescent="0.2">
      <c r="A12" s="599" t="s">
        <v>30</v>
      </c>
      <c r="B12" s="341">
        <v>1245</v>
      </c>
      <c r="C12" s="341">
        <v>726</v>
      </c>
      <c r="D12" s="341">
        <v>394</v>
      </c>
      <c r="E12" s="652">
        <f t="shared" si="0"/>
        <v>2365</v>
      </c>
    </row>
    <row r="13" spans="1:6" x14ac:dyDescent="0.2">
      <c r="A13" s="599" t="s">
        <v>89</v>
      </c>
      <c r="B13" s="341">
        <v>255</v>
      </c>
      <c r="C13" s="341">
        <v>114</v>
      </c>
      <c r="D13" s="341">
        <v>295</v>
      </c>
      <c r="E13" s="652">
        <f t="shared" si="0"/>
        <v>664</v>
      </c>
    </row>
    <row r="14" spans="1:6" ht="12.75" thickBot="1" x14ac:dyDescent="0.25">
      <c r="A14" s="600" t="s">
        <v>90</v>
      </c>
      <c r="B14" s="342">
        <v>5</v>
      </c>
      <c r="C14" s="342">
        <v>107</v>
      </c>
      <c r="D14" s="342">
        <v>541</v>
      </c>
      <c r="E14" s="653">
        <f t="shared" si="0"/>
        <v>653</v>
      </c>
    </row>
    <row r="15" spans="1:6" ht="12.75" thickBot="1" x14ac:dyDescent="0.25">
      <c r="A15" s="343" t="s">
        <v>125</v>
      </c>
      <c r="B15" s="332">
        <f>SUM(B10:B14)</f>
        <v>14400</v>
      </c>
      <c r="C15" s="332">
        <f>SUM(C10:C14)</f>
        <v>7377</v>
      </c>
      <c r="D15" s="332">
        <f>SUM(D10:D14)</f>
        <v>11524</v>
      </c>
      <c r="E15" s="344">
        <f t="shared" si="0"/>
        <v>33301</v>
      </c>
    </row>
    <row r="16" spans="1:6" x14ac:dyDescent="0.2">
      <c r="A16" s="852"/>
      <c r="B16" s="853"/>
      <c r="C16" s="853"/>
      <c r="D16" s="853"/>
      <c r="E16" s="853"/>
    </row>
    <row r="17" spans="1:7" x14ac:dyDescent="0.2">
      <c r="A17" s="852"/>
      <c r="B17" s="853"/>
      <c r="C17" s="853"/>
      <c r="D17" s="853"/>
      <c r="E17" s="853"/>
    </row>
    <row r="18" spans="1:7" x14ac:dyDescent="0.2">
      <c r="A18" s="852"/>
      <c r="B18" s="853"/>
      <c r="C18" s="853"/>
      <c r="D18" s="853"/>
      <c r="E18" s="853"/>
    </row>
    <row r="19" spans="1:7" x14ac:dyDescent="0.2">
      <c r="A19" s="133"/>
      <c r="B19" s="134"/>
      <c r="C19" s="134"/>
      <c r="D19" s="134"/>
      <c r="E19" s="134"/>
    </row>
    <row r="20" spans="1:7" x14ac:dyDescent="0.2">
      <c r="A20" s="133"/>
      <c r="B20" s="134"/>
      <c r="C20" s="134"/>
      <c r="D20" s="134"/>
      <c r="E20" s="134"/>
    </row>
    <row r="21" spans="1:7" x14ac:dyDescent="0.2">
      <c r="A21" s="133"/>
      <c r="B21" s="134"/>
      <c r="C21" s="134"/>
      <c r="D21" s="134"/>
      <c r="E21" s="134"/>
    </row>
    <row r="22" spans="1:7" x14ac:dyDescent="0.2">
      <c r="A22" s="133"/>
      <c r="B22" s="134"/>
      <c r="C22" s="134"/>
      <c r="D22" s="134"/>
      <c r="E22" s="134"/>
    </row>
    <row r="23" spans="1:7" x14ac:dyDescent="0.2">
      <c r="A23" s="133"/>
      <c r="B23" s="134"/>
      <c r="C23" s="134"/>
      <c r="D23" s="134"/>
      <c r="E23" s="134"/>
      <c r="F23" s="520"/>
    </row>
    <row r="24" spans="1:7" x14ac:dyDescent="0.2">
      <c r="A24" s="133"/>
      <c r="B24" s="134"/>
      <c r="C24" s="134"/>
      <c r="D24" s="134"/>
      <c r="E24" s="134"/>
      <c r="F24" s="520"/>
    </row>
    <row r="25" spans="1:7" x14ac:dyDescent="0.2">
      <c r="E25" s="286"/>
    </row>
    <row r="26" spans="1:7" x14ac:dyDescent="0.2">
      <c r="E26" s="286"/>
    </row>
    <row r="27" spans="1:7" s="520" customFormat="1" x14ac:dyDescent="0.2">
      <c r="A27" s="48"/>
      <c r="B27" s="384"/>
      <c r="C27" s="48"/>
      <c r="D27" s="48"/>
      <c r="E27" s="48"/>
      <c r="F27" s="48"/>
    </row>
    <row r="28" spans="1:7" s="520" customFormat="1" ht="12.75" thickBot="1" x14ac:dyDescent="0.25">
      <c r="A28" s="48"/>
      <c r="B28" s="48"/>
      <c r="C28" s="48"/>
      <c r="D28" s="48"/>
      <c r="E28" s="48"/>
      <c r="F28" s="48"/>
    </row>
    <row r="29" spans="1:7" ht="12.75" thickBot="1" x14ac:dyDescent="0.25">
      <c r="A29" s="345"/>
      <c r="B29" s="335">
        <v>2013</v>
      </c>
      <c r="C29" s="335">
        <v>2014</v>
      </c>
      <c r="D29" s="335">
        <v>2015</v>
      </c>
      <c r="G29" s="570"/>
    </row>
    <row r="30" spans="1:7" ht="12.75" thickBot="1" x14ac:dyDescent="0.25">
      <c r="A30" s="284" t="str">
        <f>A10</f>
        <v>ROSJA</v>
      </c>
      <c r="B30" s="340">
        <f>B10</f>
        <v>12849</v>
      </c>
      <c r="C30" s="340">
        <f t="shared" ref="C30:D30" si="1">C10</f>
        <v>4112</v>
      </c>
      <c r="D30" s="340">
        <f t="shared" si="1"/>
        <v>7989</v>
      </c>
      <c r="G30" s="570"/>
    </row>
    <row r="31" spans="1:7" ht="12.75" thickBot="1" x14ac:dyDescent="0.25">
      <c r="A31" s="284" t="str">
        <f t="shared" ref="A31:D34" si="2">A11</f>
        <v>UKRAINA</v>
      </c>
      <c r="B31" s="340">
        <f t="shared" si="2"/>
        <v>46</v>
      </c>
      <c r="C31" s="340">
        <f t="shared" si="2"/>
        <v>2318</v>
      </c>
      <c r="D31" s="340">
        <f t="shared" si="2"/>
        <v>2305</v>
      </c>
    </row>
    <row r="32" spans="1:7" ht="12.75" thickBot="1" x14ac:dyDescent="0.25">
      <c r="A32" s="284" t="str">
        <f t="shared" si="2"/>
        <v>GRUZJA</v>
      </c>
      <c r="B32" s="340">
        <f t="shared" si="2"/>
        <v>1245</v>
      </c>
      <c r="C32" s="340">
        <f t="shared" si="2"/>
        <v>726</v>
      </c>
      <c r="D32" s="340">
        <f t="shared" si="2"/>
        <v>394</v>
      </c>
    </row>
    <row r="33" spans="1:4" ht="12.75" thickBot="1" x14ac:dyDescent="0.25">
      <c r="A33" s="284" t="str">
        <f t="shared" si="2"/>
        <v>SYRIA</v>
      </c>
      <c r="B33" s="340">
        <f t="shared" si="2"/>
        <v>255</v>
      </c>
      <c r="C33" s="340">
        <f t="shared" si="2"/>
        <v>114</v>
      </c>
      <c r="D33" s="340">
        <f t="shared" si="2"/>
        <v>295</v>
      </c>
    </row>
    <row r="34" spans="1:4" x14ac:dyDescent="0.2">
      <c r="A34" s="284" t="str">
        <f t="shared" si="2"/>
        <v>TADŻYKISTAN</v>
      </c>
      <c r="B34" s="340">
        <f t="shared" si="2"/>
        <v>5</v>
      </c>
      <c r="C34" s="340">
        <f t="shared" si="2"/>
        <v>107</v>
      </c>
      <c r="D34" s="340">
        <f t="shared" si="2"/>
        <v>541</v>
      </c>
    </row>
    <row r="35" spans="1:4" x14ac:dyDescent="0.2">
      <c r="A35" s="284" t="s">
        <v>170</v>
      </c>
      <c r="B35" s="342">
        <f>B7-SUM(B30:B34)</f>
        <v>853</v>
      </c>
      <c r="C35" s="342">
        <f>C7-SUM(C30:C34)</f>
        <v>816</v>
      </c>
      <c r="D35" s="342">
        <f>D7-SUM(D30:D34)</f>
        <v>801</v>
      </c>
    </row>
  </sheetData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6">
    <tabColor rgb="FFFFFF00"/>
  </sheetPr>
  <dimension ref="A1:BI87"/>
  <sheetViews>
    <sheetView zoomScale="85" zoomScaleNormal="85" workbookViewId="0">
      <selection activeCell="A2" sqref="A2"/>
    </sheetView>
  </sheetViews>
  <sheetFormatPr defaultColWidth="5.5703125" defaultRowHeight="12" x14ac:dyDescent="0.2"/>
  <cols>
    <col min="1" max="1" width="31.85546875" style="48" customWidth="1"/>
    <col min="2" max="2" width="2.7109375" style="48" customWidth="1"/>
    <col min="3" max="4" width="3.5703125" style="48" customWidth="1"/>
    <col min="5" max="6" width="2.7109375" style="48" customWidth="1"/>
    <col min="7" max="10" width="3.5703125" style="48" customWidth="1"/>
    <col min="11" max="12" width="4.85546875" style="48" customWidth="1"/>
    <col min="13" max="13" width="4.42578125" style="48" customWidth="1"/>
    <col min="14" max="15" width="4.85546875" style="48" customWidth="1"/>
    <col min="16" max="16" width="5.7109375" style="48" customWidth="1"/>
    <col min="17" max="17" width="2.7109375" style="48" customWidth="1"/>
    <col min="18" max="19" width="3.5703125" style="48" customWidth="1"/>
    <col min="20" max="21" width="2.7109375" style="48" customWidth="1"/>
    <col min="22" max="25" width="3.5703125" style="48" customWidth="1"/>
    <col min="26" max="27" width="4.85546875" style="48" customWidth="1"/>
    <col min="28" max="28" width="5" style="48" bestFit="1" customWidth="1"/>
    <col min="29" max="30" width="4.85546875" style="48" customWidth="1"/>
    <col min="31" max="31" width="5.7109375" style="48" customWidth="1"/>
    <col min="32" max="32" width="2.7109375" style="48" customWidth="1"/>
    <col min="33" max="34" width="3.5703125" style="48" customWidth="1"/>
    <col min="35" max="36" width="2.7109375" style="48" customWidth="1"/>
    <col min="37" max="40" width="3.5703125" style="48" customWidth="1"/>
    <col min="41" max="42" width="4.85546875" style="48" customWidth="1"/>
    <col min="43" max="43" width="5" style="48" bestFit="1" customWidth="1"/>
    <col min="44" max="45" width="4.85546875" style="48" customWidth="1"/>
    <col min="46" max="46" width="5.7109375" style="48" customWidth="1"/>
    <col min="47" max="47" width="3.7109375" style="48" bestFit="1" customWidth="1"/>
    <col min="48" max="49" width="3.5703125" style="48" customWidth="1"/>
    <col min="50" max="51" width="3.7109375" style="48" bestFit="1" customWidth="1"/>
    <col min="52" max="55" width="3.5703125" style="48" customWidth="1"/>
    <col min="56" max="57" width="4.85546875" style="48" customWidth="1"/>
    <col min="58" max="58" width="5" style="48" bestFit="1" customWidth="1"/>
    <col min="59" max="60" width="5.85546875" style="48" bestFit="1" customWidth="1"/>
    <col min="61" max="61" width="5.7109375" style="48" customWidth="1"/>
    <col min="62" max="16384" width="5.5703125" style="48"/>
  </cols>
  <sheetData>
    <row r="1" spans="1:61" x14ac:dyDescent="0.2">
      <c r="A1" s="518" t="s">
        <v>449</v>
      </c>
    </row>
    <row r="2" spans="1:61" ht="12.75" thickBot="1" x14ac:dyDescent="0.25">
      <c r="A2" s="1082"/>
    </row>
    <row r="3" spans="1:61" ht="12.75" thickBot="1" x14ac:dyDescent="0.25">
      <c r="A3" s="1476" t="s">
        <v>0</v>
      </c>
      <c r="B3" s="1473">
        <v>2013</v>
      </c>
      <c r="C3" s="1474"/>
      <c r="D3" s="1474"/>
      <c r="E3" s="1474"/>
      <c r="F3" s="1474"/>
      <c r="G3" s="1474"/>
      <c r="H3" s="1474"/>
      <c r="I3" s="1474"/>
      <c r="J3" s="1474"/>
      <c r="K3" s="1474"/>
      <c r="L3" s="1474"/>
      <c r="M3" s="1474"/>
      <c r="N3" s="1474"/>
      <c r="O3" s="1474"/>
      <c r="P3" s="1475"/>
      <c r="Q3" s="1473">
        <v>2014</v>
      </c>
      <c r="R3" s="1474"/>
      <c r="S3" s="1474"/>
      <c r="T3" s="1474"/>
      <c r="U3" s="1474"/>
      <c r="V3" s="1474"/>
      <c r="W3" s="1474"/>
      <c r="X3" s="1474"/>
      <c r="Y3" s="1474"/>
      <c r="Z3" s="1474"/>
      <c r="AA3" s="1474"/>
      <c r="AB3" s="1474"/>
      <c r="AC3" s="1474"/>
      <c r="AD3" s="1474"/>
      <c r="AE3" s="1475"/>
      <c r="AF3" s="1479">
        <v>2015</v>
      </c>
      <c r="AG3" s="1480"/>
      <c r="AH3" s="1480"/>
      <c r="AI3" s="1480"/>
      <c r="AJ3" s="1480"/>
      <c r="AK3" s="1480"/>
      <c r="AL3" s="1480"/>
      <c r="AM3" s="1480"/>
      <c r="AN3" s="1480"/>
      <c r="AO3" s="1480"/>
      <c r="AP3" s="1480"/>
      <c r="AQ3" s="1480"/>
      <c r="AR3" s="1480"/>
      <c r="AS3" s="1480"/>
      <c r="AT3" s="1481"/>
      <c r="AU3" s="1482" t="s">
        <v>119</v>
      </c>
      <c r="AV3" s="1483"/>
      <c r="AW3" s="1483"/>
      <c r="AX3" s="1483"/>
      <c r="AY3" s="1483"/>
      <c r="AZ3" s="1483"/>
      <c r="BA3" s="1483"/>
      <c r="BB3" s="1483"/>
      <c r="BC3" s="1483"/>
      <c r="BD3" s="1483"/>
      <c r="BE3" s="1483"/>
      <c r="BF3" s="1483"/>
      <c r="BG3" s="1483"/>
      <c r="BH3" s="1483"/>
      <c r="BI3" s="1484"/>
    </row>
    <row r="4" spans="1:61" s="347" customFormat="1" ht="66.75" customHeight="1" x14ac:dyDescent="0.2">
      <c r="A4" s="1477"/>
      <c r="B4" s="1470" t="s">
        <v>288</v>
      </c>
      <c r="C4" s="1471"/>
      <c r="D4" s="1472" t="s">
        <v>293</v>
      </c>
      <c r="E4" s="1470" t="s">
        <v>289</v>
      </c>
      <c r="F4" s="1471"/>
      <c r="G4" s="1472"/>
      <c r="H4" s="1470" t="s">
        <v>290</v>
      </c>
      <c r="I4" s="1471"/>
      <c r="J4" s="1472" t="s">
        <v>293</v>
      </c>
      <c r="K4" s="1470" t="s">
        <v>291</v>
      </c>
      <c r="L4" s="1471"/>
      <c r="M4" s="1472" t="s">
        <v>196</v>
      </c>
      <c r="N4" s="1470" t="s">
        <v>292</v>
      </c>
      <c r="O4" s="1471"/>
      <c r="P4" s="1472" t="s">
        <v>294</v>
      </c>
      <c r="Q4" s="1470" t="s">
        <v>288</v>
      </c>
      <c r="R4" s="1471"/>
      <c r="S4" s="1472" t="s">
        <v>293</v>
      </c>
      <c r="T4" s="1470" t="s">
        <v>289</v>
      </c>
      <c r="U4" s="1471"/>
      <c r="V4" s="1472"/>
      <c r="W4" s="1470" t="s">
        <v>290</v>
      </c>
      <c r="X4" s="1471"/>
      <c r="Y4" s="1472" t="s">
        <v>293</v>
      </c>
      <c r="Z4" s="1470" t="s">
        <v>291</v>
      </c>
      <c r="AA4" s="1471"/>
      <c r="AB4" s="1472" t="s">
        <v>196</v>
      </c>
      <c r="AC4" s="1470" t="s">
        <v>292</v>
      </c>
      <c r="AD4" s="1471"/>
      <c r="AE4" s="1472" t="s">
        <v>294</v>
      </c>
      <c r="AF4" s="1470" t="s">
        <v>288</v>
      </c>
      <c r="AG4" s="1471"/>
      <c r="AH4" s="1472" t="s">
        <v>293</v>
      </c>
      <c r="AI4" s="1470" t="s">
        <v>289</v>
      </c>
      <c r="AJ4" s="1471"/>
      <c r="AK4" s="1472"/>
      <c r="AL4" s="1470" t="s">
        <v>290</v>
      </c>
      <c r="AM4" s="1471"/>
      <c r="AN4" s="1472" t="s">
        <v>293</v>
      </c>
      <c r="AO4" s="1470" t="s">
        <v>291</v>
      </c>
      <c r="AP4" s="1471"/>
      <c r="AQ4" s="1472" t="s">
        <v>196</v>
      </c>
      <c r="AR4" s="1470" t="s">
        <v>292</v>
      </c>
      <c r="AS4" s="1471"/>
      <c r="AT4" s="1472" t="s">
        <v>294</v>
      </c>
      <c r="AU4" s="1470" t="s">
        <v>288</v>
      </c>
      <c r="AV4" s="1471"/>
      <c r="AW4" s="1472" t="s">
        <v>293</v>
      </c>
      <c r="AX4" s="1470" t="s">
        <v>289</v>
      </c>
      <c r="AY4" s="1471"/>
      <c r="AZ4" s="1472"/>
      <c r="BA4" s="1470" t="s">
        <v>290</v>
      </c>
      <c r="BB4" s="1471"/>
      <c r="BC4" s="1472" t="s">
        <v>293</v>
      </c>
      <c r="BD4" s="1470" t="s">
        <v>291</v>
      </c>
      <c r="BE4" s="1471"/>
      <c r="BF4" s="1472" t="s">
        <v>196</v>
      </c>
      <c r="BG4" s="1470" t="s">
        <v>292</v>
      </c>
      <c r="BH4" s="1471"/>
      <c r="BI4" s="1472" t="s">
        <v>294</v>
      </c>
    </row>
    <row r="5" spans="1:61" s="347" customFormat="1" ht="35.25" customHeight="1" thickBot="1" x14ac:dyDescent="0.25">
      <c r="A5" s="1478"/>
      <c r="B5" s="879" t="s">
        <v>115</v>
      </c>
      <c r="C5" s="880" t="s">
        <v>151</v>
      </c>
      <c r="D5" s="881" t="s">
        <v>122</v>
      </c>
      <c r="E5" s="879" t="s">
        <v>115</v>
      </c>
      <c r="F5" s="880" t="s">
        <v>151</v>
      </c>
      <c r="G5" s="881" t="s">
        <v>122</v>
      </c>
      <c r="H5" s="879" t="s">
        <v>115</v>
      </c>
      <c r="I5" s="880" t="s">
        <v>151</v>
      </c>
      <c r="J5" s="881" t="s">
        <v>122</v>
      </c>
      <c r="K5" s="879" t="s">
        <v>115</v>
      </c>
      <c r="L5" s="880" t="s">
        <v>151</v>
      </c>
      <c r="M5" s="881" t="s">
        <v>122</v>
      </c>
      <c r="N5" s="879" t="s">
        <v>115</v>
      </c>
      <c r="O5" s="880" t="s">
        <v>151</v>
      </c>
      <c r="P5" s="881" t="s">
        <v>122</v>
      </c>
      <c r="Q5" s="879" t="s">
        <v>115</v>
      </c>
      <c r="R5" s="880" t="s">
        <v>151</v>
      </c>
      <c r="S5" s="881" t="s">
        <v>122</v>
      </c>
      <c r="T5" s="879" t="s">
        <v>115</v>
      </c>
      <c r="U5" s="880" t="s">
        <v>151</v>
      </c>
      <c r="V5" s="881" t="s">
        <v>122</v>
      </c>
      <c r="W5" s="879" t="s">
        <v>115</v>
      </c>
      <c r="X5" s="880" t="s">
        <v>151</v>
      </c>
      <c r="Y5" s="881" t="s">
        <v>122</v>
      </c>
      <c r="Z5" s="879" t="s">
        <v>115</v>
      </c>
      <c r="AA5" s="880" t="s">
        <v>151</v>
      </c>
      <c r="AB5" s="881" t="s">
        <v>122</v>
      </c>
      <c r="AC5" s="879" t="s">
        <v>115</v>
      </c>
      <c r="AD5" s="880" t="s">
        <v>151</v>
      </c>
      <c r="AE5" s="881" t="s">
        <v>122</v>
      </c>
      <c r="AF5" s="879" t="s">
        <v>115</v>
      </c>
      <c r="AG5" s="880" t="s">
        <v>151</v>
      </c>
      <c r="AH5" s="881" t="s">
        <v>122</v>
      </c>
      <c r="AI5" s="879" t="s">
        <v>115</v>
      </c>
      <c r="AJ5" s="880" t="s">
        <v>151</v>
      </c>
      <c r="AK5" s="881" t="s">
        <v>122</v>
      </c>
      <c r="AL5" s="879" t="s">
        <v>115</v>
      </c>
      <c r="AM5" s="880" t="s">
        <v>151</v>
      </c>
      <c r="AN5" s="881" t="s">
        <v>122</v>
      </c>
      <c r="AO5" s="879" t="s">
        <v>115</v>
      </c>
      <c r="AP5" s="880" t="s">
        <v>151</v>
      </c>
      <c r="AQ5" s="881" t="s">
        <v>122</v>
      </c>
      <c r="AR5" s="879" t="s">
        <v>115</v>
      </c>
      <c r="AS5" s="880" t="s">
        <v>151</v>
      </c>
      <c r="AT5" s="881" t="s">
        <v>122</v>
      </c>
      <c r="AU5" s="882" t="s">
        <v>115</v>
      </c>
      <c r="AV5" s="883" t="s">
        <v>151</v>
      </c>
      <c r="AW5" s="884" t="s">
        <v>122</v>
      </c>
      <c r="AX5" s="882" t="s">
        <v>115</v>
      </c>
      <c r="AY5" s="883" t="s">
        <v>151</v>
      </c>
      <c r="AZ5" s="884" t="s">
        <v>122</v>
      </c>
      <c r="BA5" s="885" t="s">
        <v>115</v>
      </c>
      <c r="BB5" s="883" t="s">
        <v>151</v>
      </c>
      <c r="BC5" s="886" t="s">
        <v>122</v>
      </c>
      <c r="BD5" s="882" t="s">
        <v>115</v>
      </c>
      <c r="BE5" s="883" t="s">
        <v>151</v>
      </c>
      <c r="BF5" s="884" t="s">
        <v>122</v>
      </c>
      <c r="BG5" s="882" t="s">
        <v>115</v>
      </c>
      <c r="BH5" s="883" t="s">
        <v>151</v>
      </c>
      <c r="BI5" s="884" t="s">
        <v>122</v>
      </c>
    </row>
    <row r="6" spans="1:61" ht="12.75" customHeight="1" x14ac:dyDescent="0.2">
      <c r="A6" s="887" t="s">
        <v>1</v>
      </c>
      <c r="B6" s="893">
        <v>11</v>
      </c>
      <c r="C6" s="894">
        <v>10</v>
      </c>
      <c r="D6" s="895">
        <f t="shared" ref="D6:D35" si="0">SUM(B6:C6)</f>
        <v>21</v>
      </c>
      <c r="E6" s="896" t="s">
        <v>121</v>
      </c>
      <c r="F6" s="894">
        <v>1</v>
      </c>
      <c r="G6" s="897">
        <f t="shared" ref="G6:G35" si="1">SUM(E6:F6)</f>
        <v>1</v>
      </c>
      <c r="H6" s="893" t="s">
        <v>121</v>
      </c>
      <c r="I6" s="894" t="s">
        <v>121</v>
      </c>
      <c r="J6" s="895">
        <f t="shared" ref="J6:J35" si="2">SUM(H6:I6)</f>
        <v>0</v>
      </c>
      <c r="K6" s="896" t="s">
        <v>121</v>
      </c>
      <c r="L6" s="894">
        <v>26</v>
      </c>
      <c r="M6" s="897">
        <f t="shared" ref="M6:M35" si="3">SUM(K6:L6)</f>
        <v>26</v>
      </c>
      <c r="N6" s="898">
        <v>18</v>
      </c>
      <c r="O6" s="899">
        <v>39</v>
      </c>
      <c r="P6" s="900">
        <f t="shared" ref="P6:P35" si="4">SUM(N6:O6)</f>
        <v>57</v>
      </c>
      <c r="Q6" s="837">
        <v>6</v>
      </c>
      <c r="R6" s="838">
        <v>21</v>
      </c>
      <c r="S6" s="900">
        <f t="shared" ref="S6:S35" si="5">SUM(Q6:R6)</f>
        <v>27</v>
      </c>
      <c r="T6" s="837" t="s">
        <v>121</v>
      </c>
      <c r="U6" s="838">
        <v>2</v>
      </c>
      <c r="V6" s="900">
        <f t="shared" ref="V6:V35" si="6">SUM(T6:U6)</f>
        <v>2</v>
      </c>
      <c r="W6" s="837">
        <v>3</v>
      </c>
      <c r="X6" s="838">
        <v>4</v>
      </c>
      <c r="Y6" s="900">
        <f t="shared" ref="Y6:Y35" si="7">SUM(W6:X6)</f>
        <v>7</v>
      </c>
      <c r="Z6" s="837" t="s">
        <v>121</v>
      </c>
      <c r="AA6" s="838">
        <v>15</v>
      </c>
      <c r="AB6" s="900">
        <f t="shared" ref="AB6:AB35" si="8">SUM(Z6:AA6)</f>
        <v>15</v>
      </c>
      <c r="AC6" s="837">
        <v>1</v>
      </c>
      <c r="AD6" s="838">
        <v>22</v>
      </c>
      <c r="AE6" s="900">
        <f t="shared" ref="AE6:AE35" si="9">SUM(AC6:AD6)</f>
        <v>23</v>
      </c>
      <c r="AF6" s="837">
        <v>2</v>
      </c>
      <c r="AG6" s="838">
        <v>6</v>
      </c>
      <c r="AH6" s="900">
        <f>SUM(AF6:AG6)</f>
        <v>8</v>
      </c>
      <c r="AI6" s="837">
        <v>4</v>
      </c>
      <c r="AJ6" s="838">
        <v>3</v>
      </c>
      <c r="AK6" s="900">
        <f>SUM(AI6:AJ6)</f>
        <v>7</v>
      </c>
      <c r="AL6" s="837" t="s">
        <v>121</v>
      </c>
      <c r="AM6" s="838">
        <v>2</v>
      </c>
      <c r="AN6" s="900">
        <f>SUM(AL6:AM6)</f>
        <v>2</v>
      </c>
      <c r="AO6" s="837" t="s">
        <v>121</v>
      </c>
      <c r="AP6" s="838">
        <v>4</v>
      </c>
      <c r="AQ6" s="900">
        <f>SUM(AO6:AP6)</f>
        <v>4</v>
      </c>
      <c r="AR6" s="837">
        <v>1</v>
      </c>
      <c r="AS6" s="838">
        <v>11</v>
      </c>
      <c r="AT6" s="900">
        <f>SUM(AR6:AS6)</f>
        <v>12</v>
      </c>
      <c r="AU6" s="901">
        <f>SUM(AF6,B6,Q6)</f>
        <v>19</v>
      </c>
      <c r="AV6" s="901">
        <f t="shared" ref="AV6" si="10">SUM(AG6,C6,R6)</f>
        <v>37</v>
      </c>
      <c r="AW6" s="966">
        <f>SUM(AH6,D6,S6)</f>
        <v>56</v>
      </c>
      <c r="AX6" s="901">
        <f t="shared" ref="AX6:BI6" si="11">SUM(AI6,E6,T6)</f>
        <v>4</v>
      </c>
      <c r="AY6" s="902">
        <f t="shared" si="11"/>
        <v>6</v>
      </c>
      <c r="AZ6" s="903">
        <f t="shared" si="11"/>
        <v>10</v>
      </c>
      <c r="BA6" s="904">
        <f t="shared" si="11"/>
        <v>3</v>
      </c>
      <c r="BB6" s="902">
        <f t="shared" si="11"/>
        <v>6</v>
      </c>
      <c r="BC6" s="889">
        <f t="shared" si="11"/>
        <v>9</v>
      </c>
      <c r="BD6" s="901">
        <f t="shared" si="11"/>
        <v>0</v>
      </c>
      <c r="BE6" s="902">
        <f t="shared" si="11"/>
        <v>45</v>
      </c>
      <c r="BF6" s="966">
        <f t="shared" si="11"/>
        <v>45</v>
      </c>
      <c r="BG6" s="901">
        <f t="shared" si="11"/>
        <v>20</v>
      </c>
      <c r="BH6" s="902">
        <f t="shared" si="11"/>
        <v>72</v>
      </c>
      <c r="BI6" s="903">
        <f t="shared" si="11"/>
        <v>92</v>
      </c>
    </row>
    <row r="7" spans="1:61" ht="12.75" customHeight="1" x14ac:dyDescent="0.2">
      <c r="A7" s="887" t="s">
        <v>2</v>
      </c>
      <c r="B7" s="893" t="s">
        <v>121</v>
      </c>
      <c r="C7" s="894" t="s">
        <v>121</v>
      </c>
      <c r="D7" s="895">
        <f t="shared" si="0"/>
        <v>0</v>
      </c>
      <c r="E7" s="896" t="s">
        <v>121</v>
      </c>
      <c r="F7" s="894" t="s">
        <v>121</v>
      </c>
      <c r="G7" s="897">
        <f t="shared" si="1"/>
        <v>0</v>
      </c>
      <c r="H7" s="893" t="s">
        <v>121</v>
      </c>
      <c r="I7" s="894" t="s">
        <v>121</v>
      </c>
      <c r="J7" s="895">
        <f t="shared" si="2"/>
        <v>0</v>
      </c>
      <c r="K7" s="896" t="s">
        <v>121</v>
      </c>
      <c r="L7" s="894" t="s">
        <v>121</v>
      </c>
      <c r="M7" s="897">
        <f t="shared" si="3"/>
        <v>0</v>
      </c>
      <c r="N7" s="898" t="s">
        <v>121</v>
      </c>
      <c r="O7" s="899" t="s">
        <v>121</v>
      </c>
      <c r="P7" s="900">
        <f t="shared" si="4"/>
        <v>0</v>
      </c>
      <c r="Q7" s="845" t="s">
        <v>121</v>
      </c>
      <c r="R7" s="846" t="s">
        <v>121</v>
      </c>
      <c r="S7" s="900">
        <f t="shared" si="5"/>
        <v>0</v>
      </c>
      <c r="T7" s="845" t="s">
        <v>121</v>
      </c>
      <c r="U7" s="846" t="s">
        <v>121</v>
      </c>
      <c r="V7" s="900">
        <f t="shared" si="6"/>
        <v>0</v>
      </c>
      <c r="W7" s="845" t="s">
        <v>121</v>
      </c>
      <c r="X7" s="846" t="s">
        <v>121</v>
      </c>
      <c r="Y7" s="900">
        <f t="shared" si="7"/>
        <v>0</v>
      </c>
      <c r="Z7" s="845" t="s">
        <v>121</v>
      </c>
      <c r="AA7" s="846" t="s">
        <v>121</v>
      </c>
      <c r="AB7" s="900">
        <f t="shared" si="8"/>
        <v>0</v>
      </c>
      <c r="AC7" s="845">
        <v>1</v>
      </c>
      <c r="AD7" s="846">
        <v>1</v>
      </c>
      <c r="AE7" s="900">
        <f t="shared" si="9"/>
        <v>2</v>
      </c>
      <c r="AF7" s="837" t="s">
        <v>121</v>
      </c>
      <c r="AG7" s="838" t="s">
        <v>121</v>
      </c>
      <c r="AH7" s="900">
        <f t="shared" ref="AH7:AH65" si="12">SUM(AF7:AG7)</f>
        <v>0</v>
      </c>
      <c r="AI7" s="837" t="s">
        <v>121</v>
      </c>
      <c r="AJ7" s="838" t="s">
        <v>121</v>
      </c>
      <c r="AK7" s="900">
        <f t="shared" ref="AK7:AK65" si="13">SUM(AI7:AJ7)</f>
        <v>0</v>
      </c>
      <c r="AL7" s="837" t="s">
        <v>121</v>
      </c>
      <c r="AM7" s="838" t="s">
        <v>121</v>
      </c>
      <c r="AN7" s="900">
        <f t="shared" ref="AN7:AN65" si="14">SUM(AL7:AM7)</f>
        <v>0</v>
      </c>
      <c r="AO7" s="837" t="s">
        <v>121</v>
      </c>
      <c r="AP7" s="838" t="s">
        <v>121</v>
      </c>
      <c r="AQ7" s="900">
        <f t="shared" ref="AQ7:AQ65" si="15">SUM(AO7:AP7)</f>
        <v>0</v>
      </c>
      <c r="AR7" s="837" t="s">
        <v>121</v>
      </c>
      <c r="AS7" s="838" t="s">
        <v>121</v>
      </c>
      <c r="AT7" s="900">
        <f t="shared" ref="AT7:AT65" si="16">SUM(AR7:AS7)</f>
        <v>0</v>
      </c>
      <c r="AU7" s="901">
        <f t="shared" ref="AU7:AU65" si="17">SUM(AF7,B7,Q7)</f>
        <v>0</v>
      </c>
      <c r="AV7" s="901">
        <f t="shared" ref="AV7:AV65" si="18">SUM(AG7,C7,R7)</f>
        <v>0</v>
      </c>
      <c r="AW7" s="966">
        <f t="shared" ref="AW7:AW65" si="19">SUM(AH7,D7,S7)</f>
        <v>0</v>
      </c>
      <c r="AX7" s="901">
        <f t="shared" ref="AX7:AX65" si="20">SUM(AI7,E7,T7)</f>
        <v>0</v>
      </c>
      <c r="AY7" s="902">
        <f t="shared" ref="AY7:AY65" si="21">SUM(AJ7,F7,U7)</f>
        <v>0</v>
      </c>
      <c r="AZ7" s="903">
        <f t="shared" ref="AZ7:AZ65" si="22">SUM(AK7,G7,V7)</f>
        <v>0</v>
      </c>
      <c r="BA7" s="904">
        <f t="shared" ref="BA7:BA65" si="23">SUM(AL7,H7,W7)</f>
        <v>0</v>
      </c>
      <c r="BB7" s="902">
        <f t="shared" ref="BB7:BB65" si="24">SUM(AM7,I7,X7)</f>
        <v>0</v>
      </c>
      <c r="BC7" s="889">
        <f t="shared" ref="BC7:BC65" si="25">SUM(AN7,J7,Y7)</f>
        <v>0</v>
      </c>
      <c r="BD7" s="901">
        <f t="shared" ref="BD7:BD65" si="26">SUM(AO7,K7,Z7)</f>
        <v>0</v>
      </c>
      <c r="BE7" s="902">
        <f t="shared" ref="BE7:BE65" si="27">SUM(AP7,L7,AA7)</f>
        <v>0</v>
      </c>
      <c r="BF7" s="966">
        <f t="shared" ref="BF7:BF65" si="28">SUM(AQ7,M7,AB7)</f>
        <v>0</v>
      </c>
      <c r="BG7" s="901">
        <f t="shared" ref="BG7:BG65" si="29">SUM(AR7,N7,AC7)</f>
        <v>1</v>
      </c>
      <c r="BH7" s="902">
        <f t="shared" ref="BH7:BH65" si="30">SUM(AS7,O7,AD7)</f>
        <v>1</v>
      </c>
      <c r="BI7" s="903">
        <f t="shared" ref="BI7:BI65" si="31">SUM(AT7,P7,AE7)</f>
        <v>2</v>
      </c>
    </row>
    <row r="8" spans="1:61" ht="12.75" customHeight="1" x14ac:dyDescent="0.2">
      <c r="A8" s="905" t="s">
        <v>3</v>
      </c>
      <c r="B8" s="906" t="s">
        <v>121</v>
      </c>
      <c r="C8" s="888" t="s">
        <v>121</v>
      </c>
      <c r="D8" s="895">
        <f t="shared" si="0"/>
        <v>0</v>
      </c>
      <c r="E8" s="890" t="s">
        <v>121</v>
      </c>
      <c r="F8" s="888" t="s">
        <v>121</v>
      </c>
      <c r="G8" s="897">
        <f t="shared" si="1"/>
        <v>0</v>
      </c>
      <c r="H8" s="906" t="s">
        <v>121</v>
      </c>
      <c r="I8" s="888" t="s">
        <v>121</v>
      </c>
      <c r="J8" s="895">
        <f t="shared" si="2"/>
        <v>0</v>
      </c>
      <c r="K8" s="890">
        <v>1</v>
      </c>
      <c r="L8" s="888">
        <v>1</v>
      </c>
      <c r="M8" s="897">
        <f t="shared" si="3"/>
        <v>2</v>
      </c>
      <c r="N8" s="891" t="s">
        <v>121</v>
      </c>
      <c r="O8" s="892">
        <v>2</v>
      </c>
      <c r="P8" s="900">
        <f t="shared" si="4"/>
        <v>2</v>
      </c>
      <c r="Q8" s="845" t="s">
        <v>121</v>
      </c>
      <c r="R8" s="846" t="s">
        <v>121</v>
      </c>
      <c r="S8" s="900">
        <f t="shared" si="5"/>
        <v>0</v>
      </c>
      <c r="T8" s="845" t="s">
        <v>121</v>
      </c>
      <c r="U8" s="846" t="s">
        <v>121</v>
      </c>
      <c r="V8" s="900">
        <f t="shared" si="6"/>
        <v>0</v>
      </c>
      <c r="W8" s="845" t="s">
        <v>121</v>
      </c>
      <c r="X8" s="846">
        <v>1</v>
      </c>
      <c r="Y8" s="900">
        <f t="shared" si="7"/>
        <v>1</v>
      </c>
      <c r="Z8" s="845" t="s">
        <v>121</v>
      </c>
      <c r="AA8" s="846">
        <v>1</v>
      </c>
      <c r="AB8" s="900">
        <f t="shared" si="8"/>
        <v>1</v>
      </c>
      <c r="AC8" s="845" t="s">
        <v>121</v>
      </c>
      <c r="AD8" s="846">
        <v>5</v>
      </c>
      <c r="AE8" s="900">
        <f t="shared" si="9"/>
        <v>5</v>
      </c>
      <c r="AF8" s="837" t="s">
        <v>121</v>
      </c>
      <c r="AG8" s="838">
        <v>1</v>
      </c>
      <c r="AH8" s="900">
        <f t="shared" si="12"/>
        <v>1</v>
      </c>
      <c r="AI8" s="837" t="s">
        <v>121</v>
      </c>
      <c r="AJ8" s="838" t="s">
        <v>121</v>
      </c>
      <c r="AK8" s="900">
        <f t="shared" si="13"/>
        <v>0</v>
      </c>
      <c r="AL8" s="837" t="s">
        <v>121</v>
      </c>
      <c r="AM8" s="838" t="s">
        <v>121</v>
      </c>
      <c r="AN8" s="900">
        <f t="shared" si="14"/>
        <v>0</v>
      </c>
      <c r="AO8" s="837" t="s">
        <v>121</v>
      </c>
      <c r="AP8" s="838">
        <v>1</v>
      </c>
      <c r="AQ8" s="900">
        <f t="shared" si="15"/>
        <v>1</v>
      </c>
      <c r="AR8" s="837" t="s">
        <v>121</v>
      </c>
      <c r="AS8" s="838">
        <v>2</v>
      </c>
      <c r="AT8" s="900">
        <f t="shared" si="16"/>
        <v>2</v>
      </c>
      <c r="AU8" s="901">
        <f t="shared" si="17"/>
        <v>0</v>
      </c>
      <c r="AV8" s="901">
        <f t="shared" si="18"/>
        <v>1</v>
      </c>
      <c r="AW8" s="966">
        <f t="shared" si="19"/>
        <v>1</v>
      </c>
      <c r="AX8" s="901">
        <f t="shared" si="20"/>
        <v>0</v>
      </c>
      <c r="AY8" s="902">
        <f t="shared" si="21"/>
        <v>0</v>
      </c>
      <c r="AZ8" s="903">
        <f t="shared" si="22"/>
        <v>0</v>
      </c>
      <c r="BA8" s="904">
        <f t="shared" si="23"/>
        <v>0</v>
      </c>
      <c r="BB8" s="902">
        <f t="shared" si="24"/>
        <v>1</v>
      </c>
      <c r="BC8" s="889">
        <f t="shared" si="25"/>
        <v>1</v>
      </c>
      <c r="BD8" s="901">
        <f t="shared" si="26"/>
        <v>1</v>
      </c>
      <c r="BE8" s="902">
        <f t="shared" si="27"/>
        <v>3</v>
      </c>
      <c r="BF8" s="966">
        <f t="shared" si="28"/>
        <v>4</v>
      </c>
      <c r="BG8" s="901">
        <f t="shared" si="29"/>
        <v>0</v>
      </c>
      <c r="BH8" s="902">
        <f t="shared" si="30"/>
        <v>9</v>
      </c>
      <c r="BI8" s="903">
        <f t="shared" si="31"/>
        <v>9</v>
      </c>
    </row>
    <row r="9" spans="1:61" ht="12.75" customHeight="1" x14ac:dyDescent="0.2">
      <c r="A9" s="905" t="s">
        <v>4</v>
      </c>
      <c r="B9" s="906" t="s">
        <v>121</v>
      </c>
      <c r="C9" s="888" t="s">
        <v>121</v>
      </c>
      <c r="D9" s="895">
        <f t="shared" si="0"/>
        <v>0</v>
      </c>
      <c r="E9" s="890" t="s">
        <v>121</v>
      </c>
      <c r="F9" s="888" t="s">
        <v>121</v>
      </c>
      <c r="G9" s="897">
        <f t="shared" si="1"/>
        <v>0</v>
      </c>
      <c r="H9" s="906" t="s">
        <v>121</v>
      </c>
      <c r="I9" s="888" t="s">
        <v>121</v>
      </c>
      <c r="J9" s="895">
        <f t="shared" si="2"/>
        <v>0</v>
      </c>
      <c r="K9" s="890" t="s">
        <v>121</v>
      </c>
      <c r="L9" s="888">
        <v>1</v>
      </c>
      <c r="M9" s="897">
        <f t="shared" si="3"/>
        <v>1</v>
      </c>
      <c r="N9" s="891" t="s">
        <v>121</v>
      </c>
      <c r="O9" s="892" t="s">
        <v>121</v>
      </c>
      <c r="P9" s="900">
        <f t="shared" si="4"/>
        <v>0</v>
      </c>
      <c r="Q9" s="845" t="s">
        <v>121</v>
      </c>
      <c r="R9" s="846" t="s">
        <v>121</v>
      </c>
      <c r="S9" s="900">
        <f t="shared" si="5"/>
        <v>0</v>
      </c>
      <c r="T9" s="845" t="s">
        <v>121</v>
      </c>
      <c r="U9" s="846" t="s">
        <v>121</v>
      </c>
      <c r="V9" s="900">
        <f t="shared" si="6"/>
        <v>0</v>
      </c>
      <c r="W9" s="845" t="s">
        <v>121</v>
      </c>
      <c r="X9" s="846" t="s">
        <v>121</v>
      </c>
      <c r="Y9" s="900">
        <f t="shared" si="7"/>
        <v>0</v>
      </c>
      <c r="Z9" s="845" t="s">
        <v>121</v>
      </c>
      <c r="AA9" s="846" t="s">
        <v>121</v>
      </c>
      <c r="AB9" s="900">
        <f t="shared" si="8"/>
        <v>0</v>
      </c>
      <c r="AC9" s="845" t="s">
        <v>121</v>
      </c>
      <c r="AD9" s="846" t="s">
        <v>121</v>
      </c>
      <c r="AE9" s="900">
        <f t="shared" si="9"/>
        <v>0</v>
      </c>
      <c r="AF9" s="837" t="s">
        <v>121</v>
      </c>
      <c r="AG9" s="838" t="s">
        <v>121</v>
      </c>
      <c r="AH9" s="900">
        <f t="shared" si="12"/>
        <v>0</v>
      </c>
      <c r="AI9" s="837" t="s">
        <v>121</v>
      </c>
      <c r="AJ9" s="838" t="s">
        <v>121</v>
      </c>
      <c r="AK9" s="900">
        <f t="shared" si="13"/>
        <v>0</v>
      </c>
      <c r="AL9" s="837" t="s">
        <v>121</v>
      </c>
      <c r="AM9" s="838">
        <v>1</v>
      </c>
      <c r="AN9" s="900">
        <f t="shared" si="14"/>
        <v>1</v>
      </c>
      <c r="AO9" s="837" t="s">
        <v>121</v>
      </c>
      <c r="AP9" s="838" t="s">
        <v>121</v>
      </c>
      <c r="AQ9" s="900">
        <f t="shared" si="15"/>
        <v>0</v>
      </c>
      <c r="AR9" s="837" t="s">
        <v>121</v>
      </c>
      <c r="AS9" s="838" t="s">
        <v>121</v>
      </c>
      <c r="AT9" s="900">
        <f t="shared" si="16"/>
        <v>0</v>
      </c>
      <c r="AU9" s="901">
        <f t="shared" si="17"/>
        <v>0</v>
      </c>
      <c r="AV9" s="901">
        <f t="shared" si="18"/>
        <v>0</v>
      </c>
      <c r="AW9" s="966">
        <f t="shared" si="19"/>
        <v>0</v>
      </c>
      <c r="AX9" s="901">
        <f t="shared" si="20"/>
        <v>0</v>
      </c>
      <c r="AY9" s="902">
        <f t="shared" si="21"/>
        <v>0</v>
      </c>
      <c r="AZ9" s="903">
        <f t="shared" si="22"/>
        <v>0</v>
      </c>
      <c r="BA9" s="904">
        <f t="shared" si="23"/>
        <v>0</v>
      </c>
      <c r="BB9" s="902">
        <f t="shared" si="24"/>
        <v>1</v>
      </c>
      <c r="BC9" s="889">
        <f t="shared" si="25"/>
        <v>1</v>
      </c>
      <c r="BD9" s="901">
        <f t="shared" si="26"/>
        <v>0</v>
      </c>
      <c r="BE9" s="902">
        <f t="shared" si="27"/>
        <v>1</v>
      </c>
      <c r="BF9" s="966">
        <f t="shared" si="28"/>
        <v>1</v>
      </c>
      <c r="BG9" s="901">
        <f t="shared" si="29"/>
        <v>0</v>
      </c>
      <c r="BH9" s="902">
        <f t="shared" si="30"/>
        <v>0</v>
      </c>
      <c r="BI9" s="903">
        <f t="shared" si="31"/>
        <v>0</v>
      </c>
    </row>
    <row r="10" spans="1:61" ht="12.75" customHeight="1" x14ac:dyDescent="0.2">
      <c r="A10" s="905" t="s">
        <v>7</v>
      </c>
      <c r="B10" s="906">
        <v>1</v>
      </c>
      <c r="C10" s="888" t="s">
        <v>121</v>
      </c>
      <c r="D10" s="895">
        <f t="shared" si="0"/>
        <v>1</v>
      </c>
      <c r="E10" s="890" t="s">
        <v>121</v>
      </c>
      <c r="F10" s="888" t="s">
        <v>121</v>
      </c>
      <c r="G10" s="897">
        <f t="shared" si="1"/>
        <v>0</v>
      </c>
      <c r="H10" s="906">
        <v>12</v>
      </c>
      <c r="I10" s="888">
        <v>10</v>
      </c>
      <c r="J10" s="895">
        <f t="shared" si="2"/>
        <v>22</v>
      </c>
      <c r="K10" s="890">
        <v>44</v>
      </c>
      <c r="L10" s="888">
        <v>43</v>
      </c>
      <c r="M10" s="897">
        <f t="shared" si="3"/>
        <v>87</v>
      </c>
      <c r="N10" s="891">
        <v>105</v>
      </c>
      <c r="O10" s="892">
        <v>85</v>
      </c>
      <c r="P10" s="900">
        <f t="shared" si="4"/>
        <v>190</v>
      </c>
      <c r="Q10" s="845" t="s">
        <v>121</v>
      </c>
      <c r="R10" s="846" t="s">
        <v>121</v>
      </c>
      <c r="S10" s="900">
        <f t="shared" si="5"/>
        <v>0</v>
      </c>
      <c r="T10" s="845" t="s">
        <v>121</v>
      </c>
      <c r="U10" s="846" t="s">
        <v>121</v>
      </c>
      <c r="V10" s="900">
        <f t="shared" si="6"/>
        <v>0</v>
      </c>
      <c r="W10" s="845">
        <v>9</v>
      </c>
      <c r="X10" s="846">
        <v>4</v>
      </c>
      <c r="Y10" s="900">
        <f t="shared" si="7"/>
        <v>13</v>
      </c>
      <c r="Z10" s="845">
        <v>11</v>
      </c>
      <c r="AA10" s="846">
        <v>19</v>
      </c>
      <c r="AB10" s="900">
        <f t="shared" si="8"/>
        <v>30</v>
      </c>
      <c r="AC10" s="845">
        <v>65</v>
      </c>
      <c r="AD10" s="846">
        <v>57</v>
      </c>
      <c r="AE10" s="900">
        <f t="shared" si="9"/>
        <v>122</v>
      </c>
      <c r="AF10" s="837" t="s">
        <v>121</v>
      </c>
      <c r="AG10" s="838" t="s">
        <v>121</v>
      </c>
      <c r="AH10" s="900">
        <f t="shared" si="12"/>
        <v>0</v>
      </c>
      <c r="AI10" s="837" t="s">
        <v>121</v>
      </c>
      <c r="AJ10" s="838">
        <v>1</v>
      </c>
      <c r="AK10" s="900">
        <f t="shared" si="13"/>
        <v>1</v>
      </c>
      <c r="AL10" s="837">
        <v>4</v>
      </c>
      <c r="AM10" s="838">
        <v>6</v>
      </c>
      <c r="AN10" s="900">
        <f t="shared" si="14"/>
        <v>10</v>
      </c>
      <c r="AO10" s="837">
        <v>20</v>
      </c>
      <c r="AP10" s="838">
        <v>23</v>
      </c>
      <c r="AQ10" s="900">
        <f t="shared" si="15"/>
        <v>43</v>
      </c>
      <c r="AR10" s="837">
        <v>75</v>
      </c>
      <c r="AS10" s="838">
        <v>71</v>
      </c>
      <c r="AT10" s="900">
        <f t="shared" si="16"/>
        <v>146</v>
      </c>
      <c r="AU10" s="901">
        <f t="shared" si="17"/>
        <v>1</v>
      </c>
      <c r="AV10" s="901">
        <f t="shared" si="18"/>
        <v>0</v>
      </c>
      <c r="AW10" s="966">
        <f t="shared" si="19"/>
        <v>1</v>
      </c>
      <c r="AX10" s="901">
        <f t="shared" si="20"/>
        <v>0</v>
      </c>
      <c r="AY10" s="902">
        <f t="shared" si="21"/>
        <v>1</v>
      </c>
      <c r="AZ10" s="903">
        <f t="shared" si="22"/>
        <v>1</v>
      </c>
      <c r="BA10" s="904">
        <f t="shared" si="23"/>
        <v>25</v>
      </c>
      <c r="BB10" s="902">
        <f t="shared" si="24"/>
        <v>20</v>
      </c>
      <c r="BC10" s="889">
        <f t="shared" si="25"/>
        <v>45</v>
      </c>
      <c r="BD10" s="901">
        <f t="shared" si="26"/>
        <v>75</v>
      </c>
      <c r="BE10" s="902">
        <f t="shared" si="27"/>
        <v>85</v>
      </c>
      <c r="BF10" s="966">
        <f t="shared" si="28"/>
        <v>160</v>
      </c>
      <c r="BG10" s="901">
        <f t="shared" si="29"/>
        <v>245</v>
      </c>
      <c r="BH10" s="902">
        <f t="shared" si="30"/>
        <v>213</v>
      </c>
      <c r="BI10" s="903">
        <f t="shared" si="31"/>
        <v>458</v>
      </c>
    </row>
    <row r="11" spans="1:61" ht="12.75" customHeight="1" x14ac:dyDescent="0.2">
      <c r="A11" s="905" t="s">
        <v>220</v>
      </c>
      <c r="B11" s="906" t="s">
        <v>121</v>
      </c>
      <c r="C11" s="888" t="s">
        <v>121</v>
      </c>
      <c r="D11" s="895">
        <f t="shared" si="0"/>
        <v>0</v>
      </c>
      <c r="E11" s="890" t="s">
        <v>121</v>
      </c>
      <c r="F11" s="888" t="s">
        <v>121</v>
      </c>
      <c r="G11" s="897">
        <f t="shared" si="1"/>
        <v>0</v>
      </c>
      <c r="H11" s="906" t="s">
        <v>121</v>
      </c>
      <c r="I11" s="888" t="s">
        <v>121</v>
      </c>
      <c r="J11" s="895">
        <f t="shared" si="2"/>
        <v>0</v>
      </c>
      <c r="K11" s="890" t="s">
        <v>121</v>
      </c>
      <c r="L11" s="888" t="s">
        <v>121</v>
      </c>
      <c r="M11" s="897">
        <f t="shared" si="3"/>
        <v>0</v>
      </c>
      <c r="N11" s="891" t="s">
        <v>121</v>
      </c>
      <c r="O11" s="892" t="s">
        <v>121</v>
      </c>
      <c r="P11" s="900">
        <f t="shared" si="4"/>
        <v>0</v>
      </c>
      <c r="Q11" s="845" t="s">
        <v>121</v>
      </c>
      <c r="R11" s="846" t="s">
        <v>121</v>
      </c>
      <c r="S11" s="900">
        <f t="shared" si="5"/>
        <v>0</v>
      </c>
      <c r="T11" s="845" t="s">
        <v>121</v>
      </c>
      <c r="U11" s="846" t="s">
        <v>121</v>
      </c>
      <c r="V11" s="900">
        <f t="shared" si="6"/>
        <v>0</v>
      </c>
      <c r="W11" s="845" t="s">
        <v>121</v>
      </c>
      <c r="X11" s="846" t="s">
        <v>121</v>
      </c>
      <c r="Y11" s="900">
        <f t="shared" si="7"/>
        <v>0</v>
      </c>
      <c r="Z11" s="845" t="s">
        <v>121</v>
      </c>
      <c r="AA11" s="846" t="s">
        <v>121</v>
      </c>
      <c r="AB11" s="900">
        <f t="shared" si="8"/>
        <v>0</v>
      </c>
      <c r="AC11" s="845" t="s">
        <v>121</v>
      </c>
      <c r="AD11" s="846">
        <v>1</v>
      </c>
      <c r="AE11" s="900">
        <f t="shared" si="9"/>
        <v>1</v>
      </c>
      <c r="AF11" s="837" t="s">
        <v>121</v>
      </c>
      <c r="AG11" s="838" t="s">
        <v>121</v>
      </c>
      <c r="AH11" s="900">
        <f t="shared" si="12"/>
        <v>0</v>
      </c>
      <c r="AI11" s="837" t="s">
        <v>121</v>
      </c>
      <c r="AJ11" s="838" t="s">
        <v>121</v>
      </c>
      <c r="AK11" s="900">
        <f t="shared" si="13"/>
        <v>0</v>
      </c>
      <c r="AL11" s="837" t="s">
        <v>121</v>
      </c>
      <c r="AM11" s="838" t="s">
        <v>121</v>
      </c>
      <c r="AN11" s="900">
        <f t="shared" si="14"/>
        <v>0</v>
      </c>
      <c r="AO11" s="837" t="s">
        <v>121</v>
      </c>
      <c r="AP11" s="838" t="s">
        <v>121</v>
      </c>
      <c r="AQ11" s="900">
        <f t="shared" si="15"/>
        <v>0</v>
      </c>
      <c r="AR11" s="837" t="s">
        <v>121</v>
      </c>
      <c r="AS11" s="838" t="s">
        <v>121</v>
      </c>
      <c r="AT11" s="900">
        <f t="shared" si="16"/>
        <v>0</v>
      </c>
      <c r="AU11" s="901">
        <f t="shared" si="17"/>
        <v>0</v>
      </c>
      <c r="AV11" s="901">
        <f t="shared" si="18"/>
        <v>0</v>
      </c>
      <c r="AW11" s="966">
        <f t="shared" si="19"/>
        <v>0</v>
      </c>
      <c r="AX11" s="901">
        <f t="shared" si="20"/>
        <v>0</v>
      </c>
      <c r="AY11" s="902">
        <f t="shared" si="21"/>
        <v>0</v>
      </c>
      <c r="AZ11" s="903">
        <f t="shared" si="22"/>
        <v>0</v>
      </c>
      <c r="BA11" s="904">
        <f t="shared" si="23"/>
        <v>0</v>
      </c>
      <c r="BB11" s="902">
        <f t="shared" si="24"/>
        <v>0</v>
      </c>
      <c r="BC11" s="889">
        <f t="shared" si="25"/>
        <v>0</v>
      </c>
      <c r="BD11" s="901">
        <f t="shared" si="26"/>
        <v>0</v>
      </c>
      <c r="BE11" s="902">
        <f t="shared" si="27"/>
        <v>0</v>
      </c>
      <c r="BF11" s="966">
        <f t="shared" si="28"/>
        <v>0</v>
      </c>
      <c r="BG11" s="901">
        <f t="shared" si="29"/>
        <v>0</v>
      </c>
      <c r="BH11" s="902">
        <f t="shared" si="30"/>
        <v>1</v>
      </c>
      <c r="BI11" s="903">
        <f t="shared" si="31"/>
        <v>1</v>
      </c>
    </row>
    <row r="12" spans="1:61" ht="12.75" customHeight="1" x14ac:dyDescent="0.2">
      <c r="A12" s="905" t="s">
        <v>9</v>
      </c>
      <c r="B12" s="906" t="s">
        <v>121</v>
      </c>
      <c r="C12" s="888" t="s">
        <v>121</v>
      </c>
      <c r="D12" s="895">
        <f t="shared" si="0"/>
        <v>0</v>
      </c>
      <c r="E12" s="890" t="s">
        <v>121</v>
      </c>
      <c r="F12" s="888" t="s">
        <v>121</v>
      </c>
      <c r="G12" s="897">
        <f t="shared" si="1"/>
        <v>0</v>
      </c>
      <c r="H12" s="906" t="s">
        <v>121</v>
      </c>
      <c r="I12" s="888" t="s">
        <v>121</v>
      </c>
      <c r="J12" s="895">
        <f t="shared" si="2"/>
        <v>0</v>
      </c>
      <c r="K12" s="890" t="s">
        <v>121</v>
      </c>
      <c r="L12" s="888" t="s">
        <v>121</v>
      </c>
      <c r="M12" s="897">
        <f t="shared" si="3"/>
        <v>0</v>
      </c>
      <c r="N12" s="891">
        <v>3</v>
      </c>
      <c r="O12" s="892">
        <v>1</v>
      </c>
      <c r="P12" s="900">
        <f t="shared" si="4"/>
        <v>4</v>
      </c>
      <c r="Q12" s="845" t="s">
        <v>121</v>
      </c>
      <c r="R12" s="846" t="s">
        <v>121</v>
      </c>
      <c r="S12" s="900">
        <f t="shared" si="5"/>
        <v>0</v>
      </c>
      <c r="T12" s="845" t="s">
        <v>121</v>
      </c>
      <c r="U12" s="846" t="s">
        <v>121</v>
      </c>
      <c r="V12" s="900">
        <f t="shared" si="6"/>
        <v>0</v>
      </c>
      <c r="W12" s="845" t="s">
        <v>121</v>
      </c>
      <c r="X12" s="846" t="s">
        <v>121</v>
      </c>
      <c r="Y12" s="900">
        <f t="shared" si="7"/>
        <v>0</v>
      </c>
      <c r="Z12" s="845" t="s">
        <v>121</v>
      </c>
      <c r="AA12" s="846" t="s">
        <v>121</v>
      </c>
      <c r="AB12" s="900">
        <f t="shared" si="8"/>
        <v>0</v>
      </c>
      <c r="AC12" s="845" t="s">
        <v>121</v>
      </c>
      <c r="AD12" s="846" t="s">
        <v>121</v>
      </c>
      <c r="AE12" s="900">
        <f t="shared" si="9"/>
        <v>0</v>
      </c>
      <c r="AF12" s="837" t="s">
        <v>121</v>
      </c>
      <c r="AG12" s="838" t="s">
        <v>121</v>
      </c>
      <c r="AH12" s="900">
        <f t="shared" si="12"/>
        <v>0</v>
      </c>
      <c r="AI12" s="837" t="s">
        <v>121</v>
      </c>
      <c r="AJ12" s="838" t="s">
        <v>121</v>
      </c>
      <c r="AK12" s="900">
        <f t="shared" si="13"/>
        <v>0</v>
      </c>
      <c r="AL12" s="837" t="s">
        <v>121</v>
      </c>
      <c r="AM12" s="838" t="s">
        <v>121</v>
      </c>
      <c r="AN12" s="900">
        <f t="shared" si="14"/>
        <v>0</v>
      </c>
      <c r="AO12" s="837" t="s">
        <v>121</v>
      </c>
      <c r="AP12" s="838">
        <v>3</v>
      </c>
      <c r="AQ12" s="900">
        <f t="shared" si="15"/>
        <v>3</v>
      </c>
      <c r="AR12" s="837">
        <v>5</v>
      </c>
      <c r="AS12" s="838">
        <v>7</v>
      </c>
      <c r="AT12" s="900">
        <f t="shared" si="16"/>
        <v>12</v>
      </c>
      <c r="AU12" s="901">
        <f t="shared" si="17"/>
        <v>0</v>
      </c>
      <c r="AV12" s="901">
        <f t="shared" si="18"/>
        <v>0</v>
      </c>
      <c r="AW12" s="966">
        <f t="shared" si="19"/>
        <v>0</v>
      </c>
      <c r="AX12" s="901">
        <f t="shared" si="20"/>
        <v>0</v>
      </c>
      <c r="AY12" s="902">
        <f t="shared" si="21"/>
        <v>0</v>
      </c>
      <c r="AZ12" s="903">
        <f t="shared" si="22"/>
        <v>0</v>
      </c>
      <c r="BA12" s="904">
        <f t="shared" si="23"/>
        <v>0</v>
      </c>
      <c r="BB12" s="902">
        <f t="shared" si="24"/>
        <v>0</v>
      </c>
      <c r="BC12" s="889">
        <f t="shared" si="25"/>
        <v>0</v>
      </c>
      <c r="BD12" s="901">
        <f t="shared" si="26"/>
        <v>0</v>
      </c>
      <c r="BE12" s="902">
        <f t="shared" si="27"/>
        <v>3</v>
      </c>
      <c r="BF12" s="966">
        <f t="shared" si="28"/>
        <v>3</v>
      </c>
      <c r="BG12" s="901">
        <f t="shared" si="29"/>
        <v>8</v>
      </c>
      <c r="BH12" s="902">
        <f t="shared" si="30"/>
        <v>8</v>
      </c>
      <c r="BI12" s="903">
        <f t="shared" si="31"/>
        <v>16</v>
      </c>
    </row>
    <row r="13" spans="1:61" ht="12.75" customHeight="1" x14ac:dyDescent="0.2">
      <c r="A13" s="905" t="s">
        <v>10</v>
      </c>
      <c r="B13" s="906" t="s">
        <v>121</v>
      </c>
      <c r="C13" s="888">
        <v>1</v>
      </c>
      <c r="D13" s="895">
        <f t="shared" si="0"/>
        <v>1</v>
      </c>
      <c r="E13" s="890" t="s">
        <v>121</v>
      </c>
      <c r="F13" s="888">
        <v>1</v>
      </c>
      <c r="G13" s="897">
        <f t="shared" si="1"/>
        <v>1</v>
      </c>
      <c r="H13" s="906" t="s">
        <v>121</v>
      </c>
      <c r="I13" s="888" t="s">
        <v>121</v>
      </c>
      <c r="J13" s="895">
        <f t="shared" si="2"/>
        <v>0</v>
      </c>
      <c r="K13" s="890" t="s">
        <v>121</v>
      </c>
      <c r="L13" s="888">
        <v>4</v>
      </c>
      <c r="M13" s="897">
        <f t="shared" si="3"/>
        <v>4</v>
      </c>
      <c r="N13" s="891" t="s">
        <v>121</v>
      </c>
      <c r="O13" s="892">
        <v>14</v>
      </c>
      <c r="P13" s="900">
        <f t="shared" si="4"/>
        <v>14</v>
      </c>
      <c r="Q13" s="845">
        <v>1</v>
      </c>
      <c r="R13" s="846" t="s">
        <v>121</v>
      </c>
      <c r="S13" s="900">
        <f t="shared" si="5"/>
        <v>1</v>
      </c>
      <c r="T13" s="845" t="s">
        <v>121</v>
      </c>
      <c r="U13" s="846" t="s">
        <v>121</v>
      </c>
      <c r="V13" s="900">
        <f t="shared" si="6"/>
        <v>0</v>
      </c>
      <c r="W13" s="845" t="s">
        <v>121</v>
      </c>
      <c r="X13" s="846" t="s">
        <v>121</v>
      </c>
      <c r="Y13" s="900">
        <f t="shared" si="7"/>
        <v>0</v>
      </c>
      <c r="Z13" s="845" t="s">
        <v>121</v>
      </c>
      <c r="AA13" s="846">
        <v>3</v>
      </c>
      <c r="AB13" s="900">
        <f t="shared" si="8"/>
        <v>3</v>
      </c>
      <c r="AC13" s="845" t="s">
        <v>121</v>
      </c>
      <c r="AD13" s="846">
        <v>30</v>
      </c>
      <c r="AE13" s="900">
        <f t="shared" si="9"/>
        <v>30</v>
      </c>
      <c r="AF13" s="837">
        <v>1</v>
      </c>
      <c r="AG13" s="838" t="s">
        <v>121</v>
      </c>
      <c r="AH13" s="900">
        <f t="shared" si="12"/>
        <v>1</v>
      </c>
      <c r="AI13" s="837" t="s">
        <v>121</v>
      </c>
      <c r="AJ13" s="838" t="s">
        <v>121</v>
      </c>
      <c r="AK13" s="900">
        <f t="shared" si="13"/>
        <v>0</v>
      </c>
      <c r="AL13" s="837" t="s">
        <v>121</v>
      </c>
      <c r="AM13" s="838" t="s">
        <v>121</v>
      </c>
      <c r="AN13" s="900">
        <f t="shared" si="14"/>
        <v>0</v>
      </c>
      <c r="AO13" s="837" t="s">
        <v>121</v>
      </c>
      <c r="AP13" s="838">
        <v>2</v>
      </c>
      <c r="AQ13" s="900">
        <f t="shared" si="15"/>
        <v>2</v>
      </c>
      <c r="AR13" s="837" t="s">
        <v>121</v>
      </c>
      <c r="AS13" s="838">
        <v>8</v>
      </c>
      <c r="AT13" s="900">
        <f t="shared" si="16"/>
        <v>8</v>
      </c>
      <c r="AU13" s="901">
        <f t="shared" si="17"/>
        <v>2</v>
      </c>
      <c r="AV13" s="901">
        <f t="shared" si="18"/>
        <v>1</v>
      </c>
      <c r="AW13" s="966">
        <f t="shared" si="19"/>
        <v>3</v>
      </c>
      <c r="AX13" s="901">
        <f t="shared" si="20"/>
        <v>0</v>
      </c>
      <c r="AY13" s="902">
        <f t="shared" si="21"/>
        <v>1</v>
      </c>
      <c r="AZ13" s="903">
        <f t="shared" si="22"/>
        <v>1</v>
      </c>
      <c r="BA13" s="904">
        <f t="shared" si="23"/>
        <v>0</v>
      </c>
      <c r="BB13" s="902">
        <f t="shared" si="24"/>
        <v>0</v>
      </c>
      <c r="BC13" s="889">
        <f t="shared" si="25"/>
        <v>0</v>
      </c>
      <c r="BD13" s="901">
        <f t="shared" si="26"/>
        <v>0</v>
      </c>
      <c r="BE13" s="902">
        <f t="shared" si="27"/>
        <v>9</v>
      </c>
      <c r="BF13" s="966">
        <f t="shared" si="28"/>
        <v>9</v>
      </c>
      <c r="BG13" s="901">
        <f t="shared" si="29"/>
        <v>0</v>
      </c>
      <c r="BH13" s="902">
        <f t="shared" si="30"/>
        <v>52</v>
      </c>
      <c r="BI13" s="903">
        <f t="shared" si="31"/>
        <v>52</v>
      </c>
    </row>
    <row r="14" spans="1:61" ht="12.75" customHeight="1" x14ac:dyDescent="0.2">
      <c r="A14" s="905" t="s">
        <v>12</v>
      </c>
      <c r="B14" s="906">
        <v>10</v>
      </c>
      <c r="C14" s="888">
        <v>15</v>
      </c>
      <c r="D14" s="895">
        <f t="shared" si="0"/>
        <v>25</v>
      </c>
      <c r="E14" s="890" t="s">
        <v>121</v>
      </c>
      <c r="F14" s="888" t="s">
        <v>121</v>
      </c>
      <c r="G14" s="897">
        <f t="shared" si="1"/>
        <v>0</v>
      </c>
      <c r="H14" s="906" t="s">
        <v>121</v>
      </c>
      <c r="I14" s="888">
        <v>1</v>
      </c>
      <c r="J14" s="895">
        <f t="shared" si="2"/>
        <v>1</v>
      </c>
      <c r="K14" s="890" t="s">
        <v>121</v>
      </c>
      <c r="L14" s="888">
        <v>2</v>
      </c>
      <c r="M14" s="897">
        <f t="shared" si="3"/>
        <v>2</v>
      </c>
      <c r="N14" s="891">
        <v>4</v>
      </c>
      <c r="O14" s="892">
        <v>20</v>
      </c>
      <c r="P14" s="900">
        <f t="shared" si="4"/>
        <v>24</v>
      </c>
      <c r="Q14" s="845">
        <v>8</v>
      </c>
      <c r="R14" s="846">
        <v>14</v>
      </c>
      <c r="S14" s="900">
        <f t="shared" si="5"/>
        <v>22</v>
      </c>
      <c r="T14" s="845" t="s">
        <v>121</v>
      </c>
      <c r="U14" s="846">
        <v>1</v>
      </c>
      <c r="V14" s="900">
        <f t="shared" si="6"/>
        <v>1</v>
      </c>
      <c r="W14" s="845" t="s">
        <v>121</v>
      </c>
      <c r="X14" s="846">
        <v>1</v>
      </c>
      <c r="Y14" s="900">
        <f t="shared" si="7"/>
        <v>1</v>
      </c>
      <c r="Z14" s="845" t="s">
        <v>121</v>
      </c>
      <c r="AA14" s="846">
        <v>2</v>
      </c>
      <c r="AB14" s="900">
        <f t="shared" si="8"/>
        <v>2</v>
      </c>
      <c r="AC14" s="845">
        <v>3</v>
      </c>
      <c r="AD14" s="846">
        <v>16</v>
      </c>
      <c r="AE14" s="900">
        <f t="shared" si="9"/>
        <v>19</v>
      </c>
      <c r="AF14" s="837">
        <v>7</v>
      </c>
      <c r="AG14" s="838">
        <v>13</v>
      </c>
      <c r="AH14" s="900">
        <f t="shared" si="12"/>
        <v>20</v>
      </c>
      <c r="AI14" s="837">
        <v>1</v>
      </c>
      <c r="AJ14" s="838" t="s">
        <v>121</v>
      </c>
      <c r="AK14" s="900">
        <f t="shared" si="13"/>
        <v>1</v>
      </c>
      <c r="AL14" s="837" t="s">
        <v>121</v>
      </c>
      <c r="AM14" s="838" t="s">
        <v>121</v>
      </c>
      <c r="AN14" s="900">
        <f t="shared" si="14"/>
        <v>0</v>
      </c>
      <c r="AO14" s="837">
        <v>1</v>
      </c>
      <c r="AP14" s="838">
        <v>4</v>
      </c>
      <c r="AQ14" s="900">
        <f t="shared" si="15"/>
        <v>5</v>
      </c>
      <c r="AR14" s="837">
        <v>8</v>
      </c>
      <c r="AS14" s="838">
        <v>26</v>
      </c>
      <c r="AT14" s="900">
        <f t="shared" si="16"/>
        <v>34</v>
      </c>
      <c r="AU14" s="901">
        <f t="shared" si="17"/>
        <v>25</v>
      </c>
      <c r="AV14" s="901">
        <f t="shared" si="18"/>
        <v>42</v>
      </c>
      <c r="AW14" s="966">
        <f t="shared" si="19"/>
        <v>67</v>
      </c>
      <c r="AX14" s="901">
        <f t="shared" si="20"/>
        <v>1</v>
      </c>
      <c r="AY14" s="902">
        <f t="shared" si="21"/>
        <v>1</v>
      </c>
      <c r="AZ14" s="903">
        <f t="shared" si="22"/>
        <v>2</v>
      </c>
      <c r="BA14" s="904">
        <f t="shared" si="23"/>
        <v>0</v>
      </c>
      <c r="BB14" s="902">
        <f t="shared" si="24"/>
        <v>2</v>
      </c>
      <c r="BC14" s="889">
        <f t="shared" si="25"/>
        <v>2</v>
      </c>
      <c r="BD14" s="901">
        <f t="shared" si="26"/>
        <v>1</v>
      </c>
      <c r="BE14" s="902">
        <f t="shared" si="27"/>
        <v>8</v>
      </c>
      <c r="BF14" s="966">
        <f t="shared" si="28"/>
        <v>9</v>
      </c>
      <c r="BG14" s="901">
        <f t="shared" si="29"/>
        <v>15</v>
      </c>
      <c r="BH14" s="902">
        <f t="shared" si="30"/>
        <v>62</v>
      </c>
      <c r="BI14" s="903">
        <f t="shared" si="31"/>
        <v>77</v>
      </c>
    </row>
    <row r="15" spans="1:61" ht="12.75" customHeight="1" x14ac:dyDescent="0.2">
      <c r="A15" s="905" t="s">
        <v>14</v>
      </c>
      <c r="B15" s="906">
        <v>6</v>
      </c>
      <c r="C15" s="888">
        <v>15</v>
      </c>
      <c r="D15" s="895">
        <f t="shared" si="0"/>
        <v>21</v>
      </c>
      <c r="E15" s="890" t="s">
        <v>121</v>
      </c>
      <c r="F15" s="888">
        <v>1</v>
      </c>
      <c r="G15" s="897">
        <f t="shared" si="1"/>
        <v>1</v>
      </c>
      <c r="H15" s="906">
        <v>1</v>
      </c>
      <c r="I15" s="888">
        <v>2</v>
      </c>
      <c r="J15" s="895">
        <f t="shared" si="2"/>
        <v>3</v>
      </c>
      <c r="K15" s="890">
        <v>5</v>
      </c>
      <c r="L15" s="888">
        <v>13</v>
      </c>
      <c r="M15" s="897">
        <f t="shared" si="3"/>
        <v>18</v>
      </c>
      <c r="N15" s="891">
        <v>7</v>
      </c>
      <c r="O15" s="892">
        <v>10</v>
      </c>
      <c r="P15" s="900">
        <f t="shared" si="4"/>
        <v>17</v>
      </c>
      <c r="Q15" s="845">
        <v>4</v>
      </c>
      <c r="R15" s="846">
        <v>10</v>
      </c>
      <c r="S15" s="900">
        <f t="shared" si="5"/>
        <v>14</v>
      </c>
      <c r="T15" s="845">
        <v>1</v>
      </c>
      <c r="U15" s="846" t="s">
        <v>121</v>
      </c>
      <c r="V15" s="900">
        <f t="shared" si="6"/>
        <v>1</v>
      </c>
      <c r="W15" s="845">
        <v>2</v>
      </c>
      <c r="X15" s="846" t="s">
        <v>121</v>
      </c>
      <c r="Y15" s="900">
        <f t="shared" si="7"/>
        <v>2</v>
      </c>
      <c r="Z15" s="845">
        <v>1</v>
      </c>
      <c r="AA15" s="846">
        <v>10</v>
      </c>
      <c r="AB15" s="900">
        <f t="shared" si="8"/>
        <v>11</v>
      </c>
      <c r="AC15" s="845">
        <v>4</v>
      </c>
      <c r="AD15" s="846">
        <v>14</v>
      </c>
      <c r="AE15" s="900">
        <f t="shared" si="9"/>
        <v>18</v>
      </c>
      <c r="AF15" s="837">
        <v>3</v>
      </c>
      <c r="AG15" s="838">
        <v>11</v>
      </c>
      <c r="AH15" s="900">
        <f t="shared" si="12"/>
        <v>14</v>
      </c>
      <c r="AI15" s="837" t="s">
        <v>121</v>
      </c>
      <c r="AJ15" s="838">
        <v>1</v>
      </c>
      <c r="AK15" s="900">
        <f t="shared" si="13"/>
        <v>1</v>
      </c>
      <c r="AL15" s="837" t="s">
        <v>121</v>
      </c>
      <c r="AM15" s="838" t="s">
        <v>121</v>
      </c>
      <c r="AN15" s="900">
        <f t="shared" si="14"/>
        <v>0</v>
      </c>
      <c r="AO15" s="837">
        <v>3</v>
      </c>
      <c r="AP15" s="838">
        <v>15</v>
      </c>
      <c r="AQ15" s="900">
        <f t="shared" si="15"/>
        <v>18</v>
      </c>
      <c r="AR15" s="837">
        <v>3</v>
      </c>
      <c r="AS15" s="838">
        <v>10</v>
      </c>
      <c r="AT15" s="900">
        <f t="shared" si="16"/>
        <v>13</v>
      </c>
      <c r="AU15" s="901">
        <f t="shared" si="17"/>
        <v>13</v>
      </c>
      <c r="AV15" s="901">
        <f t="shared" si="18"/>
        <v>36</v>
      </c>
      <c r="AW15" s="966">
        <f t="shared" si="19"/>
        <v>49</v>
      </c>
      <c r="AX15" s="901">
        <f t="shared" si="20"/>
        <v>1</v>
      </c>
      <c r="AY15" s="902">
        <f t="shared" si="21"/>
        <v>2</v>
      </c>
      <c r="AZ15" s="903">
        <f t="shared" si="22"/>
        <v>3</v>
      </c>
      <c r="BA15" s="904">
        <f t="shared" si="23"/>
        <v>3</v>
      </c>
      <c r="BB15" s="902">
        <f t="shared" si="24"/>
        <v>2</v>
      </c>
      <c r="BC15" s="889">
        <f t="shared" si="25"/>
        <v>5</v>
      </c>
      <c r="BD15" s="901">
        <f t="shared" si="26"/>
        <v>9</v>
      </c>
      <c r="BE15" s="902">
        <f t="shared" si="27"/>
        <v>38</v>
      </c>
      <c r="BF15" s="966">
        <f t="shared" si="28"/>
        <v>47</v>
      </c>
      <c r="BG15" s="901">
        <f t="shared" si="29"/>
        <v>14</v>
      </c>
      <c r="BH15" s="902">
        <f t="shared" si="30"/>
        <v>34</v>
      </c>
      <c r="BI15" s="903">
        <f t="shared" si="31"/>
        <v>48</v>
      </c>
    </row>
    <row r="16" spans="1:61" ht="12.75" customHeight="1" x14ac:dyDescent="0.2">
      <c r="A16" s="905" t="s">
        <v>131</v>
      </c>
      <c r="B16" s="906" t="s">
        <v>121</v>
      </c>
      <c r="C16" s="888" t="s">
        <v>121</v>
      </c>
      <c r="D16" s="895">
        <f t="shared" si="0"/>
        <v>0</v>
      </c>
      <c r="E16" s="890" t="s">
        <v>121</v>
      </c>
      <c r="F16" s="888" t="s">
        <v>121</v>
      </c>
      <c r="G16" s="897">
        <f t="shared" si="1"/>
        <v>0</v>
      </c>
      <c r="H16" s="906" t="s">
        <v>121</v>
      </c>
      <c r="I16" s="888" t="s">
        <v>121</v>
      </c>
      <c r="J16" s="895">
        <f t="shared" si="2"/>
        <v>0</v>
      </c>
      <c r="K16" s="890" t="s">
        <v>121</v>
      </c>
      <c r="L16" s="888" t="s">
        <v>121</v>
      </c>
      <c r="M16" s="897">
        <f t="shared" si="3"/>
        <v>0</v>
      </c>
      <c r="N16" s="891" t="s">
        <v>121</v>
      </c>
      <c r="O16" s="892" t="s">
        <v>121</v>
      </c>
      <c r="P16" s="900">
        <f t="shared" si="4"/>
        <v>0</v>
      </c>
      <c r="Q16" s="845" t="s">
        <v>121</v>
      </c>
      <c r="R16" s="846" t="s">
        <v>121</v>
      </c>
      <c r="S16" s="900">
        <f t="shared" si="5"/>
        <v>0</v>
      </c>
      <c r="T16" s="845" t="s">
        <v>121</v>
      </c>
      <c r="U16" s="846" t="s">
        <v>121</v>
      </c>
      <c r="V16" s="900">
        <f t="shared" si="6"/>
        <v>0</v>
      </c>
      <c r="W16" s="845" t="s">
        <v>121</v>
      </c>
      <c r="X16" s="846" t="s">
        <v>121</v>
      </c>
      <c r="Y16" s="900">
        <f t="shared" si="7"/>
        <v>0</v>
      </c>
      <c r="Z16" s="845" t="s">
        <v>121</v>
      </c>
      <c r="AA16" s="846" t="s">
        <v>121</v>
      </c>
      <c r="AB16" s="900">
        <f t="shared" si="8"/>
        <v>0</v>
      </c>
      <c r="AC16" s="845">
        <v>1</v>
      </c>
      <c r="AD16" s="846" t="s">
        <v>121</v>
      </c>
      <c r="AE16" s="900">
        <f t="shared" si="9"/>
        <v>1</v>
      </c>
      <c r="AF16" s="837" t="s">
        <v>121</v>
      </c>
      <c r="AG16" s="838" t="s">
        <v>121</v>
      </c>
      <c r="AH16" s="900">
        <f t="shared" si="12"/>
        <v>0</v>
      </c>
      <c r="AI16" s="837" t="s">
        <v>121</v>
      </c>
      <c r="AJ16" s="838" t="s">
        <v>121</v>
      </c>
      <c r="AK16" s="900">
        <f t="shared" si="13"/>
        <v>0</v>
      </c>
      <c r="AL16" s="837" t="s">
        <v>121</v>
      </c>
      <c r="AM16" s="838" t="s">
        <v>121</v>
      </c>
      <c r="AN16" s="900">
        <f t="shared" si="14"/>
        <v>0</v>
      </c>
      <c r="AO16" s="837" t="s">
        <v>121</v>
      </c>
      <c r="AP16" s="838" t="s">
        <v>121</v>
      </c>
      <c r="AQ16" s="900">
        <f t="shared" si="15"/>
        <v>0</v>
      </c>
      <c r="AR16" s="837" t="s">
        <v>121</v>
      </c>
      <c r="AS16" s="838" t="s">
        <v>121</v>
      </c>
      <c r="AT16" s="900">
        <f t="shared" si="16"/>
        <v>0</v>
      </c>
      <c r="AU16" s="901">
        <f t="shared" si="17"/>
        <v>0</v>
      </c>
      <c r="AV16" s="901">
        <f t="shared" si="18"/>
        <v>0</v>
      </c>
      <c r="AW16" s="966">
        <f t="shared" si="19"/>
        <v>0</v>
      </c>
      <c r="AX16" s="901">
        <f t="shared" si="20"/>
        <v>0</v>
      </c>
      <c r="AY16" s="902">
        <f t="shared" si="21"/>
        <v>0</v>
      </c>
      <c r="AZ16" s="903">
        <f t="shared" si="22"/>
        <v>0</v>
      </c>
      <c r="BA16" s="904">
        <f t="shared" si="23"/>
        <v>0</v>
      </c>
      <c r="BB16" s="902">
        <f t="shared" si="24"/>
        <v>0</v>
      </c>
      <c r="BC16" s="889">
        <f t="shared" si="25"/>
        <v>0</v>
      </c>
      <c r="BD16" s="901">
        <f t="shared" si="26"/>
        <v>0</v>
      </c>
      <c r="BE16" s="902">
        <f t="shared" si="27"/>
        <v>0</v>
      </c>
      <c r="BF16" s="966">
        <f t="shared" si="28"/>
        <v>0</v>
      </c>
      <c r="BG16" s="901">
        <f t="shared" si="29"/>
        <v>1</v>
      </c>
      <c r="BH16" s="902">
        <f t="shared" si="30"/>
        <v>0</v>
      </c>
      <c r="BI16" s="903">
        <f t="shared" si="31"/>
        <v>1</v>
      </c>
    </row>
    <row r="17" spans="1:61" ht="12.75" customHeight="1" x14ac:dyDescent="0.2">
      <c r="A17" s="905" t="s">
        <v>218</v>
      </c>
      <c r="B17" s="908" t="s">
        <v>121</v>
      </c>
      <c r="C17" s="907" t="s">
        <v>121</v>
      </c>
      <c r="D17" s="895">
        <f t="shared" si="0"/>
        <v>0</v>
      </c>
      <c r="E17" s="908" t="s">
        <v>121</v>
      </c>
      <c r="F17" s="907" t="s">
        <v>121</v>
      </c>
      <c r="G17" s="897">
        <f t="shared" si="1"/>
        <v>0</v>
      </c>
      <c r="H17" s="908" t="s">
        <v>121</v>
      </c>
      <c r="I17" s="907" t="s">
        <v>121</v>
      </c>
      <c r="J17" s="895">
        <f t="shared" si="2"/>
        <v>0</v>
      </c>
      <c r="K17" s="908" t="s">
        <v>121</v>
      </c>
      <c r="L17" s="907" t="s">
        <v>121</v>
      </c>
      <c r="M17" s="897">
        <f t="shared" si="3"/>
        <v>0</v>
      </c>
      <c r="N17" s="891" t="s">
        <v>121</v>
      </c>
      <c r="O17" s="892">
        <v>2</v>
      </c>
      <c r="P17" s="900">
        <f t="shared" si="4"/>
        <v>2</v>
      </c>
      <c r="Q17" s="845" t="s">
        <v>121</v>
      </c>
      <c r="R17" s="846" t="s">
        <v>121</v>
      </c>
      <c r="S17" s="900">
        <f t="shared" si="5"/>
        <v>0</v>
      </c>
      <c r="T17" s="845" t="s">
        <v>121</v>
      </c>
      <c r="U17" s="846" t="s">
        <v>121</v>
      </c>
      <c r="V17" s="900">
        <f t="shared" si="6"/>
        <v>0</v>
      </c>
      <c r="W17" s="845" t="s">
        <v>121</v>
      </c>
      <c r="X17" s="846" t="s">
        <v>121</v>
      </c>
      <c r="Y17" s="900">
        <f t="shared" si="7"/>
        <v>0</v>
      </c>
      <c r="Z17" s="845" t="s">
        <v>121</v>
      </c>
      <c r="AA17" s="846" t="s">
        <v>121</v>
      </c>
      <c r="AB17" s="900">
        <f t="shared" si="8"/>
        <v>0</v>
      </c>
      <c r="AC17" s="845">
        <v>2</v>
      </c>
      <c r="AD17" s="846" t="s">
        <v>121</v>
      </c>
      <c r="AE17" s="900">
        <f t="shared" si="9"/>
        <v>2</v>
      </c>
      <c r="AF17" s="837" t="s">
        <v>121</v>
      </c>
      <c r="AG17" s="838" t="s">
        <v>121</v>
      </c>
      <c r="AH17" s="900">
        <f t="shared" si="12"/>
        <v>0</v>
      </c>
      <c r="AI17" s="837" t="s">
        <v>121</v>
      </c>
      <c r="AJ17" s="838" t="s">
        <v>121</v>
      </c>
      <c r="AK17" s="900">
        <f t="shared" si="13"/>
        <v>0</v>
      </c>
      <c r="AL17" s="837" t="s">
        <v>121</v>
      </c>
      <c r="AM17" s="838" t="s">
        <v>121</v>
      </c>
      <c r="AN17" s="900">
        <f t="shared" si="14"/>
        <v>0</v>
      </c>
      <c r="AO17" s="837" t="s">
        <v>121</v>
      </c>
      <c r="AP17" s="838" t="s">
        <v>121</v>
      </c>
      <c r="AQ17" s="900">
        <f t="shared" si="15"/>
        <v>0</v>
      </c>
      <c r="AR17" s="837" t="s">
        <v>121</v>
      </c>
      <c r="AS17" s="838" t="s">
        <v>121</v>
      </c>
      <c r="AT17" s="900">
        <f t="shared" si="16"/>
        <v>0</v>
      </c>
      <c r="AU17" s="901">
        <f t="shared" si="17"/>
        <v>0</v>
      </c>
      <c r="AV17" s="901">
        <f t="shared" si="18"/>
        <v>0</v>
      </c>
      <c r="AW17" s="966">
        <f t="shared" si="19"/>
        <v>0</v>
      </c>
      <c r="AX17" s="901">
        <f t="shared" si="20"/>
        <v>0</v>
      </c>
      <c r="AY17" s="902">
        <f t="shared" si="21"/>
        <v>0</v>
      </c>
      <c r="AZ17" s="903">
        <f t="shared" si="22"/>
        <v>0</v>
      </c>
      <c r="BA17" s="904">
        <f t="shared" si="23"/>
        <v>0</v>
      </c>
      <c r="BB17" s="902">
        <f t="shared" si="24"/>
        <v>0</v>
      </c>
      <c r="BC17" s="889">
        <f t="shared" si="25"/>
        <v>0</v>
      </c>
      <c r="BD17" s="901">
        <f t="shared" si="26"/>
        <v>0</v>
      </c>
      <c r="BE17" s="902">
        <f t="shared" si="27"/>
        <v>0</v>
      </c>
      <c r="BF17" s="966">
        <f t="shared" si="28"/>
        <v>0</v>
      </c>
      <c r="BG17" s="901">
        <f t="shared" si="29"/>
        <v>2</v>
      </c>
      <c r="BH17" s="902">
        <f t="shared" si="30"/>
        <v>2</v>
      </c>
      <c r="BI17" s="903">
        <f t="shared" si="31"/>
        <v>4</v>
      </c>
    </row>
    <row r="18" spans="1:61" ht="12.75" customHeight="1" x14ac:dyDescent="0.2">
      <c r="A18" s="905" t="s">
        <v>20</v>
      </c>
      <c r="B18" s="906" t="s">
        <v>121</v>
      </c>
      <c r="C18" s="888" t="s">
        <v>121</v>
      </c>
      <c r="D18" s="895">
        <f t="shared" si="0"/>
        <v>0</v>
      </c>
      <c r="E18" s="890" t="s">
        <v>121</v>
      </c>
      <c r="F18" s="888" t="s">
        <v>121</v>
      </c>
      <c r="G18" s="897">
        <f t="shared" si="1"/>
        <v>0</v>
      </c>
      <c r="H18" s="906" t="s">
        <v>121</v>
      </c>
      <c r="I18" s="888" t="s">
        <v>121</v>
      </c>
      <c r="J18" s="895">
        <f t="shared" si="2"/>
        <v>0</v>
      </c>
      <c r="K18" s="890">
        <v>1</v>
      </c>
      <c r="L18" s="888" t="s">
        <v>121</v>
      </c>
      <c r="M18" s="897">
        <f t="shared" si="3"/>
        <v>1</v>
      </c>
      <c r="N18" s="891">
        <v>2</v>
      </c>
      <c r="O18" s="892">
        <v>1</v>
      </c>
      <c r="P18" s="900">
        <f t="shared" si="4"/>
        <v>3</v>
      </c>
      <c r="Q18" s="845">
        <v>2</v>
      </c>
      <c r="R18" s="846">
        <v>1</v>
      </c>
      <c r="S18" s="900">
        <f t="shared" si="5"/>
        <v>3</v>
      </c>
      <c r="T18" s="845" t="s">
        <v>121</v>
      </c>
      <c r="U18" s="846" t="s">
        <v>121</v>
      </c>
      <c r="V18" s="900">
        <f t="shared" si="6"/>
        <v>0</v>
      </c>
      <c r="W18" s="845" t="s">
        <v>121</v>
      </c>
      <c r="X18" s="846" t="s">
        <v>121</v>
      </c>
      <c r="Y18" s="900">
        <f t="shared" si="7"/>
        <v>0</v>
      </c>
      <c r="Z18" s="845" t="s">
        <v>121</v>
      </c>
      <c r="AA18" s="846">
        <v>2</v>
      </c>
      <c r="AB18" s="900">
        <f t="shared" si="8"/>
        <v>2</v>
      </c>
      <c r="AC18" s="845">
        <v>2</v>
      </c>
      <c r="AD18" s="846">
        <v>3</v>
      </c>
      <c r="AE18" s="900">
        <f t="shared" si="9"/>
        <v>5</v>
      </c>
      <c r="AF18" s="837">
        <v>1</v>
      </c>
      <c r="AG18" s="838">
        <v>1</v>
      </c>
      <c r="AH18" s="900">
        <f t="shared" si="12"/>
        <v>2</v>
      </c>
      <c r="AI18" s="837" t="s">
        <v>121</v>
      </c>
      <c r="AJ18" s="838" t="s">
        <v>121</v>
      </c>
      <c r="AK18" s="900">
        <f t="shared" si="13"/>
        <v>0</v>
      </c>
      <c r="AL18" s="837" t="s">
        <v>121</v>
      </c>
      <c r="AM18" s="838" t="s">
        <v>121</v>
      </c>
      <c r="AN18" s="900">
        <f t="shared" si="14"/>
        <v>0</v>
      </c>
      <c r="AO18" s="837">
        <v>2</v>
      </c>
      <c r="AP18" s="838">
        <v>1</v>
      </c>
      <c r="AQ18" s="900">
        <f t="shared" si="15"/>
        <v>3</v>
      </c>
      <c r="AR18" s="837">
        <v>6</v>
      </c>
      <c r="AS18" s="838" t="s">
        <v>121</v>
      </c>
      <c r="AT18" s="900">
        <f t="shared" si="16"/>
        <v>6</v>
      </c>
      <c r="AU18" s="901">
        <f t="shared" si="17"/>
        <v>3</v>
      </c>
      <c r="AV18" s="901">
        <f t="shared" si="18"/>
        <v>2</v>
      </c>
      <c r="AW18" s="966">
        <f t="shared" si="19"/>
        <v>5</v>
      </c>
      <c r="AX18" s="901">
        <f t="shared" si="20"/>
        <v>0</v>
      </c>
      <c r="AY18" s="902">
        <f t="shared" si="21"/>
        <v>0</v>
      </c>
      <c r="AZ18" s="903">
        <f t="shared" si="22"/>
        <v>0</v>
      </c>
      <c r="BA18" s="904">
        <f t="shared" si="23"/>
        <v>0</v>
      </c>
      <c r="BB18" s="902">
        <f t="shared" si="24"/>
        <v>0</v>
      </c>
      <c r="BC18" s="889">
        <f t="shared" si="25"/>
        <v>0</v>
      </c>
      <c r="BD18" s="901">
        <f t="shared" si="26"/>
        <v>3</v>
      </c>
      <c r="BE18" s="902">
        <f t="shared" si="27"/>
        <v>3</v>
      </c>
      <c r="BF18" s="966">
        <f t="shared" si="28"/>
        <v>6</v>
      </c>
      <c r="BG18" s="901">
        <f t="shared" si="29"/>
        <v>10</v>
      </c>
      <c r="BH18" s="902">
        <f t="shared" si="30"/>
        <v>4</v>
      </c>
      <c r="BI18" s="903">
        <f t="shared" si="31"/>
        <v>14</v>
      </c>
    </row>
    <row r="19" spans="1:61" ht="12.75" customHeight="1" x14ac:dyDescent="0.2">
      <c r="A19" s="905" t="s">
        <v>21</v>
      </c>
      <c r="B19" s="906" t="s">
        <v>121</v>
      </c>
      <c r="C19" s="888" t="s">
        <v>121</v>
      </c>
      <c r="D19" s="895">
        <f t="shared" si="0"/>
        <v>0</v>
      </c>
      <c r="E19" s="890" t="s">
        <v>121</v>
      </c>
      <c r="F19" s="888" t="s">
        <v>121</v>
      </c>
      <c r="G19" s="897">
        <f t="shared" si="1"/>
        <v>0</v>
      </c>
      <c r="H19" s="906" t="s">
        <v>121</v>
      </c>
      <c r="I19" s="888" t="s">
        <v>121</v>
      </c>
      <c r="J19" s="895">
        <f t="shared" si="2"/>
        <v>0</v>
      </c>
      <c r="K19" s="890" t="s">
        <v>121</v>
      </c>
      <c r="L19" s="888" t="s">
        <v>121</v>
      </c>
      <c r="M19" s="897">
        <f t="shared" si="3"/>
        <v>0</v>
      </c>
      <c r="N19" s="891" t="s">
        <v>121</v>
      </c>
      <c r="O19" s="892">
        <v>2</v>
      </c>
      <c r="P19" s="900">
        <f t="shared" si="4"/>
        <v>2</v>
      </c>
      <c r="Q19" s="845" t="s">
        <v>121</v>
      </c>
      <c r="R19" s="846" t="s">
        <v>121</v>
      </c>
      <c r="S19" s="900">
        <f t="shared" si="5"/>
        <v>0</v>
      </c>
      <c r="T19" s="845" t="s">
        <v>121</v>
      </c>
      <c r="U19" s="846" t="s">
        <v>121</v>
      </c>
      <c r="V19" s="900">
        <f t="shared" si="6"/>
        <v>0</v>
      </c>
      <c r="W19" s="845" t="s">
        <v>121</v>
      </c>
      <c r="X19" s="846" t="s">
        <v>121</v>
      </c>
      <c r="Y19" s="900">
        <f t="shared" si="7"/>
        <v>0</v>
      </c>
      <c r="Z19" s="845" t="s">
        <v>121</v>
      </c>
      <c r="AA19" s="846" t="s">
        <v>121</v>
      </c>
      <c r="AB19" s="900">
        <f t="shared" si="8"/>
        <v>0</v>
      </c>
      <c r="AC19" s="845" t="s">
        <v>121</v>
      </c>
      <c r="AD19" s="846">
        <v>1</v>
      </c>
      <c r="AE19" s="900">
        <f t="shared" si="9"/>
        <v>1</v>
      </c>
      <c r="AF19" s="837" t="s">
        <v>121</v>
      </c>
      <c r="AG19" s="838" t="s">
        <v>121</v>
      </c>
      <c r="AH19" s="900">
        <f t="shared" si="12"/>
        <v>0</v>
      </c>
      <c r="AI19" s="837" t="s">
        <v>121</v>
      </c>
      <c r="AJ19" s="838" t="s">
        <v>121</v>
      </c>
      <c r="AK19" s="900">
        <f t="shared" si="13"/>
        <v>0</v>
      </c>
      <c r="AL19" s="837" t="s">
        <v>121</v>
      </c>
      <c r="AM19" s="838" t="s">
        <v>121</v>
      </c>
      <c r="AN19" s="900">
        <f t="shared" si="14"/>
        <v>0</v>
      </c>
      <c r="AO19" s="837" t="s">
        <v>121</v>
      </c>
      <c r="AP19" s="838" t="s">
        <v>121</v>
      </c>
      <c r="AQ19" s="900">
        <f t="shared" si="15"/>
        <v>0</v>
      </c>
      <c r="AR19" s="837" t="s">
        <v>121</v>
      </c>
      <c r="AS19" s="838" t="s">
        <v>121</v>
      </c>
      <c r="AT19" s="900">
        <f t="shared" si="16"/>
        <v>0</v>
      </c>
      <c r="AU19" s="901">
        <f t="shared" si="17"/>
        <v>0</v>
      </c>
      <c r="AV19" s="901">
        <f t="shared" si="18"/>
        <v>0</v>
      </c>
      <c r="AW19" s="966">
        <f t="shared" si="19"/>
        <v>0</v>
      </c>
      <c r="AX19" s="901">
        <f t="shared" si="20"/>
        <v>0</v>
      </c>
      <c r="AY19" s="902">
        <f t="shared" si="21"/>
        <v>0</v>
      </c>
      <c r="AZ19" s="903">
        <f t="shared" si="22"/>
        <v>0</v>
      </c>
      <c r="BA19" s="904">
        <f t="shared" si="23"/>
        <v>0</v>
      </c>
      <c r="BB19" s="902">
        <f t="shared" si="24"/>
        <v>0</v>
      </c>
      <c r="BC19" s="889">
        <f t="shared" si="25"/>
        <v>0</v>
      </c>
      <c r="BD19" s="901">
        <f t="shared" si="26"/>
        <v>0</v>
      </c>
      <c r="BE19" s="902">
        <f t="shared" si="27"/>
        <v>0</v>
      </c>
      <c r="BF19" s="966">
        <f t="shared" si="28"/>
        <v>0</v>
      </c>
      <c r="BG19" s="901">
        <f t="shared" si="29"/>
        <v>0</v>
      </c>
      <c r="BH19" s="902">
        <f t="shared" si="30"/>
        <v>3</v>
      </c>
      <c r="BI19" s="903">
        <f t="shared" si="31"/>
        <v>3</v>
      </c>
    </row>
    <row r="20" spans="1:61" ht="13.5" customHeight="1" x14ac:dyDescent="0.2">
      <c r="A20" s="905" t="s">
        <v>116</v>
      </c>
      <c r="B20" s="906" t="s">
        <v>121</v>
      </c>
      <c r="C20" s="888" t="s">
        <v>121</v>
      </c>
      <c r="D20" s="895">
        <f t="shared" si="0"/>
        <v>0</v>
      </c>
      <c r="E20" s="890" t="s">
        <v>121</v>
      </c>
      <c r="F20" s="888" t="s">
        <v>121</v>
      </c>
      <c r="G20" s="897">
        <f t="shared" si="1"/>
        <v>0</v>
      </c>
      <c r="H20" s="906" t="s">
        <v>121</v>
      </c>
      <c r="I20" s="888" t="s">
        <v>121</v>
      </c>
      <c r="J20" s="895">
        <f t="shared" si="2"/>
        <v>0</v>
      </c>
      <c r="K20" s="890">
        <v>1</v>
      </c>
      <c r="L20" s="888">
        <v>2</v>
      </c>
      <c r="M20" s="897">
        <f t="shared" si="3"/>
        <v>3</v>
      </c>
      <c r="N20" s="891" t="s">
        <v>121</v>
      </c>
      <c r="O20" s="892" t="s">
        <v>121</v>
      </c>
      <c r="P20" s="900">
        <f t="shared" si="4"/>
        <v>0</v>
      </c>
      <c r="Q20" s="845" t="s">
        <v>121</v>
      </c>
      <c r="R20" s="846" t="s">
        <v>121</v>
      </c>
      <c r="S20" s="900">
        <f t="shared" si="5"/>
        <v>0</v>
      </c>
      <c r="T20" s="845" t="s">
        <v>121</v>
      </c>
      <c r="U20" s="846" t="s">
        <v>121</v>
      </c>
      <c r="V20" s="900">
        <f t="shared" si="6"/>
        <v>0</v>
      </c>
      <c r="W20" s="845" t="s">
        <v>121</v>
      </c>
      <c r="X20" s="846" t="s">
        <v>121</v>
      </c>
      <c r="Y20" s="900">
        <f t="shared" si="7"/>
        <v>0</v>
      </c>
      <c r="Z20" s="845" t="s">
        <v>121</v>
      </c>
      <c r="AA20" s="846" t="s">
        <v>121</v>
      </c>
      <c r="AB20" s="900">
        <f t="shared" si="8"/>
        <v>0</v>
      </c>
      <c r="AC20" s="845" t="s">
        <v>121</v>
      </c>
      <c r="AD20" s="846">
        <v>1</v>
      </c>
      <c r="AE20" s="900">
        <f t="shared" si="9"/>
        <v>1</v>
      </c>
      <c r="AF20" s="837" t="s">
        <v>121</v>
      </c>
      <c r="AG20" s="838" t="s">
        <v>121</v>
      </c>
      <c r="AH20" s="900">
        <f t="shared" si="12"/>
        <v>0</v>
      </c>
      <c r="AI20" s="837" t="s">
        <v>121</v>
      </c>
      <c r="AJ20" s="838" t="s">
        <v>121</v>
      </c>
      <c r="AK20" s="900">
        <f t="shared" si="13"/>
        <v>0</v>
      </c>
      <c r="AL20" s="837">
        <v>1</v>
      </c>
      <c r="AM20" s="838" t="s">
        <v>121</v>
      </c>
      <c r="AN20" s="900">
        <f t="shared" si="14"/>
        <v>1</v>
      </c>
      <c r="AO20" s="837" t="s">
        <v>121</v>
      </c>
      <c r="AP20" s="838" t="s">
        <v>121</v>
      </c>
      <c r="AQ20" s="900">
        <f t="shared" si="15"/>
        <v>0</v>
      </c>
      <c r="AR20" s="837" t="s">
        <v>121</v>
      </c>
      <c r="AS20" s="838">
        <v>1</v>
      </c>
      <c r="AT20" s="900">
        <f t="shared" si="16"/>
        <v>1</v>
      </c>
      <c r="AU20" s="901">
        <f t="shared" si="17"/>
        <v>0</v>
      </c>
      <c r="AV20" s="901">
        <f t="shared" si="18"/>
        <v>0</v>
      </c>
      <c r="AW20" s="966">
        <f t="shared" si="19"/>
        <v>0</v>
      </c>
      <c r="AX20" s="901">
        <f t="shared" si="20"/>
        <v>0</v>
      </c>
      <c r="AY20" s="902">
        <f t="shared" si="21"/>
        <v>0</v>
      </c>
      <c r="AZ20" s="903">
        <f t="shared" si="22"/>
        <v>0</v>
      </c>
      <c r="BA20" s="904">
        <f t="shared" si="23"/>
        <v>1</v>
      </c>
      <c r="BB20" s="902">
        <f t="shared" si="24"/>
        <v>0</v>
      </c>
      <c r="BC20" s="889">
        <f t="shared" si="25"/>
        <v>1</v>
      </c>
      <c r="BD20" s="901">
        <f t="shared" si="26"/>
        <v>1</v>
      </c>
      <c r="BE20" s="902">
        <f t="shared" si="27"/>
        <v>2</v>
      </c>
      <c r="BF20" s="966">
        <f t="shared" si="28"/>
        <v>3</v>
      </c>
      <c r="BG20" s="901">
        <f t="shared" si="29"/>
        <v>0</v>
      </c>
      <c r="BH20" s="902">
        <f t="shared" si="30"/>
        <v>2</v>
      </c>
      <c r="BI20" s="903">
        <f t="shared" si="31"/>
        <v>2</v>
      </c>
    </row>
    <row r="21" spans="1:61" ht="12.75" customHeight="1" x14ac:dyDescent="0.2">
      <c r="A21" s="905" t="s">
        <v>24</v>
      </c>
      <c r="B21" s="906" t="s">
        <v>121</v>
      </c>
      <c r="C21" s="888">
        <v>15</v>
      </c>
      <c r="D21" s="895">
        <f t="shared" si="0"/>
        <v>15</v>
      </c>
      <c r="E21" s="890" t="s">
        <v>121</v>
      </c>
      <c r="F21" s="888" t="s">
        <v>121</v>
      </c>
      <c r="G21" s="897">
        <f t="shared" si="1"/>
        <v>0</v>
      </c>
      <c r="H21" s="906">
        <v>1</v>
      </c>
      <c r="I21" s="888">
        <v>1</v>
      </c>
      <c r="J21" s="895">
        <f t="shared" si="2"/>
        <v>2</v>
      </c>
      <c r="K21" s="890" t="s">
        <v>121</v>
      </c>
      <c r="L21" s="888">
        <v>5</v>
      </c>
      <c r="M21" s="897">
        <f t="shared" si="3"/>
        <v>5</v>
      </c>
      <c r="N21" s="891">
        <v>1</v>
      </c>
      <c r="O21" s="892">
        <v>24</v>
      </c>
      <c r="P21" s="900">
        <f t="shared" si="4"/>
        <v>25</v>
      </c>
      <c r="Q21" s="845" t="s">
        <v>121</v>
      </c>
      <c r="R21" s="846">
        <v>10</v>
      </c>
      <c r="S21" s="900">
        <f t="shared" si="5"/>
        <v>10</v>
      </c>
      <c r="T21" s="845">
        <v>1</v>
      </c>
      <c r="U21" s="846" t="s">
        <v>121</v>
      </c>
      <c r="V21" s="900">
        <f t="shared" si="6"/>
        <v>1</v>
      </c>
      <c r="W21" s="845" t="s">
        <v>121</v>
      </c>
      <c r="X21" s="846" t="s">
        <v>121</v>
      </c>
      <c r="Y21" s="900">
        <f t="shared" si="7"/>
        <v>0</v>
      </c>
      <c r="Z21" s="845" t="s">
        <v>121</v>
      </c>
      <c r="AA21" s="846">
        <v>4</v>
      </c>
      <c r="AB21" s="900">
        <f t="shared" si="8"/>
        <v>4</v>
      </c>
      <c r="AC21" s="845" t="s">
        <v>121</v>
      </c>
      <c r="AD21" s="846">
        <v>4</v>
      </c>
      <c r="AE21" s="900">
        <f t="shared" si="9"/>
        <v>4</v>
      </c>
      <c r="AF21" s="837">
        <v>5</v>
      </c>
      <c r="AG21" s="838">
        <v>10</v>
      </c>
      <c r="AH21" s="900">
        <f t="shared" si="12"/>
        <v>15</v>
      </c>
      <c r="AI21" s="837" t="s">
        <v>121</v>
      </c>
      <c r="AJ21" s="838" t="s">
        <v>121</v>
      </c>
      <c r="AK21" s="900">
        <f t="shared" si="13"/>
        <v>0</v>
      </c>
      <c r="AL21" s="837" t="s">
        <v>121</v>
      </c>
      <c r="AM21" s="838" t="s">
        <v>121</v>
      </c>
      <c r="AN21" s="900">
        <f t="shared" si="14"/>
        <v>0</v>
      </c>
      <c r="AO21" s="837" t="s">
        <v>121</v>
      </c>
      <c r="AP21" s="838">
        <v>3</v>
      </c>
      <c r="AQ21" s="900">
        <f t="shared" si="15"/>
        <v>3</v>
      </c>
      <c r="AR21" s="837" t="s">
        <v>121</v>
      </c>
      <c r="AS21" s="838">
        <v>3</v>
      </c>
      <c r="AT21" s="900">
        <f t="shared" si="16"/>
        <v>3</v>
      </c>
      <c r="AU21" s="901">
        <f t="shared" si="17"/>
        <v>5</v>
      </c>
      <c r="AV21" s="901">
        <f t="shared" si="18"/>
        <v>35</v>
      </c>
      <c r="AW21" s="966">
        <f t="shared" si="19"/>
        <v>40</v>
      </c>
      <c r="AX21" s="901">
        <f t="shared" si="20"/>
        <v>1</v>
      </c>
      <c r="AY21" s="902">
        <f t="shared" si="21"/>
        <v>0</v>
      </c>
      <c r="AZ21" s="903">
        <f t="shared" si="22"/>
        <v>1</v>
      </c>
      <c r="BA21" s="904">
        <f t="shared" si="23"/>
        <v>1</v>
      </c>
      <c r="BB21" s="902">
        <f t="shared" si="24"/>
        <v>1</v>
      </c>
      <c r="BC21" s="889">
        <f t="shared" si="25"/>
        <v>2</v>
      </c>
      <c r="BD21" s="901">
        <f t="shared" si="26"/>
        <v>0</v>
      </c>
      <c r="BE21" s="902">
        <f t="shared" si="27"/>
        <v>12</v>
      </c>
      <c r="BF21" s="966">
        <f t="shared" si="28"/>
        <v>12</v>
      </c>
      <c r="BG21" s="901">
        <f t="shared" si="29"/>
        <v>1</v>
      </c>
      <c r="BH21" s="902">
        <f t="shared" si="30"/>
        <v>31</v>
      </c>
      <c r="BI21" s="903">
        <f t="shared" si="31"/>
        <v>32</v>
      </c>
    </row>
    <row r="22" spans="1:61" ht="12.75" customHeight="1" x14ac:dyDescent="0.2">
      <c r="A22" s="905" t="s">
        <v>206</v>
      </c>
      <c r="B22" s="906" t="s">
        <v>121</v>
      </c>
      <c r="C22" s="888" t="s">
        <v>121</v>
      </c>
      <c r="D22" s="895">
        <f t="shared" si="0"/>
        <v>0</v>
      </c>
      <c r="E22" s="890" t="s">
        <v>121</v>
      </c>
      <c r="F22" s="888">
        <v>1</v>
      </c>
      <c r="G22" s="897">
        <f t="shared" si="1"/>
        <v>1</v>
      </c>
      <c r="H22" s="906" t="s">
        <v>121</v>
      </c>
      <c r="I22" s="888" t="s">
        <v>121</v>
      </c>
      <c r="J22" s="895">
        <f t="shared" si="2"/>
        <v>0</v>
      </c>
      <c r="K22" s="890" t="s">
        <v>121</v>
      </c>
      <c r="L22" s="888" t="s">
        <v>121</v>
      </c>
      <c r="M22" s="897">
        <f t="shared" si="3"/>
        <v>0</v>
      </c>
      <c r="N22" s="891" t="s">
        <v>121</v>
      </c>
      <c r="O22" s="892">
        <v>3</v>
      </c>
      <c r="P22" s="900">
        <f t="shared" si="4"/>
        <v>3</v>
      </c>
      <c r="Q22" s="845" t="s">
        <v>121</v>
      </c>
      <c r="R22" s="846" t="s">
        <v>121</v>
      </c>
      <c r="S22" s="900">
        <f t="shared" si="5"/>
        <v>0</v>
      </c>
      <c r="T22" s="845">
        <v>1</v>
      </c>
      <c r="U22" s="846">
        <v>3</v>
      </c>
      <c r="V22" s="900">
        <f t="shared" si="6"/>
        <v>4</v>
      </c>
      <c r="W22" s="845" t="s">
        <v>121</v>
      </c>
      <c r="X22" s="846" t="s">
        <v>121</v>
      </c>
      <c r="Y22" s="900">
        <f t="shared" si="7"/>
        <v>0</v>
      </c>
      <c r="Z22" s="845" t="s">
        <v>121</v>
      </c>
      <c r="AA22" s="846" t="s">
        <v>121</v>
      </c>
      <c r="AB22" s="900">
        <f t="shared" si="8"/>
        <v>0</v>
      </c>
      <c r="AC22" s="845">
        <v>1</v>
      </c>
      <c r="AD22" s="846">
        <v>2</v>
      </c>
      <c r="AE22" s="900">
        <f t="shared" si="9"/>
        <v>3</v>
      </c>
      <c r="AF22" s="837" t="s">
        <v>121</v>
      </c>
      <c r="AG22" s="838" t="s">
        <v>121</v>
      </c>
      <c r="AH22" s="900">
        <f t="shared" si="12"/>
        <v>0</v>
      </c>
      <c r="AI22" s="837">
        <v>5</v>
      </c>
      <c r="AJ22" s="838">
        <v>4</v>
      </c>
      <c r="AK22" s="900">
        <f t="shared" si="13"/>
        <v>9</v>
      </c>
      <c r="AL22" s="837" t="s">
        <v>121</v>
      </c>
      <c r="AM22" s="838" t="s">
        <v>121</v>
      </c>
      <c r="AN22" s="900">
        <f t="shared" si="14"/>
        <v>0</v>
      </c>
      <c r="AO22" s="837" t="s">
        <v>121</v>
      </c>
      <c r="AP22" s="838" t="s">
        <v>121</v>
      </c>
      <c r="AQ22" s="900">
        <f t="shared" si="15"/>
        <v>0</v>
      </c>
      <c r="AR22" s="837" t="s">
        <v>121</v>
      </c>
      <c r="AS22" s="838">
        <v>2</v>
      </c>
      <c r="AT22" s="900">
        <f t="shared" si="16"/>
        <v>2</v>
      </c>
      <c r="AU22" s="901">
        <f t="shared" si="17"/>
        <v>0</v>
      </c>
      <c r="AV22" s="901">
        <f t="shared" si="18"/>
        <v>0</v>
      </c>
      <c r="AW22" s="966">
        <f t="shared" si="19"/>
        <v>0</v>
      </c>
      <c r="AX22" s="901">
        <f t="shared" si="20"/>
        <v>6</v>
      </c>
      <c r="AY22" s="902">
        <f t="shared" si="21"/>
        <v>8</v>
      </c>
      <c r="AZ22" s="903">
        <f t="shared" si="22"/>
        <v>14</v>
      </c>
      <c r="BA22" s="904">
        <f t="shared" si="23"/>
        <v>0</v>
      </c>
      <c r="BB22" s="902">
        <f t="shared" si="24"/>
        <v>0</v>
      </c>
      <c r="BC22" s="889">
        <f t="shared" si="25"/>
        <v>0</v>
      </c>
      <c r="BD22" s="901">
        <f t="shared" si="26"/>
        <v>0</v>
      </c>
      <c r="BE22" s="902">
        <f t="shared" si="27"/>
        <v>0</v>
      </c>
      <c r="BF22" s="966">
        <f t="shared" si="28"/>
        <v>0</v>
      </c>
      <c r="BG22" s="901">
        <f t="shared" si="29"/>
        <v>1</v>
      </c>
      <c r="BH22" s="902">
        <f t="shared" si="30"/>
        <v>7</v>
      </c>
      <c r="BI22" s="903">
        <f t="shared" si="31"/>
        <v>8</v>
      </c>
    </row>
    <row r="23" spans="1:61" ht="12.75" customHeight="1" x14ac:dyDescent="0.2">
      <c r="A23" s="905" t="s">
        <v>26</v>
      </c>
      <c r="B23" s="906" t="s">
        <v>121</v>
      </c>
      <c r="C23" s="888" t="s">
        <v>121</v>
      </c>
      <c r="D23" s="895">
        <f t="shared" si="0"/>
        <v>0</v>
      </c>
      <c r="E23" s="890" t="s">
        <v>121</v>
      </c>
      <c r="F23" s="888" t="s">
        <v>121</v>
      </c>
      <c r="G23" s="897">
        <f t="shared" si="1"/>
        <v>0</v>
      </c>
      <c r="H23" s="906" t="s">
        <v>121</v>
      </c>
      <c r="I23" s="888" t="s">
        <v>121</v>
      </c>
      <c r="J23" s="895">
        <f t="shared" si="2"/>
        <v>0</v>
      </c>
      <c r="K23" s="890" t="s">
        <v>121</v>
      </c>
      <c r="L23" s="888" t="s">
        <v>121</v>
      </c>
      <c r="M23" s="897">
        <f t="shared" si="3"/>
        <v>0</v>
      </c>
      <c r="N23" s="891" t="s">
        <v>121</v>
      </c>
      <c r="O23" s="892" t="s">
        <v>121</v>
      </c>
      <c r="P23" s="900">
        <f t="shared" si="4"/>
        <v>0</v>
      </c>
      <c r="Q23" s="845" t="s">
        <v>121</v>
      </c>
      <c r="R23" s="846" t="s">
        <v>121</v>
      </c>
      <c r="S23" s="900">
        <f t="shared" si="5"/>
        <v>0</v>
      </c>
      <c r="T23" s="845" t="s">
        <v>121</v>
      </c>
      <c r="U23" s="846" t="s">
        <v>121</v>
      </c>
      <c r="V23" s="900">
        <f t="shared" si="6"/>
        <v>0</v>
      </c>
      <c r="W23" s="845" t="s">
        <v>121</v>
      </c>
      <c r="X23" s="846" t="s">
        <v>121</v>
      </c>
      <c r="Y23" s="900">
        <f t="shared" si="7"/>
        <v>0</v>
      </c>
      <c r="Z23" s="845" t="s">
        <v>121</v>
      </c>
      <c r="AA23" s="846" t="s">
        <v>121</v>
      </c>
      <c r="AB23" s="900">
        <f t="shared" si="8"/>
        <v>0</v>
      </c>
      <c r="AC23" s="845">
        <v>1</v>
      </c>
      <c r="AD23" s="846" t="s">
        <v>121</v>
      </c>
      <c r="AE23" s="900">
        <f t="shared" si="9"/>
        <v>1</v>
      </c>
      <c r="AF23" s="837" t="s">
        <v>121</v>
      </c>
      <c r="AG23" s="838" t="s">
        <v>121</v>
      </c>
      <c r="AH23" s="900">
        <f t="shared" si="12"/>
        <v>0</v>
      </c>
      <c r="AI23" s="837" t="s">
        <v>121</v>
      </c>
      <c r="AJ23" s="838" t="s">
        <v>121</v>
      </c>
      <c r="AK23" s="900">
        <f t="shared" si="13"/>
        <v>0</v>
      </c>
      <c r="AL23" s="837" t="s">
        <v>121</v>
      </c>
      <c r="AM23" s="838" t="s">
        <v>121</v>
      </c>
      <c r="AN23" s="900">
        <f t="shared" si="14"/>
        <v>0</v>
      </c>
      <c r="AO23" s="837" t="s">
        <v>121</v>
      </c>
      <c r="AP23" s="838" t="s">
        <v>121</v>
      </c>
      <c r="AQ23" s="900">
        <f t="shared" si="15"/>
        <v>0</v>
      </c>
      <c r="AR23" s="837" t="s">
        <v>121</v>
      </c>
      <c r="AS23" s="838">
        <v>1</v>
      </c>
      <c r="AT23" s="900">
        <f t="shared" si="16"/>
        <v>1</v>
      </c>
      <c r="AU23" s="901">
        <f t="shared" si="17"/>
        <v>0</v>
      </c>
      <c r="AV23" s="901">
        <f t="shared" si="18"/>
        <v>0</v>
      </c>
      <c r="AW23" s="966">
        <f t="shared" si="19"/>
        <v>0</v>
      </c>
      <c r="AX23" s="901">
        <f t="shared" si="20"/>
        <v>0</v>
      </c>
      <c r="AY23" s="902">
        <f t="shared" si="21"/>
        <v>0</v>
      </c>
      <c r="AZ23" s="903">
        <f t="shared" si="22"/>
        <v>0</v>
      </c>
      <c r="BA23" s="904">
        <f t="shared" si="23"/>
        <v>0</v>
      </c>
      <c r="BB23" s="902">
        <f t="shared" si="24"/>
        <v>0</v>
      </c>
      <c r="BC23" s="889">
        <f t="shared" si="25"/>
        <v>0</v>
      </c>
      <c r="BD23" s="901">
        <f t="shared" si="26"/>
        <v>0</v>
      </c>
      <c r="BE23" s="902">
        <f t="shared" si="27"/>
        <v>0</v>
      </c>
      <c r="BF23" s="966">
        <f t="shared" si="28"/>
        <v>0</v>
      </c>
      <c r="BG23" s="901">
        <f t="shared" si="29"/>
        <v>1</v>
      </c>
      <c r="BH23" s="902">
        <f t="shared" si="30"/>
        <v>1</v>
      </c>
      <c r="BI23" s="903">
        <f t="shared" si="31"/>
        <v>2</v>
      </c>
    </row>
    <row r="24" spans="1:61" ht="12.75" customHeight="1" x14ac:dyDescent="0.2">
      <c r="A24" s="905" t="s">
        <v>134</v>
      </c>
      <c r="B24" s="906" t="s">
        <v>121</v>
      </c>
      <c r="C24" s="888" t="s">
        <v>121</v>
      </c>
      <c r="D24" s="895" t="s">
        <v>121</v>
      </c>
      <c r="E24" s="890" t="s">
        <v>121</v>
      </c>
      <c r="F24" s="888" t="s">
        <v>121</v>
      </c>
      <c r="G24" s="897" t="s">
        <v>121</v>
      </c>
      <c r="H24" s="906" t="s">
        <v>121</v>
      </c>
      <c r="I24" s="888" t="s">
        <v>121</v>
      </c>
      <c r="J24" s="895" t="s">
        <v>121</v>
      </c>
      <c r="K24" s="890" t="s">
        <v>121</v>
      </c>
      <c r="L24" s="888" t="s">
        <v>121</v>
      </c>
      <c r="M24" s="897" t="s">
        <v>121</v>
      </c>
      <c r="N24" s="891" t="s">
        <v>121</v>
      </c>
      <c r="O24" s="892" t="s">
        <v>121</v>
      </c>
      <c r="P24" s="900" t="s">
        <v>121</v>
      </c>
      <c r="Q24" s="845" t="s">
        <v>121</v>
      </c>
      <c r="R24" s="846" t="s">
        <v>121</v>
      </c>
      <c r="S24" s="900" t="s">
        <v>121</v>
      </c>
      <c r="T24" s="845" t="s">
        <v>121</v>
      </c>
      <c r="U24" s="846" t="s">
        <v>121</v>
      </c>
      <c r="V24" s="900">
        <f t="shared" si="6"/>
        <v>0</v>
      </c>
      <c r="W24" s="845" t="s">
        <v>121</v>
      </c>
      <c r="X24" s="846" t="s">
        <v>121</v>
      </c>
      <c r="Y24" s="900" t="s">
        <v>121</v>
      </c>
      <c r="Z24" s="845" t="s">
        <v>121</v>
      </c>
      <c r="AA24" s="846" t="s">
        <v>121</v>
      </c>
      <c r="AB24" s="900" t="s">
        <v>121</v>
      </c>
      <c r="AC24" s="845" t="s">
        <v>121</v>
      </c>
      <c r="AD24" s="846" t="s">
        <v>121</v>
      </c>
      <c r="AE24" s="900" t="s">
        <v>121</v>
      </c>
      <c r="AF24" s="837" t="s">
        <v>121</v>
      </c>
      <c r="AG24" s="838" t="s">
        <v>121</v>
      </c>
      <c r="AH24" s="900">
        <f t="shared" si="12"/>
        <v>0</v>
      </c>
      <c r="AI24" s="837" t="s">
        <v>121</v>
      </c>
      <c r="AJ24" s="838" t="s">
        <v>121</v>
      </c>
      <c r="AK24" s="900">
        <f t="shared" si="13"/>
        <v>0</v>
      </c>
      <c r="AL24" s="837" t="s">
        <v>121</v>
      </c>
      <c r="AM24" s="838" t="s">
        <v>121</v>
      </c>
      <c r="AN24" s="900">
        <f t="shared" si="14"/>
        <v>0</v>
      </c>
      <c r="AO24" s="837" t="s">
        <v>121</v>
      </c>
      <c r="AP24" s="838" t="s">
        <v>121</v>
      </c>
      <c r="AQ24" s="900">
        <f t="shared" si="15"/>
        <v>0</v>
      </c>
      <c r="AR24" s="837" t="s">
        <v>121</v>
      </c>
      <c r="AS24" s="838">
        <v>1</v>
      </c>
      <c r="AT24" s="900">
        <f t="shared" si="16"/>
        <v>1</v>
      </c>
      <c r="AU24" s="901">
        <f t="shared" si="17"/>
        <v>0</v>
      </c>
      <c r="AV24" s="901">
        <f t="shared" si="18"/>
        <v>0</v>
      </c>
      <c r="AW24" s="966">
        <f t="shared" si="19"/>
        <v>0</v>
      </c>
      <c r="AX24" s="901">
        <f t="shared" si="20"/>
        <v>0</v>
      </c>
      <c r="AY24" s="902">
        <f t="shared" si="21"/>
        <v>0</v>
      </c>
      <c r="AZ24" s="903">
        <f t="shared" si="22"/>
        <v>0</v>
      </c>
      <c r="BA24" s="904">
        <f t="shared" si="23"/>
        <v>0</v>
      </c>
      <c r="BB24" s="902">
        <f t="shared" si="24"/>
        <v>0</v>
      </c>
      <c r="BC24" s="889">
        <f t="shared" si="25"/>
        <v>0</v>
      </c>
      <c r="BD24" s="901">
        <f t="shared" si="26"/>
        <v>0</v>
      </c>
      <c r="BE24" s="902">
        <f t="shared" si="27"/>
        <v>0</v>
      </c>
      <c r="BF24" s="966">
        <f t="shared" si="28"/>
        <v>0</v>
      </c>
      <c r="BG24" s="901">
        <f t="shared" si="29"/>
        <v>0</v>
      </c>
      <c r="BH24" s="902">
        <f t="shared" si="30"/>
        <v>1</v>
      </c>
      <c r="BI24" s="903">
        <f t="shared" si="31"/>
        <v>1</v>
      </c>
    </row>
    <row r="25" spans="1:61" ht="12.75" customHeight="1" x14ac:dyDescent="0.2">
      <c r="A25" s="905" t="s">
        <v>28</v>
      </c>
      <c r="B25" s="906" t="s">
        <v>121</v>
      </c>
      <c r="C25" s="888" t="s">
        <v>121</v>
      </c>
      <c r="D25" s="895">
        <f t="shared" si="0"/>
        <v>0</v>
      </c>
      <c r="E25" s="890" t="s">
        <v>121</v>
      </c>
      <c r="F25" s="888" t="s">
        <v>121</v>
      </c>
      <c r="G25" s="897">
        <f t="shared" si="1"/>
        <v>0</v>
      </c>
      <c r="H25" s="906" t="s">
        <v>121</v>
      </c>
      <c r="I25" s="888" t="s">
        <v>121</v>
      </c>
      <c r="J25" s="895">
        <f t="shared" si="2"/>
        <v>0</v>
      </c>
      <c r="K25" s="890" t="s">
        <v>121</v>
      </c>
      <c r="L25" s="888" t="s">
        <v>121</v>
      </c>
      <c r="M25" s="897">
        <f t="shared" si="3"/>
        <v>0</v>
      </c>
      <c r="N25" s="891" t="s">
        <v>121</v>
      </c>
      <c r="O25" s="892" t="s">
        <v>121</v>
      </c>
      <c r="P25" s="900">
        <f t="shared" si="4"/>
        <v>0</v>
      </c>
      <c r="Q25" s="845" t="s">
        <v>121</v>
      </c>
      <c r="R25" s="846" t="s">
        <v>121</v>
      </c>
      <c r="S25" s="900">
        <f t="shared" si="5"/>
        <v>0</v>
      </c>
      <c r="T25" s="845" t="s">
        <v>121</v>
      </c>
      <c r="U25" s="846" t="s">
        <v>121</v>
      </c>
      <c r="V25" s="900">
        <f t="shared" si="6"/>
        <v>0</v>
      </c>
      <c r="W25" s="845" t="s">
        <v>121</v>
      </c>
      <c r="X25" s="846" t="s">
        <v>121</v>
      </c>
      <c r="Y25" s="900">
        <f t="shared" si="7"/>
        <v>0</v>
      </c>
      <c r="Z25" s="845" t="s">
        <v>121</v>
      </c>
      <c r="AA25" s="846" t="s">
        <v>121</v>
      </c>
      <c r="AB25" s="900">
        <f t="shared" si="8"/>
        <v>0</v>
      </c>
      <c r="AC25" s="845" t="s">
        <v>121</v>
      </c>
      <c r="AD25" s="846" t="s">
        <v>121</v>
      </c>
      <c r="AE25" s="900">
        <f t="shared" si="9"/>
        <v>0</v>
      </c>
      <c r="AF25" s="837" t="s">
        <v>121</v>
      </c>
      <c r="AG25" s="838" t="s">
        <v>121</v>
      </c>
      <c r="AH25" s="900">
        <f t="shared" si="12"/>
        <v>0</v>
      </c>
      <c r="AI25" s="837" t="s">
        <v>121</v>
      </c>
      <c r="AJ25" s="838" t="s">
        <v>121</v>
      </c>
      <c r="AK25" s="900">
        <f t="shared" si="13"/>
        <v>0</v>
      </c>
      <c r="AL25" s="837" t="s">
        <v>121</v>
      </c>
      <c r="AM25" s="838" t="s">
        <v>121</v>
      </c>
      <c r="AN25" s="900">
        <f t="shared" si="14"/>
        <v>0</v>
      </c>
      <c r="AO25" s="837" t="s">
        <v>121</v>
      </c>
      <c r="AP25" s="838">
        <v>1</v>
      </c>
      <c r="AQ25" s="900">
        <f t="shared" si="15"/>
        <v>1</v>
      </c>
      <c r="AR25" s="837" t="s">
        <v>121</v>
      </c>
      <c r="AS25" s="838" t="s">
        <v>121</v>
      </c>
      <c r="AT25" s="900">
        <f t="shared" si="16"/>
        <v>0</v>
      </c>
      <c r="AU25" s="901">
        <f t="shared" si="17"/>
        <v>0</v>
      </c>
      <c r="AV25" s="901">
        <f t="shared" si="18"/>
        <v>0</v>
      </c>
      <c r="AW25" s="966">
        <f t="shared" si="19"/>
        <v>0</v>
      </c>
      <c r="AX25" s="901">
        <f t="shared" si="20"/>
        <v>0</v>
      </c>
      <c r="AY25" s="902">
        <f t="shared" si="21"/>
        <v>0</v>
      </c>
      <c r="AZ25" s="903">
        <f t="shared" si="22"/>
        <v>0</v>
      </c>
      <c r="BA25" s="904">
        <f t="shared" si="23"/>
        <v>0</v>
      </c>
      <c r="BB25" s="902">
        <f t="shared" si="24"/>
        <v>0</v>
      </c>
      <c r="BC25" s="889">
        <f t="shared" si="25"/>
        <v>0</v>
      </c>
      <c r="BD25" s="901">
        <f t="shared" si="26"/>
        <v>0</v>
      </c>
      <c r="BE25" s="902">
        <f t="shared" si="27"/>
        <v>1</v>
      </c>
      <c r="BF25" s="966">
        <f t="shared" si="28"/>
        <v>1</v>
      </c>
      <c r="BG25" s="901">
        <f t="shared" si="29"/>
        <v>0</v>
      </c>
      <c r="BH25" s="902">
        <f t="shared" si="30"/>
        <v>0</v>
      </c>
      <c r="BI25" s="903">
        <f t="shared" si="31"/>
        <v>0</v>
      </c>
    </row>
    <row r="26" spans="1:61" ht="12.75" customHeight="1" x14ac:dyDescent="0.2">
      <c r="A26" s="905" t="s">
        <v>29</v>
      </c>
      <c r="B26" s="906" t="s">
        <v>121</v>
      </c>
      <c r="C26" s="888" t="s">
        <v>121</v>
      </c>
      <c r="D26" s="895">
        <f t="shared" si="0"/>
        <v>0</v>
      </c>
      <c r="E26" s="890" t="s">
        <v>121</v>
      </c>
      <c r="F26" s="888" t="s">
        <v>121</v>
      </c>
      <c r="G26" s="897">
        <f t="shared" si="1"/>
        <v>0</v>
      </c>
      <c r="H26" s="906" t="s">
        <v>121</v>
      </c>
      <c r="I26" s="888" t="s">
        <v>121</v>
      </c>
      <c r="J26" s="895">
        <f t="shared" si="2"/>
        <v>0</v>
      </c>
      <c r="K26" s="890" t="s">
        <v>121</v>
      </c>
      <c r="L26" s="888" t="s">
        <v>121</v>
      </c>
      <c r="M26" s="897">
        <f t="shared" si="3"/>
        <v>0</v>
      </c>
      <c r="N26" s="891" t="s">
        <v>121</v>
      </c>
      <c r="O26" s="892">
        <v>1</v>
      </c>
      <c r="P26" s="900">
        <f t="shared" si="4"/>
        <v>1</v>
      </c>
      <c r="Q26" s="845" t="s">
        <v>121</v>
      </c>
      <c r="R26" s="846" t="s">
        <v>121</v>
      </c>
      <c r="S26" s="900">
        <f t="shared" si="5"/>
        <v>0</v>
      </c>
      <c r="T26" s="845" t="s">
        <v>121</v>
      </c>
      <c r="U26" s="846" t="s">
        <v>121</v>
      </c>
      <c r="V26" s="900">
        <f t="shared" si="6"/>
        <v>0</v>
      </c>
      <c r="W26" s="845" t="s">
        <v>121</v>
      </c>
      <c r="X26" s="846" t="s">
        <v>121</v>
      </c>
      <c r="Y26" s="900">
        <f t="shared" si="7"/>
        <v>0</v>
      </c>
      <c r="Z26" s="845" t="s">
        <v>121</v>
      </c>
      <c r="AA26" s="846">
        <v>1</v>
      </c>
      <c r="AB26" s="900">
        <f t="shared" si="8"/>
        <v>1</v>
      </c>
      <c r="AC26" s="845" t="s">
        <v>121</v>
      </c>
      <c r="AD26" s="846" t="s">
        <v>121</v>
      </c>
      <c r="AE26" s="900">
        <f t="shared" si="9"/>
        <v>0</v>
      </c>
      <c r="AF26" s="837" t="s">
        <v>121</v>
      </c>
      <c r="AG26" s="838" t="s">
        <v>121</v>
      </c>
      <c r="AH26" s="900">
        <f t="shared" si="12"/>
        <v>0</v>
      </c>
      <c r="AI26" s="837" t="s">
        <v>121</v>
      </c>
      <c r="AJ26" s="838" t="s">
        <v>121</v>
      </c>
      <c r="AK26" s="900">
        <f t="shared" si="13"/>
        <v>0</v>
      </c>
      <c r="AL26" s="837" t="s">
        <v>121</v>
      </c>
      <c r="AM26" s="838" t="s">
        <v>121</v>
      </c>
      <c r="AN26" s="900">
        <f t="shared" si="14"/>
        <v>0</v>
      </c>
      <c r="AO26" s="837" t="s">
        <v>121</v>
      </c>
      <c r="AP26" s="838" t="s">
        <v>121</v>
      </c>
      <c r="AQ26" s="900">
        <f t="shared" si="15"/>
        <v>0</v>
      </c>
      <c r="AR26" s="837" t="s">
        <v>121</v>
      </c>
      <c r="AS26" s="838" t="s">
        <v>121</v>
      </c>
      <c r="AT26" s="900">
        <f t="shared" si="16"/>
        <v>0</v>
      </c>
      <c r="AU26" s="901">
        <f t="shared" si="17"/>
        <v>0</v>
      </c>
      <c r="AV26" s="901">
        <f t="shared" si="18"/>
        <v>0</v>
      </c>
      <c r="AW26" s="966">
        <f t="shared" si="19"/>
        <v>0</v>
      </c>
      <c r="AX26" s="901">
        <f t="shared" si="20"/>
        <v>0</v>
      </c>
      <c r="AY26" s="902">
        <f t="shared" si="21"/>
        <v>0</v>
      </c>
      <c r="AZ26" s="903">
        <f t="shared" si="22"/>
        <v>0</v>
      </c>
      <c r="BA26" s="904">
        <f t="shared" si="23"/>
        <v>0</v>
      </c>
      <c r="BB26" s="902">
        <f t="shared" si="24"/>
        <v>0</v>
      </c>
      <c r="BC26" s="889">
        <f t="shared" si="25"/>
        <v>0</v>
      </c>
      <c r="BD26" s="901">
        <f t="shared" si="26"/>
        <v>0</v>
      </c>
      <c r="BE26" s="902">
        <f t="shared" si="27"/>
        <v>1</v>
      </c>
      <c r="BF26" s="966">
        <f t="shared" si="28"/>
        <v>1</v>
      </c>
      <c r="BG26" s="901">
        <f t="shared" si="29"/>
        <v>0</v>
      </c>
      <c r="BH26" s="902">
        <f t="shared" si="30"/>
        <v>1</v>
      </c>
      <c r="BI26" s="903">
        <f t="shared" si="31"/>
        <v>1</v>
      </c>
    </row>
    <row r="27" spans="1:61" ht="12.75" customHeight="1" x14ac:dyDescent="0.2">
      <c r="A27" s="905" t="s">
        <v>30</v>
      </c>
      <c r="B27" s="906" t="s">
        <v>121</v>
      </c>
      <c r="C27" s="888" t="s">
        <v>121</v>
      </c>
      <c r="D27" s="895">
        <f t="shared" si="0"/>
        <v>0</v>
      </c>
      <c r="E27" s="890" t="s">
        <v>121</v>
      </c>
      <c r="F27" s="888" t="s">
        <v>121</v>
      </c>
      <c r="G27" s="897">
        <f t="shared" si="1"/>
        <v>0</v>
      </c>
      <c r="H27" s="906">
        <v>32</v>
      </c>
      <c r="I27" s="888">
        <v>33</v>
      </c>
      <c r="J27" s="895">
        <f t="shared" si="2"/>
        <v>65</v>
      </c>
      <c r="K27" s="890">
        <v>140</v>
      </c>
      <c r="L27" s="888">
        <v>250</v>
      </c>
      <c r="M27" s="897">
        <f t="shared" si="3"/>
        <v>390</v>
      </c>
      <c r="N27" s="891">
        <v>606</v>
      </c>
      <c r="O27" s="892">
        <v>905</v>
      </c>
      <c r="P27" s="900">
        <f t="shared" si="4"/>
        <v>1511</v>
      </c>
      <c r="Q27" s="845" t="s">
        <v>121</v>
      </c>
      <c r="R27" s="846" t="s">
        <v>121</v>
      </c>
      <c r="S27" s="900">
        <f t="shared" si="5"/>
        <v>0</v>
      </c>
      <c r="T27" s="845" t="s">
        <v>121</v>
      </c>
      <c r="U27" s="846" t="s">
        <v>121</v>
      </c>
      <c r="V27" s="900">
        <f t="shared" si="6"/>
        <v>0</v>
      </c>
      <c r="W27" s="845">
        <v>21</v>
      </c>
      <c r="X27" s="846">
        <v>23</v>
      </c>
      <c r="Y27" s="900">
        <f t="shared" si="7"/>
        <v>44</v>
      </c>
      <c r="Z27" s="845">
        <v>60</v>
      </c>
      <c r="AA27" s="846">
        <v>73</v>
      </c>
      <c r="AB27" s="900">
        <f t="shared" si="8"/>
        <v>133</v>
      </c>
      <c r="AC27" s="845">
        <v>310</v>
      </c>
      <c r="AD27" s="846">
        <v>364</v>
      </c>
      <c r="AE27" s="900">
        <f t="shared" si="9"/>
        <v>674</v>
      </c>
      <c r="AF27" s="837" t="s">
        <v>121</v>
      </c>
      <c r="AG27" s="838" t="s">
        <v>121</v>
      </c>
      <c r="AH27" s="900">
        <f t="shared" si="12"/>
        <v>0</v>
      </c>
      <c r="AI27" s="837" t="s">
        <v>121</v>
      </c>
      <c r="AJ27" s="838" t="s">
        <v>121</v>
      </c>
      <c r="AK27" s="900">
        <f t="shared" si="13"/>
        <v>0</v>
      </c>
      <c r="AL27" s="837">
        <v>3</v>
      </c>
      <c r="AM27" s="838">
        <v>3</v>
      </c>
      <c r="AN27" s="900">
        <f t="shared" si="14"/>
        <v>6</v>
      </c>
      <c r="AO27" s="837">
        <v>55</v>
      </c>
      <c r="AP27" s="838">
        <v>66</v>
      </c>
      <c r="AQ27" s="900">
        <f t="shared" si="15"/>
        <v>121</v>
      </c>
      <c r="AR27" s="837">
        <v>174</v>
      </c>
      <c r="AS27" s="838">
        <v>174</v>
      </c>
      <c r="AT27" s="900">
        <f t="shared" si="16"/>
        <v>348</v>
      </c>
      <c r="AU27" s="901">
        <f t="shared" si="17"/>
        <v>0</v>
      </c>
      <c r="AV27" s="901">
        <f t="shared" si="18"/>
        <v>0</v>
      </c>
      <c r="AW27" s="966">
        <f t="shared" si="19"/>
        <v>0</v>
      </c>
      <c r="AX27" s="901">
        <f t="shared" si="20"/>
        <v>0</v>
      </c>
      <c r="AY27" s="902">
        <f t="shared" si="21"/>
        <v>0</v>
      </c>
      <c r="AZ27" s="903">
        <f t="shared" si="22"/>
        <v>0</v>
      </c>
      <c r="BA27" s="904">
        <f t="shared" si="23"/>
        <v>56</v>
      </c>
      <c r="BB27" s="902">
        <f t="shared" si="24"/>
        <v>59</v>
      </c>
      <c r="BC27" s="889">
        <f t="shared" si="25"/>
        <v>115</v>
      </c>
      <c r="BD27" s="901">
        <f t="shared" si="26"/>
        <v>255</v>
      </c>
      <c r="BE27" s="902">
        <f t="shared" si="27"/>
        <v>389</v>
      </c>
      <c r="BF27" s="966">
        <f t="shared" si="28"/>
        <v>644</v>
      </c>
      <c r="BG27" s="901">
        <f t="shared" si="29"/>
        <v>1090</v>
      </c>
      <c r="BH27" s="902">
        <f t="shared" si="30"/>
        <v>1443</v>
      </c>
      <c r="BI27" s="903">
        <f t="shared" si="31"/>
        <v>2533</v>
      </c>
    </row>
    <row r="28" spans="1:61" ht="12.75" customHeight="1" x14ac:dyDescent="0.2">
      <c r="A28" s="905" t="s">
        <v>33</v>
      </c>
      <c r="B28" s="906" t="s">
        <v>121</v>
      </c>
      <c r="C28" s="888" t="s">
        <v>121</v>
      </c>
      <c r="D28" s="895">
        <f t="shared" si="0"/>
        <v>0</v>
      </c>
      <c r="E28" s="890" t="s">
        <v>121</v>
      </c>
      <c r="F28" s="888" t="s">
        <v>121</v>
      </c>
      <c r="G28" s="897">
        <f t="shared" si="1"/>
        <v>0</v>
      </c>
      <c r="H28" s="906" t="s">
        <v>121</v>
      </c>
      <c r="I28" s="888" t="s">
        <v>121</v>
      </c>
      <c r="J28" s="895">
        <f t="shared" si="2"/>
        <v>0</v>
      </c>
      <c r="K28" s="890" t="s">
        <v>121</v>
      </c>
      <c r="L28" s="888">
        <v>1</v>
      </c>
      <c r="M28" s="897">
        <f t="shared" si="3"/>
        <v>1</v>
      </c>
      <c r="N28" s="891" t="s">
        <v>121</v>
      </c>
      <c r="O28" s="892">
        <v>3</v>
      </c>
      <c r="P28" s="900">
        <f t="shared" si="4"/>
        <v>3</v>
      </c>
      <c r="Q28" s="845" t="s">
        <v>121</v>
      </c>
      <c r="R28" s="846" t="s">
        <v>121</v>
      </c>
      <c r="S28" s="900">
        <f t="shared" si="5"/>
        <v>0</v>
      </c>
      <c r="T28" s="845" t="s">
        <v>121</v>
      </c>
      <c r="U28" s="846" t="s">
        <v>121</v>
      </c>
      <c r="V28" s="900">
        <f t="shared" si="6"/>
        <v>0</v>
      </c>
      <c r="W28" s="845" t="s">
        <v>121</v>
      </c>
      <c r="X28" s="846" t="s">
        <v>121</v>
      </c>
      <c r="Y28" s="900">
        <f t="shared" si="7"/>
        <v>0</v>
      </c>
      <c r="Z28" s="845" t="s">
        <v>121</v>
      </c>
      <c r="AA28" s="846" t="s">
        <v>121</v>
      </c>
      <c r="AB28" s="900">
        <f t="shared" si="8"/>
        <v>0</v>
      </c>
      <c r="AC28" s="845" t="s">
        <v>121</v>
      </c>
      <c r="AD28" s="846" t="s">
        <v>121</v>
      </c>
      <c r="AE28" s="900">
        <f t="shared" si="9"/>
        <v>0</v>
      </c>
      <c r="AF28" s="837" t="s">
        <v>121</v>
      </c>
      <c r="AG28" s="838" t="s">
        <v>121</v>
      </c>
      <c r="AH28" s="900">
        <f t="shared" si="12"/>
        <v>0</v>
      </c>
      <c r="AI28" s="837" t="s">
        <v>121</v>
      </c>
      <c r="AJ28" s="838" t="s">
        <v>121</v>
      </c>
      <c r="AK28" s="900">
        <f t="shared" si="13"/>
        <v>0</v>
      </c>
      <c r="AL28" s="837" t="s">
        <v>121</v>
      </c>
      <c r="AM28" s="838">
        <v>2</v>
      </c>
      <c r="AN28" s="900">
        <f t="shared" si="14"/>
        <v>2</v>
      </c>
      <c r="AO28" s="837" t="s">
        <v>121</v>
      </c>
      <c r="AP28" s="838" t="s">
        <v>121</v>
      </c>
      <c r="AQ28" s="900">
        <f t="shared" si="15"/>
        <v>0</v>
      </c>
      <c r="AR28" s="837" t="s">
        <v>121</v>
      </c>
      <c r="AS28" s="838">
        <v>3</v>
      </c>
      <c r="AT28" s="900">
        <f t="shared" si="16"/>
        <v>3</v>
      </c>
      <c r="AU28" s="901">
        <f t="shared" si="17"/>
        <v>0</v>
      </c>
      <c r="AV28" s="901">
        <f t="shared" si="18"/>
        <v>0</v>
      </c>
      <c r="AW28" s="966">
        <f t="shared" si="19"/>
        <v>0</v>
      </c>
      <c r="AX28" s="901">
        <f t="shared" si="20"/>
        <v>0</v>
      </c>
      <c r="AY28" s="902">
        <f t="shared" si="21"/>
        <v>0</v>
      </c>
      <c r="AZ28" s="903">
        <f t="shared" si="22"/>
        <v>0</v>
      </c>
      <c r="BA28" s="904">
        <f t="shared" si="23"/>
        <v>0</v>
      </c>
      <c r="BB28" s="902">
        <f t="shared" si="24"/>
        <v>2</v>
      </c>
      <c r="BC28" s="889">
        <f t="shared" si="25"/>
        <v>2</v>
      </c>
      <c r="BD28" s="901">
        <f t="shared" si="26"/>
        <v>0</v>
      </c>
      <c r="BE28" s="902">
        <f t="shared" si="27"/>
        <v>1</v>
      </c>
      <c r="BF28" s="966">
        <f t="shared" si="28"/>
        <v>1</v>
      </c>
      <c r="BG28" s="901">
        <f t="shared" si="29"/>
        <v>0</v>
      </c>
      <c r="BH28" s="902">
        <f t="shared" si="30"/>
        <v>6</v>
      </c>
      <c r="BI28" s="903">
        <f t="shared" si="31"/>
        <v>6</v>
      </c>
    </row>
    <row r="29" spans="1:61" ht="12.75" customHeight="1" x14ac:dyDescent="0.2">
      <c r="A29" s="905" t="s">
        <v>35</v>
      </c>
      <c r="B29" s="906" t="s">
        <v>121</v>
      </c>
      <c r="C29" s="888" t="s">
        <v>121</v>
      </c>
      <c r="D29" s="895">
        <f t="shared" si="0"/>
        <v>0</v>
      </c>
      <c r="E29" s="890" t="s">
        <v>121</v>
      </c>
      <c r="F29" s="888" t="s">
        <v>121</v>
      </c>
      <c r="G29" s="897">
        <f t="shared" si="1"/>
        <v>0</v>
      </c>
      <c r="H29" s="906" t="s">
        <v>121</v>
      </c>
      <c r="I29" s="888" t="s">
        <v>121</v>
      </c>
      <c r="J29" s="895">
        <f t="shared" si="2"/>
        <v>0</v>
      </c>
      <c r="K29" s="890" t="s">
        <v>121</v>
      </c>
      <c r="L29" s="888">
        <v>4</v>
      </c>
      <c r="M29" s="897">
        <f t="shared" si="3"/>
        <v>4</v>
      </c>
      <c r="N29" s="891" t="s">
        <v>121</v>
      </c>
      <c r="O29" s="892">
        <v>7</v>
      </c>
      <c r="P29" s="900">
        <f t="shared" si="4"/>
        <v>7</v>
      </c>
      <c r="Q29" s="845" t="s">
        <v>121</v>
      </c>
      <c r="R29" s="846" t="s">
        <v>121</v>
      </c>
      <c r="S29" s="900">
        <f t="shared" si="5"/>
        <v>0</v>
      </c>
      <c r="T29" s="845" t="s">
        <v>121</v>
      </c>
      <c r="U29" s="846" t="s">
        <v>121</v>
      </c>
      <c r="V29" s="900">
        <f t="shared" si="6"/>
        <v>0</v>
      </c>
      <c r="W29" s="845">
        <v>1</v>
      </c>
      <c r="X29" s="846" t="s">
        <v>121</v>
      </c>
      <c r="Y29" s="900">
        <f t="shared" si="7"/>
        <v>1</v>
      </c>
      <c r="Z29" s="845" t="s">
        <v>121</v>
      </c>
      <c r="AA29" s="846">
        <v>4</v>
      </c>
      <c r="AB29" s="900">
        <f t="shared" si="8"/>
        <v>4</v>
      </c>
      <c r="AC29" s="845" t="s">
        <v>121</v>
      </c>
      <c r="AD29" s="846">
        <v>10</v>
      </c>
      <c r="AE29" s="900">
        <f t="shared" si="9"/>
        <v>10</v>
      </c>
      <c r="AF29" s="837" t="s">
        <v>121</v>
      </c>
      <c r="AG29" s="838" t="s">
        <v>121</v>
      </c>
      <c r="AH29" s="900">
        <f t="shared" si="12"/>
        <v>0</v>
      </c>
      <c r="AI29" s="837" t="s">
        <v>121</v>
      </c>
      <c r="AJ29" s="838" t="s">
        <v>121</v>
      </c>
      <c r="AK29" s="900">
        <f t="shared" si="13"/>
        <v>0</v>
      </c>
      <c r="AL29" s="837" t="s">
        <v>121</v>
      </c>
      <c r="AM29" s="838" t="s">
        <v>121</v>
      </c>
      <c r="AN29" s="900">
        <f t="shared" si="14"/>
        <v>0</v>
      </c>
      <c r="AO29" s="837" t="s">
        <v>121</v>
      </c>
      <c r="AP29" s="838">
        <v>3</v>
      </c>
      <c r="AQ29" s="900">
        <f t="shared" si="15"/>
        <v>3</v>
      </c>
      <c r="AR29" s="837" t="s">
        <v>121</v>
      </c>
      <c r="AS29" s="838">
        <v>2</v>
      </c>
      <c r="AT29" s="900">
        <f t="shared" si="16"/>
        <v>2</v>
      </c>
      <c r="AU29" s="901">
        <f t="shared" si="17"/>
        <v>0</v>
      </c>
      <c r="AV29" s="901">
        <f t="shared" si="18"/>
        <v>0</v>
      </c>
      <c r="AW29" s="966">
        <f t="shared" si="19"/>
        <v>0</v>
      </c>
      <c r="AX29" s="901">
        <f t="shared" si="20"/>
        <v>0</v>
      </c>
      <c r="AY29" s="902">
        <f t="shared" si="21"/>
        <v>0</v>
      </c>
      <c r="AZ29" s="903">
        <f t="shared" si="22"/>
        <v>0</v>
      </c>
      <c r="BA29" s="904">
        <f t="shared" si="23"/>
        <v>1</v>
      </c>
      <c r="BB29" s="902">
        <f t="shared" si="24"/>
        <v>0</v>
      </c>
      <c r="BC29" s="889">
        <f t="shared" si="25"/>
        <v>1</v>
      </c>
      <c r="BD29" s="901">
        <f t="shared" si="26"/>
        <v>0</v>
      </c>
      <c r="BE29" s="902">
        <f t="shared" si="27"/>
        <v>11</v>
      </c>
      <c r="BF29" s="966">
        <f t="shared" si="28"/>
        <v>11</v>
      </c>
      <c r="BG29" s="901">
        <f t="shared" si="29"/>
        <v>0</v>
      </c>
      <c r="BH29" s="902">
        <f t="shared" si="30"/>
        <v>19</v>
      </c>
      <c r="BI29" s="903">
        <f t="shared" si="31"/>
        <v>19</v>
      </c>
    </row>
    <row r="30" spans="1:61" ht="12.75" customHeight="1" x14ac:dyDescent="0.2">
      <c r="A30" s="905" t="s">
        <v>37</v>
      </c>
      <c r="B30" s="906">
        <v>1</v>
      </c>
      <c r="C30" s="888">
        <v>1</v>
      </c>
      <c r="D30" s="895">
        <f t="shared" si="0"/>
        <v>2</v>
      </c>
      <c r="E30" s="890" t="s">
        <v>121</v>
      </c>
      <c r="F30" s="888" t="s">
        <v>121</v>
      </c>
      <c r="G30" s="897">
        <f t="shared" si="1"/>
        <v>0</v>
      </c>
      <c r="H30" s="906" t="s">
        <v>121</v>
      </c>
      <c r="I30" s="888">
        <v>2</v>
      </c>
      <c r="J30" s="895">
        <f t="shared" si="2"/>
        <v>2</v>
      </c>
      <c r="K30" s="890" t="s">
        <v>121</v>
      </c>
      <c r="L30" s="888">
        <v>3</v>
      </c>
      <c r="M30" s="897">
        <f t="shared" si="3"/>
        <v>3</v>
      </c>
      <c r="N30" s="891">
        <v>3</v>
      </c>
      <c r="O30" s="892">
        <v>5</v>
      </c>
      <c r="P30" s="900">
        <f t="shared" si="4"/>
        <v>8</v>
      </c>
      <c r="Q30" s="845">
        <v>4</v>
      </c>
      <c r="R30" s="846">
        <v>4</v>
      </c>
      <c r="S30" s="900">
        <f t="shared" si="5"/>
        <v>8</v>
      </c>
      <c r="T30" s="845">
        <v>3</v>
      </c>
      <c r="U30" s="846">
        <v>12</v>
      </c>
      <c r="V30" s="900">
        <f t="shared" si="6"/>
        <v>15</v>
      </c>
      <c r="W30" s="845" t="s">
        <v>121</v>
      </c>
      <c r="X30" s="846" t="s">
        <v>121</v>
      </c>
      <c r="Y30" s="900">
        <f t="shared" si="7"/>
        <v>0</v>
      </c>
      <c r="Z30" s="845" t="s">
        <v>121</v>
      </c>
      <c r="AA30" s="846" t="s">
        <v>121</v>
      </c>
      <c r="AB30" s="900">
        <f t="shared" si="8"/>
        <v>0</v>
      </c>
      <c r="AC30" s="845">
        <v>7</v>
      </c>
      <c r="AD30" s="846">
        <v>9</v>
      </c>
      <c r="AE30" s="900">
        <f t="shared" si="9"/>
        <v>16</v>
      </c>
      <c r="AF30" s="837">
        <v>9</v>
      </c>
      <c r="AG30" s="838">
        <v>15</v>
      </c>
      <c r="AH30" s="900">
        <f t="shared" si="12"/>
        <v>24</v>
      </c>
      <c r="AI30" s="837">
        <v>10</v>
      </c>
      <c r="AJ30" s="838">
        <v>14</v>
      </c>
      <c r="AK30" s="900">
        <f t="shared" si="13"/>
        <v>24</v>
      </c>
      <c r="AL30" s="837" t="s">
        <v>121</v>
      </c>
      <c r="AM30" s="838" t="s">
        <v>121</v>
      </c>
      <c r="AN30" s="900">
        <f t="shared" si="14"/>
        <v>0</v>
      </c>
      <c r="AO30" s="837" t="s">
        <v>121</v>
      </c>
      <c r="AP30" s="838">
        <v>1</v>
      </c>
      <c r="AQ30" s="900">
        <f t="shared" si="15"/>
        <v>1</v>
      </c>
      <c r="AR30" s="837">
        <v>7</v>
      </c>
      <c r="AS30" s="838">
        <v>12</v>
      </c>
      <c r="AT30" s="900">
        <f t="shared" si="16"/>
        <v>19</v>
      </c>
      <c r="AU30" s="901">
        <f t="shared" si="17"/>
        <v>14</v>
      </c>
      <c r="AV30" s="901">
        <f t="shared" si="18"/>
        <v>20</v>
      </c>
      <c r="AW30" s="966">
        <f t="shared" si="19"/>
        <v>34</v>
      </c>
      <c r="AX30" s="901">
        <f t="shared" si="20"/>
        <v>13</v>
      </c>
      <c r="AY30" s="902">
        <f t="shared" si="21"/>
        <v>26</v>
      </c>
      <c r="AZ30" s="903">
        <f t="shared" si="22"/>
        <v>39</v>
      </c>
      <c r="BA30" s="904">
        <f t="shared" si="23"/>
        <v>0</v>
      </c>
      <c r="BB30" s="902">
        <f t="shared" si="24"/>
        <v>2</v>
      </c>
      <c r="BC30" s="889">
        <f t="shared" si="25"/>
        <v>2</v>
      </c>
      <c r="BD30" s="901">
        <f t="shared" si="26"/>
        <v>0</v>
      </c>
      <c r="BE30" s="902">
        <f t="shared" si="27"/>
        <v>4</v>
      </c>
      <c r="BF30" s="966">
        <f t="shared" si="28"/>
        <v>4</v>
      </c>
      <c r="BG30" s="901">
        <f t="shared" si="29"/>
        <v>17</v>
      </c>
      <c r="BH30" s="902">
        <f t="shared" si="30"/>
        <v>26</v>
      </c>
      <c r="BI30" s="903">
        <f t="shared" si="31"/>
        <v>43</v>
      </c>
    </row>
    <row r="31" spans="1:61" ht="12.75" customHeight="1" x14ac:dyDescent="0.2">
      <c r="A31" s="905" t="s">
        <v>38</v>
      </c>
      <c r="B31" s="906" t="s">
        <v>121</v>
      </c>
      <c r="C31" s="888" t="s">
        <v>121</v>
      </c>
      <c r="D31" s="895">
        <f t="shared" si="0"/>
        <v>0</v>
      </c>
      <c r="E31" s="890" t="s">
        <v>121</v>
      </c>
      <c r="F31" s="888" t="s">
        <v>121</v>
      </c>
      <c r="G31" s="897">
        <f t="shared" si="1"/>
        <v>0</v>
      </c>
      <c r="H31" s="906" t="s">
        <v>121</v>
      </c>
      <c r="I31" s="888">
        <v>1</v>
      </c>
      <c r="J31" s="895">
        <f t="shared" si="2"/>
        <v>1</v>
      </c>
      <c r="K31" s="890" t="s">
        <v>121</v>
      </c>
      <c r="L31" s="888">
        <v>2</v>
      </c>
      <c r="M31" s="897">
        <f t="shared" si="3"/>
        <v>2</v>
      </c>
      <c r="N31" s="891">
        <v>1</v>
      </c>
      <c r="O31" s="892">
        <v>5</v>
      </c>
      <c r="P31" s="900">
        <f t="shared" si="4"/>
        <v>6</v>
      </c>
      <c r="Q31" s="845">
        <v>1</v>
      </c>
      <c r="R31" s="846">
        <v>2</v>
      </c>
      <c r="S31" s="900">
        <f t="shared" si="5"/>
        <v>3</v>
      </c>
      <c r="T31" s="845" t="s">
        <v>121</v>
      </c>
      <c r="U31" s="846" t="s">
        <v>121</v>
      </c>
      <c r="V31" s="900">
        <f t="shared" si="6"/>
        <v>0</v>
      </c>
      <c r="W31" s="845" t="s">
        <v>121</v>
      </c>
      <c r="X31" s="846" t="s">
        <v>121</v>
      </c>
      <c r="Y31" s="900">
        <f t="shared" si="7"/>
        <v>0</v>
      </c>
      <c r="Z31" s="845">
        <v>1</v>
      </c>
      <c r="AA31" s="846">
        <v>4</v>
      </c>
      <c r="AB31" s="900">
        <f t="shared" si="8"/>
        <v>5</v>
      </c>
      <c r="AC31" s="845">
        <v>5</v>
      </c>
      <c r="AD31" s="846">
        <v>9</v>
      </c>
      <c r="AE31" s="900">
        <f t="shared" si="9"/>
        <v>14</v>
      </c>
      <c r="AF31" s="837">
        <v>1</v>
      </c>
      <c r="AG31" s="838">
        <v>4</v>
      </c>
      <c r="AH31" s="900">
        <f t="shared" si="12"/>
        <v>5</v>
      </c>
      <c r="AI31" s="837" t="s">
        <v>121</v>
      </c>
      <c r="AJ31" s="838" t="s">
        <v>121</v>
      </c>
      <c r="AK31" s="900">
        <f t="shared" si="13"/>
        <v>0</v>
      </c>
      <c r="AL31" s="837" t="s">
        <v>121</v>
      </c>
      <c r="AM31" s="838" t="s">
        <v>121</v>
      </c>
      <c r="AN31" s="900">
        <f t="shared" si="14"/>
        <v>0</v>
      </c>
      <c r="AO31" s="837" t="s">
        <v>121</v>
      </c>
      <c r="AP31" s="838">
        <v>5</v>
      </c>
      <c r="AQ31" s="900">
        <f t="shared" si="15"/>
        <v>5</v>
      </c>
      <c r="AR31" s="837">
        <v>2</v>
      </c>
      <c r="AS31" s="838">
        <v>7</v>
      </c>
      <c r="AT31" s="900">
        <f t="shared" si="16"/>
        <v>9</v>
      </c>
      <c r="AU31" s="901">
        <f t="shared" si="17"/>
        <v>2</v>
      </c>
      <c r="AV31" s="901">
        <f t="shared" si="18"/>
        <v>6</v>
      </c>
      <c r="AW31" s="966">
        <f t="shared" si="19"/>
        <v>8</v>
      </c>
      <c r="AX31" s="901">
        <f t="shared" si="20"/>
        <v>0</v>
      </c>
      <c r="AY31" s="902">
        <f t="shared" si="21"/>
        <v>0</v>
      </c>
      <c r="AZ31" s="903">
        <f t="shared" si="22"/>
        <v>0</v>
      </c>
      <c r="BA31" s="904">
        <f t="shared" si="23"/>
        <v>0</v>
      </c>
      <c r="BB31" s="902">
        <f t="shared" si="24"/>
        <v>1</v>
      </c>
      <c r="BC31" s="889">
        <f t="shared" si="25"/>
        <v>1</v>
      </c>
      <c r="BD31" s="901">
        <f t="shared" si="26"/>
        <v>1</v>
      </c>
      <c r="BE31" s="902">
        <f t="shared" si="27"/>
        <v>11</v>
      </c>
      <c r="BF31" s="966">
        <f t="shared" si="28"/>
        <v>12</v>
      </c>
      <c r="BG31" s="901">
        <f t="shared" si="29"/>
        <v>8</v>
      </c>
      <c r="BH31" s="902">
        <f t="shared" si="30"/>
        <v>21</v>
      </c>
      <c r="BI31" s="903">
        <f t="shared" si="31"/>
        <v>29</v>
      </c>
    </row>
    <row r="32" spans="1:61" ht="12.75" customHeight="1" x14ac:dyDescent="0.2">
      <c r="A32" s="905" t="s">
        <v>39</v>
      </c>
      <c r="B32" s="906" t="s">
        <v>121</v>
      </c>
      <c r="C32" s="888" t="s">
        <v>121</v>
      </c>
      <c r="D32" s="895">
        <f t="shared" si="0"/>
        <v>0</v>
      </c>
      <c r="E32" s="890" t="s">
        <v>121</v>
      </c>
      <c r="F32" s="888" t="s">
        <v>121</v>
      </c>
      <c r="G32" s="897">
        <f t="shared" si="1"/>
        <v>0</v>
      </c>
      <c r="H32" s="906" t="s">
        <v>121</v>
      </c>
      <c r="I32" s="888" t="s">
        <v>121</v>
      </c>
      <c r="J32" s="895">
        <f t="shared" si="2"/>
        <v>0</v>
      </c>
      <c r="K32" s="890" t="s">
        <v>121</v>
      </c>
      <c r="L32" s="888" t="s">
        <v>121</v>
      </c>
      <c r="M32" s="897">
        <f t="shared" si="3"/>
        <v>0</v>
      </c>
      <c r="N32" s="891" t="s">
        <v>121</v>
      </c>
      <c r="O32" s="892">
        <v>1</v>
      </c>
      <c r="P32" s="900">
        <f t="shared" si="4"/>
        <v>1</v>
      </c>
      <c r="Q32" s="845" t="s">
        <v>121</v>
      </c>
      <c r="R32" s="846" t="s">
        <v>121</v>
      </c>
      <c r="S32" s="900">
        <f t="shared" si="5"/>
        <v>0</v>
      </c>
      <c r="T32" s="845" t="s">
        <v>121</v>
      </c>
      <c r="U32" s="846" t="s">
        <v>121</v>
      </c>
      <c r="V32" s="900">
        <f t="shared" si="6"/>
        <v>0</v>
      </c>
      <c r="W32" s="845" t="s">
        <v>121</v>
      </c>
      <c r="X32" s="846" t="s">
        <v>121</v>
      </c>
      <c r="Y32" s="900">
        <f t="shared" si="7"/>
        <v>0</v>
      </c>
      <c r="Z32" s="845" t="s">
        <v>121</v>
      </c>
      <c r="AA32" s="846" t="s">
        <v>121</v>
      </c>
      <c r="AB32" s="900">
        <f t="shared" si="8"/>
        <v>0</v>
      </c>
      <c r="AC32" s="845" t="s">
        <v>121</v>
      </c>
      <c r="AD32" s="846" t="s">
        <v>121</v>
      </c>
      <c r="AE32" s="900">
        <f t="shared" si="9"/>
        <v>0</v>
      </c>
      <c r="AF32" s="837" t="s">
        <v>121</v>
      </c>
      <c r="AG32" s="838" t="s">
        <v>121</v>
      </c>
      <c r="AH32" s="900">
        <f t="shared" si="12"/>
        <v>0</v>
      </c>
      <c r="AI32" s="837" t="s">
        <v>121</v>
      </c>
      <c r="AJ32" s="838" t="s">
        <v>121</v>
      </c>
      <c r="AK32" s="900">
        <f t="shared" si="13"/>
        <v>0</v>
      </c>
      <c r="AL32" s="837" t="s">
        <v>121</v>
      </c>
      <c r="AM32" s="838" t="s">
        <v>121</v>
      </c>
      <c r="AN32" s="900">
        <f t="shared" si="14"/>
        <v>0</v>
      </c>
      <c r="AO32" s="837" t="s">
        <v>121</v>
      </c>
      <c r="AP32" s="838" t="s">
        <v>121</v>
      </c>
      <c r="AQ32" s="900">
        <f t="shared" si="15"/>
        <v>0</v>
      </c>
      <c r="AR32" s="837" t="s">
        <v>121</v>
      </c>
      <c r="AS32" s="838" t="s">
        <v>121</v>
      </c>
      <c r="AT32" s="900">
        <f t="shared" si="16"/>
        <v>0</v>
      </c>
      <c r="AU32" s="901">
        <f t="shared" si="17"/>
        <v>0</v>
      </c>
      <c r="AV32" s="901">
        <f t="shared" si="18"/>
        <v>0</v>
      </c>
      <c r="AW32" s="966">
        <f t="shared" si="19"/>
        <v>0</v>
      </c>
      <c r="AX32" s="901">
        <f t="shared" si="20"/>
        <v>0</v>
      </c>
      <c r="AY32" s="902">
        <f t="shared" si="21"/>
        <v>0</v>
      </c>
      <c r="AZ32" s="903">
        <f t="shared" si="22"/>
        <v>0</v>
      </c>
      <c r="BA32" s="904">
        <f t="shared" si="23"/>
        <v>0</v>
      </c>
      <c r="BB32" s="902">
        <f t="shared" si="24"/>
        <v>0</v>
      </c>
      <c r="BC32" s="889">
        <f t="shared" si="25"/>
        <v>0</v>
      </c>
      <c r="BD32" s="901">
        <f t="shared" si="26"/>
        <v>0</v>
      </c>
      <c r="BE32" s="902">
        <f t="shared" si="27"/>
        <v>0</v>
      </c>
      <c r="BF32" s="966">
        <f t="shared" si="28"/>
        <v>0</v>
      </c>
      <c r="BG32" s="901">
        <f t="shared" si="29"/>
        <v>0</v>
      </c>
      <c r="BH32" s="902">
        <f t="shared" si="30"/>
        <v>1</v>
      </c>
      <c r="BI32" s="903">
        <f t="shared" si="31"/>
        <v>1</v>
      </c>
    </row>
    <row r="33" spans="1:61" ht="12.75" customHeight="1" x14ac:dyDescent="0.2">
      <c r="A33" s="905" t="s">
        <v>42</v>
      </c>
      <c r="B33" s="906"/>
      <c r="C33" s="888"/>
      <c r="D33" s="895"/>
      <c r="E33" s="890"/>
      <c r="F33" s="888"/>
      <c r="G33" s="897"/>
      <c r="H33" s="906"/>
      <c r="I33" s="888"/>
      <c r="J33" s="895"/>
      <c r="K33" s="890"/>
      <c r="L33" s="888"/>
      <c r="M33" s="897"/>
      <c r="N33" s="891"/>
      <c r="O33" s="892"/>
      <c r="P33" s="900"/>
      <c r="Q33" s="845"/>
      <c r="R33" s="846"/>
      <c r="S33" s="900"/>
      <c r="T33" s="845"/>
      <c r="U33" s="846"/>
      <c r="V33" s="900"/>
      <c r="W33" s="845"/>
      <c r="X33" s="846"/>
      <c r="Y33" s="900"/>
      <c r="Z33" s="845"/>
      <c r="AA33" s="846"/>
      <c r="AB33" s="900"/>
      <c r="AC33" s="845"/>
      <c r="AD33" s="846"/>
      <c r="AE33" s="900"/>
      <c r="AF33" s="837" t="s">
        <v>121</v>
      </c>
      <c r="AG33" s="838" t="s">
        <v>121</v>
      </c>
      <c r="AH33" s="900">
        <f t="shared" si="12"/>
        <v>0</v>
      </c>
      <c r="AI33" s="837" t="s">
        <v>121</v>
      </c>
      <c r="AJ33" s="838">
        <v>3</v>
      </c>
      <c r="AK33" s="900">
        <f t="shared" si="13"/>
        <v>3</v>
      </c>
      <c r="AL33" s="837" t="s">
        <v>121</v>
      </c>
      <c r="AM33" s="838" t="s">
        <v>121</v>
      </c>
      <c r="AN33" s="900">
        <f t="shared" si="14"/>
        <v>0</v>
      </c>
      <c r="AO33" s="837" t="s">
        <v>121</v>
      </c>
      <c r="AP33" s="838" t="s">
        <v>121</v>
      </c>
      <c r="AQ33" s="900">
        <f t="shared" si="15"/>
        <v>0</v>
      </c>
      <c r="AR33" s="837">
        <v>4</v>
      </c>
      <c r="AS33" s="838">
        <v>2</v>
      </c>
      <c r="AT33" s="900">
        <f t="shared" si="16"/>
        <v>6</v>
      </c>
      <c r="AU33" s="901">
        <f t="shared" si="17"/>
        <v>0</v>
      </c>
      <c r="AV33" s="901">
        <f t="shared" si="18"/>
        <v>0</v>
      </c>
      <c r="AW33" s="966">
        <f t="shared" si="19"/>
        <v>0</v>
      </c>
      <c r="AX33" s="901">
        <f t="shared" si="20"/>
        <v>0</v>
      </c>
      <c r="AY33" s="902">
        <f t="shared" si="21"/>
        <v>3</v>
      </c>
      <c r="AZ33" s="903">
        <f t="shared" si="22"/>
        <v>3</v>
      </c>
      <c r="BA33" s="904">
        <f t="shared" si="23"/>
        <v>0</v>
      </c>
      <c r="BB33" s="902">
        <f t="shared" si="24"/>
        <v>0</v>
      </c>
      <c r="BC33" s="889">
        <f t="shared" si="25"/>
        <v>0</v>
      </c>
      <c r="BD33" s="901">
        <f t="shared" si="26"/>
        <v>0</v>
      </c>
      <c r="BE33" s="902">
        <f t="shared" si="27"/>
        <v>0</v>
      </c>
      <c r="BF33" s="966">
        <f t="shared" si="28"/>
        <v>0</v>
      </c>
      <c r="BG33" s="901">
        <f t="shared" si="29"/>
        <v>4</v>
      </c>
      <c r="BH33" s="902">
        <f t="shared" si="30"/>
        <v>2</v>
      </c>
      <c r="BI33" s="903">
        <f t="shared" si="31"/>
        <v>6</v>
      </c>
    </row>
    <row r="34" spans="1:61" ht="12.75" customHeight="1" x14ac:dyDescent="0.2">
      <c r="A34" s="905" t="s">
        <v>43</v>
      </c>
      <c r="B34" s="906" t="s">
        <v>121</v>
      </c>
      <c r="C34" s="888" t="s">
        <v>121</v>
      </c>
      <c r="D34" s="895">
        <f t="shared" si="0"/>
        <v>0</v>
      </c>
      <c r="E34" s="890" t="s">
        <v>121</v>
      </c>
      <c r="F34" s="888" t="s">
        <v>121</v>
      </c>
      <c r="G34" s="897">
        <f t="shared" si="1"/>
        <v>0</v>
      </c>
      <c r="H34" s="906" t="s">
        <v>121</v>
      </c>
      <c r="I34" s="888" t="s">
        <v>121</v>
      </c>
      <c r="J34" s="895">
        <f t="shared" si="2"/>
        <v>0</v>
      </c>
      <c r="K34" s="890" t="s">
        <v>121</v>
      </c>
      <c r="L34" s="888" t="s">
        <v>121</v>
      </c>
      <c r="M34" s="897">
        <f t="shared" si="3"/>
        <v>0</v>
      </c>
      <c r="N34" s="891">
        <v>1</v>
      </c>
      <c r="O34" s="892" t="s">
        <v>121</v>
      </c>
      <c r="P34" s="900">
        <f t="shared" si="4"/>
        <v>1</v>
      </c>
      <c r="Q34" s="845" t="s">
        <v>121</v>
      </c>
      <c r="R34" s="846" t="s">
        <v>121</v>
      </c>
      <c r="S34" s="900">
        <f t="shared" si="5"/>
        <v>0</v>
      </c>
      <c r="T34" s="845" t="s">
        <v>121</v>
      </c>
      <c r="U34" s="846" t="s">
        <v>121</v>
      </c>
      <c r="V34" s="900">
        <f t="shared" si="6"/>
        <v>0</v>
      </c>
      <c r="W34" s="845" t="s">
        <v>121</v>
      </c>
      <c r="X34" s="846" t="s">
        <v>121</v>
      </c>
      <c r="Y34" s="900">
        <f t="shared" si="7"/>
        <v>0</v>
      </c>
      <c r="Z34" s="845" t="s">
        <v>121</v>
      </c>
      <c r="AA34" s="846">
        <v>1</v>
      </c>
      <c r="AB34" s="900">
        <f t="shared" si="8"/>
        <v>1</v>
      </c>
      <c r="AC34" s="845">
        <v>1</v>
      </c>
      <c r="AD34" s="846">
        <v>3</v>
      </c>
      <c r="AE34" s="900">
        <f t="shared" si="9"/>
        <v>4</v>
      </c>
      <c r="AF34" s="837" t="s">
        <v>121</v>
      </c>
      <c r="AG34" s="838">
        <v>2</v>
      </c>
      <c r="AH34" s="900">
        <f t="shared" si="12"/>
        <v>2</v>
      </c>
      <c r="AI34" s="837" t="s">
        <v>121</v>
      </c>
      <c r="AJ34" s="838" t="s">
        <v>121</v>
      </c>
      <c r="AK34" s="900">
        <f t="shared" si="13"/>
        <v>0</v>
      </c>
      <c r="AL34" s="837" t="s">
        <v>121</v>
      </c>
      <c r="AM34" s="838" t="s">
        <v>121</v>
      </c>
      <c r="AN34" s="900">
        <f t="shared" si="14"/>
        <v>0</v>
      </c>
      <c r="AO34" s="837" t="s">
        <v>121</v>
      </c>
      <c r="AP34" s="838">
        <v>5</v>
      </c>
      <c r="AQ34" s="900">
        <f t="shared" si="15"/>
        <v>5</v>
      </c>
      <c r="AR34" s="837" t="s">
        <v>121</v>
      </c>
      <c r="AS34" s="838" t="s">
        <v>121</v>
      </c>
      <c r="AT34" s="900">
        <f t="shared" si="16"/>
        <v>0</v>
      </c>
      <c r="AU34" s="901">
        <f t="shared" si="17"/>
        <v>0</v>
      </c>
      <c r="AV34" s="901">
        <f t="shared" si="18"/>
        <v>2</v>
      </c>
      <c r="AW34" s="966">
        <f t="shared" si="19"/>
        <v>2</v>
      </c>
      <c r="AX34" s="901">
        <f t="shared" si="20"/>
        <v>0</v>
      </c>
      <c r="AY34" s="902">
        <f t="shared" si="21"/>
        <v>0</v>
      </c>
      <c r="AZ34" s="903">
        <f t="shared" si="22"/>
        <v>0</v>
      </c>
      <c r="BA34" s="904">
        <f t="shared" si="23"/>
        <v>0</v>
      </c>
      <c r="BB34" s="902">
        <f t="shared" si="24"/>
        <v>0</v>
      </c>
      <c r="BC34" s="889">
        <f t="shared" si="25"/>
        <v>0</v>
      </c>
      <c r="BD34" s="901">
        <f t="shared" si="26"/>
        <v>0</v>
      </c>
      <c r="BE34" s="902">
        <f t="shared" si="27"/>
        <v>6</v>
      </c>
      <c r="BF34" s="966">
        <f t="shared" si="28"/>
        <v>6</v>
      </c>
      <c r="BG34" s="901">
        <f t="shared" si="29"/>
        <v>2</v>
      </c>
      <c r="BH34" s="902">
        <f t="shared" si="30"/>
        <v>3</v>
      </c>
      <c r="BI34" s="903">
        <f t="shared" si="31"/>
        <v>5</v>
      </c>
    </row>
    <row r="35" spans="1:61" ht="12.75" customHeight="1" x14ac:dyDescent="0.2">
      <c r="A35" s="905" t="s">
        <v>44</v>
      </c>
      <c r="B35" s="906" t="s">
        <v>121</v>
      </c>
      <c r="C35" s="888" t="s">
        <v>121</v>
      </c>
      <c r="D35" s="895">
        <f t="shared" si="0"/>
        <v>0</v>
      </c>
      <c r="E35" s="890">
        <v>1</v>
      </c>
      <c r="F35" s="888" t="s">
        <v>121</v>
      </c>
      <c r="G35" s="897">
        <f t="shared" si="1"/>
        <v>1</v>
      </c>
      <c r="H35" s="906" t="s">
        <v>121</v>
      </c>
      <c r="I35" s="888">
        <v>1</v>
      </c>
      <c r="J35" s="895">
        <f t="shared" si="2"/>
        <v>1</v>
      </c>
      <c r="K35" s="890" t="s">
        <v>121</v>
      </c>
      <c r="L35" s="888">
        <v>1</v>
      </c>
      <c r="M35" s="897">
        <f t="shared" si="3"/>
        <v>1</v>
      </c>
      <c r="N35" s="891">
        <v>2</v>
      </c>
      <c r="O35" s="892">
        <v>4</v>
      </c>
      <c r="P35" s="900">
        <f t="shared" si="4"/>
        <v>6</v>
      </c>
      <c r="Q35" s="845" t="s">
        <v>121</v>
      </c>
      <c r="R35" s="846" t="s">
        <v>121</v>
      </c>
      <c r="S35" s="900">
        <f t="shared" si="5"/>
        <v>0</v>
      </c>
      <c r="T35" s="845" t="s">
        <v>121</v>
      </c>
      <c r="U35" s="846" t="s">
        <v>121</v>
      </c>
      <c r="V35" s="900">
        <f t="shared" si="6"/>
        <v>0</v>
      </c>
      <c r="W35" s="845" t="s">
        <v>121</v>
      </c>
      <c r="X35" s="846">
        <v>1</v>
      </c>
      <c r="Y35" s="900">
        <f t="shared" si="7"/>
        <v>1</v>
      </c>
      <c r="Z35" s="845" t="s">
        <v>121</v>
      </c>
      <c r="AA35" s="846" t="s">
        <v>121</v>
      </c>
      <c r="AB35" s="900">
        <f t="shared" si="8"/>
        <v>0</v>
      </c>
      <c r="AC35" s="845" t="s">
        <v>121</v>
      </c>
      <c r="AD35" s="846">
        <v>2</v>
      </c>
      <c r="AE35" s="900">
        <f t="shared" si="9"/>
        <v>2</v>
      </c>
      <c r="AF35" s="837" t="s">
        <v>121</v>
      </c>
      <c r="AG35" s="838" t="s">
        <v>121</v>
      </c>
      <c r="AH35" s="900">
        <f t="shared" si="12"/>
        <v>0</v>
      </c>
      <c r="AI35" s="837" t="s">
        <v>121</v>
      </c>
      <c r="AJ35" s="838" t="s">
        <v>121</v>
      </c>
      <c r="AK35" s="900">
        <f t="shared" si="13"/>
        <v>0</v>
      </c>
      <c r="AL35" s="837" t="s">
        <v>121</v>
      </c>
      <c r="AM35" s="838" t="s">
        <v>121</v>
      </c>
      <c r="AN35" s="900">
        <f t="shared" si="14"/>
        <v>0</v>
      </c>
      <c r="AO35" s="837" t="s">
        <v>121</v>
      </c>
      <c r="AP35" s="838">
        <v>1</v>
      </c>
      <c r="AQ35" s="900">
        <f t="shared" si="15"/>
        <v>1</v>
      </c>
      <c r="AR35" s="837" t="s">
        <v>121</v>
      </c>
      <c r="AS35" s="838" t="s">
        <v>121</v>
      </c>
      <c r="AT35" s="900">
        <f t="shared" si="16"/>
        <v>0</v>
      </c>
      <c r="AU35" s="901">
        <f t="shared" si="17"/>
        <v>0</v>
      </c>
      <c r="AV35" s="901">
        <f t="shared" si="18"/>
        <v>0</v>
      </c>
      <c r="AW35" s="966">
        <f t="shared" si="19"/>
        <v>0</v>
      </c>
      <c r="AX35" s="901">
        <f t="shared" si="20"/>
        <v>1</v>
      </c>
      <c r="AY35" s="902">
        <f t="shared" si="21"/>
        <v>0</v>
      </c>
      <c r="AZ35" s="903">
        <f t="shared" si="22"/>
        <v>1</v>
      </c>
      <c r="BA35" s="904">
        <f t="shared" si="23"/>
        <v>0</v>
      </c>
      <c r="BB35" s="902">
        <f t="shared" si="24"/>
        <v>2</v>
      </c>
      <c r="BC35" s="889">
        <f t="shared" si="25"/>
        <v>2</v>
      </c>
      <c r="BD35" s="901">
        <f t="shared" si="26"/>
        <v>0</v>
      </c>
      <c r="BE35" s="902">
        <f t="shared" si="27"/>
        <v>2</v>
      </c>
      <c r="BF35" s="966">
        <f t="shared" si="28"/>
        <v>2</v>
      </c>
      <c r="BG35" s="901">
        <f t="shared" si="29"/>
        <v>2</v>
      </c>
      <c r="BH35" s="902">
        <f t="shared" si="30"/>
        <v>6</v>
      </c>
      <c r="BI35" s="903">
        <f t="shared" si="31"/>
        <v>8</v>
      </c>
    </row>
    <row r="36" spans="1:61" ht="12.75" customHeight="1" x14ac:dyDescent="0.2">
      <c r="A36" s="905" t="s">
        <v>45</v>
      </c>
      <c r="B36" s="906" t="s">
        <v>121</v>
      </c>
      <c r="C36" s="888" t="s">
        <v>121</v>
      </c>
      <c r="D36" s="895">
        <f t="shared" ref="D36:D65" si="32">SUM(B36:C36)</f>
        <v>0</v>
      </c>
      <c r="E36" s="890" t="s">
        <v>121</v>
      </c>
      <c r="F36" s="888" t="s">
        <v>121</v>
      </c>
      <c r="G36" s="897">
        <f t="shared" ref="G36:G65" si="33">SUM(E36:F36)</f>
        <v>0</v>
      </c>
      <c r="H36" s="906" t="s">
        <v>121</v>
      </c>
      <c r="I36" s="888" t="s">
        <v>121</v>
      </c>
      <c r="J36" s="895">
        <f t="shared" ref="J36:J65" si="34">SUM(H36:I36)</f>
        <v>0</v>
      </c>
      <c r="K36" s="890" t="s">
        <v>121</v>
      </c>
      <c r="L36" s="888" t="s">
        <v>121</v>
      </c>
      <c r="M36" s="897">
        <f t="shared" ref="M36:M65" si="35">SUM(K36:L36)</f>
        <v>0</v>
      </c>
      <c r="N36" s="891" t="s">
        <v>121</v>
      </c>
      <c r="O36" s="892" t="s">
        <v>121</v>
      </c>
      <c r="P36" s="900">
        <f t="shared" ref="P36:P65" si="36">SUM(N36:O36)</f>
        <v>0</v>
      </c>
      <c r="Q36" s="845" t="s">
        <v>121</v>
      </c>
      <c r="R36" s="846" t="s">
        <v>121</v>
      </c>
      <c r="S36" s="900">
        <f t="shared" ref="S36:S65" si="37">SUM(Q36:R36)</f>
        <v>0</v>
      </c>
      <c r="T36" s="845" t="s">
        <v>121</v>
      </c>
      <c r="U36" s="846" t="s">
        <v>121</v>
      </c>
      <c r="V36" s="900">
        <f t="shared" ref="V36:V65" si="38">SUM(T36:U36)</f>
        <v>0</v>
      </c>
      <c r="W36" s="845" t="s">
        <v>121</v>
      </c>
      <c r="X36" s="846" t="s">
        <v>121</v>
      </c>
      <c r="Y36" s="900">
        <f t="shared" ref="Y36:Y65" si="39">SUM(W36:X36)</f>
        <v>0</v>
      </c>
      <c r="Z36" s="845" t="s">
        <v>121</v>
      </c>
      <c r="AA36" s="846">
        <v>1</v>
      </c>
      <c r="AB36" s="900">
        <f t="shared" ref="AB36:AB65" si="40">SUM(Z36:AA36)</f>
        <v>1</v>
      </c>
      <c r="AC36" s="845" t="s">
        <v>121</v>
      </c>
      <c r="AD36" s="846" t="s">
        <v>121</v>
      </c>
      <c r="AE36" s="900">
        <f t="shared" ref="AE36:AE65" si="41">SUM(AC36:AD36)</f>
        <v>0</v>
      </c>
      <c r="AF36" s="837" t="s">
        <v>121</v>
      </c>
      <c r="AG36" s="838" t="s">
        <v>121</v>
      </c>
      <c r="AH36" s="900">
        <f t="shared" si="12"/>
        <v>0</v>
      </c>
      <c r="AI36" s="837" t="s">
        <v>121</v>
      </c>
      <c r="AJ36" s="838" t="s">
        <v>121</v>
      </c>
      <c r="AK36" s="900">
        <f t="shared" si="13"/>
        <v>0</v>
      </c>
      <c r="AL36" s="837" t="s">
        <v>121</v>
      </c>
      <c r="AM36" s="838" t="s">
        <v>121</v>
      </c>
      <c r="AN36" s="900">
        <f t="shared" si="14"/>
        <v>0</v>
      </c>
      <c r="AO36" s="837" t="s">
        <v>121</v>
      </c>
      <c r="AP36" s="838" t="s">
        <v>121</v>
      </c>
      <c r="AQ36" s="900">
        <f t="shared" si="15"/>
        <v>0</v>
      </c>
      <c r="AR36" s="837" t="s">
        <v>121</v>
      </c>
      <c r="AS36" s="838">
        <v>1</v>
      </c>
      <c r="AT36" s="900">
        <f t="shared" si="16"/>
        <v>1</v>
      </c>
      <c r="AU36" s="901">
        <f t="shared" si="17"/>
        <v>0</v>
      </c>
      <c r="AV36" s="901">
        <f t="shared" si="18"/>
        <v>0</v>
      </c>
      <c r="AW36" s="966">
        <f t="shared" si="19"/>
        <v>0</v>
      </c>
      <c r="AX36" s="901">
        <f t="shared" si="20"/>
        <v>0</v>
      </c>
      <c r="AY36" s="902">
        <f t="shared" si="21"/>
        <v>0</v>
      </c>
      <c r="AZ36" s="903">
        <f t="shared" si="22"/>
        <v>0</v>
      </c>
      <c r="BA36" s="904">
        <f t="shared" si="23"/>
        <v>0</v>
      </c>
      <c r="BB36" s="902">
        <f t="shared" si="24"/>
        <v>0</v>
      </c>
      <c r="BC36" s="889">
        <f t="shared" si="25"/>
        <v>0</v>
      </c>
      <c r="BD36" s="901">
        <f t="shared" si="26"/>
        <v>0</v>
      </c>
      <c r="BE36" s="902">
        <f t="shared" si="27"/>
        <v>1</v>
      </c>
      <c r="BF36" s="966">
        <f t="shared" si="28"/>
        <v>1</v>
      </c>
      <c r="BG36" s="901">
        <f t="shared" si="29"/>
        <v>0</v>
      </c>
      <c r="BH36" s="902">
        <f t="shared" si="30"/>
        <v>1</v>
      </c>
      <c r="BI36" s="903">
        <f t="shared" si="31"/>
        <v>1</v>
      </c>
    </row>
    <row r="37" spans="1:61" ht="12.75" customHeight="1" x14ac:dyDescent="0.2">
      <c r="A37" s="905" t="s">
        <v>47</v>
      </c>
      <c r="B37" s="906" t="s">
        <v>121</v>
      </c>
      <c r="C37" s="888">
        <v>1</v>
      </c>
      <c r="D37" s="895">
        <f t="shared" si="32"/>
        <v>1</v>
      </c>
      <c r="E37" s="890">
        <v>3</v>
      </c>
      <c r="F37" s="888">
        <v>4</v>
      </c>
      <c r="G37" s="897">
        <f t="shared" si="33"/>
        <v>7</v>
      </c>
      <c r="H37" s="906">
        <v>2</v>
      </c>
      <c r="I37" s="888" t="s">
        <v>121</v>
      </c>
      <c r="J37" s="895">
        <f t="shared" si="34"/>
        <v>2</v>
      </c>
      <c r="K37" s="890">
        <v>15</v>
      </c>
      <c r="L37" s="888">
        <v>14</v>
      </c>
      <c r="M37" s="897">
        <f t="shared" si="35"/>
        <v>29</v>
      </c>
      <c r="N37" s="891">
        <v>46</v>
      </c>
      <c r="O37" s="892">
        <v>44</v>
      </c>
      <c r="P37" s="900">
        <f t="shared" si="36"/>
        <v>90</v>
      </c>
      <c r="Q37" s="845">
        <v>13</v>
      </c>
      <c r="R37" s="846">
        <v>9</v>
      </c>
      <c r="S37" s="900">
        <f t="shared" si="37"/>
        <v>22</v>
      </c>
      <c r="T37" s="845">
        <v>5</v>
      </c>
      <c r="U37" s="846">
        <v>6</v>
      </c>
      <c r="V37" s="900">
        <f t="shared" si="38"/>
        <v>11</v>
      </c>
      <c r="W37" s="845" t="s">
        <v>121</v>
      </c>
      <c r="X37" s="846" t="s">
        <v>121</v>
      </c>
      <c r="Y37" s="900">
        <f t="shared" si="39"/>
        <v>0</v>
      </c>
      <c r="Z37" s="845">
        <v>11</v>
      </c>
      <c r="AA37" s="846">
        <v>11</v>
      </c>
      <c r="AB37" s="900">
        <f t="shared" si="40"/>
        <v>22</v>
      </c>
      <c r="AC37" s="845">
        <v>46</v>
      </c>
      <c r="AD37" s="846">
        <v>27</v>
      </c>
      <c r="AE37" s="900">
        <f t="shared" si="41"/>
        <v>73</v>
      </c>
      <c r="AF37" s="837" t="s">
        <v>121</v>
      </c>
      <c r="AG37" s="838" t="s">
        <v>121</v>
      </c>
      <c r="AH37" s="900">
        <f t="shared" si="12"/>
        <v>0</v>
      </c>
      <c r="AI37" s="837">
        <v>2</v>
      </c>
      <c r="AJ37" s="838" t="s">
        <v>121</v>
      </c>
      <c r="AK37" s="900">
        <f t="shared" si="13"/>
        <v>2</v>
      </c>
      <c r="AL37" s="837" t="s">
        <v>121</v>
      </c>
      <c r="AM37" s="838" t="s">
        <v>121</v>
      </c>
      <c r="AN37" s="900">
        <f t="shared" si="14"/>
        <v>0</v>
      </c>
      <c r="AO37" s="837">
        <v>14</v>
      </c>
      <c r="AP37" s="838">
        <v>10</v>
      </c>
      <c r="AQ37" s="900">
        <f t="shared" si="15"/>
        <v>24</v>
      </c>
      <c r="AR37" s="837">
        <v>11</v>
      </c>
      <c r="AS37" s="838">
        <v>5</v>
      </c>
      <c r="AT37" s="900">
        <f t="shared" si="16"/>
        <v>16</v>
      </c>
      <c r="AU37" s="901">
        <f t="shared" si="17"/>
        <v>13</v>
      </c>
      <c r="AV37" s="901">
        <f t="shared" si="18"/>
        <v>10</v>
      </c>
      <c r="AW37" s="966">
        <f t="shared" si="19"/>
        <v>23</v>
      </c>
      <c r="AX37" s="901">
        <f t="shared" si="20"/>
        <v>10</v>
      </c>
      <c r="AY37" s="902">
        <f t="shared" si="21"/>
        <v>10</v>
      </c>
      <c r="AZ37" s="903">
        <f t="shared" si="22"/>
        <v>20</v>
      </c>
      <c r="BA37" s="904">
        <f t="shared" si="23"/>
        <v>2</v>
      </c>
      <c r="BB37" s="902">
        <f t="shared" si="24"/>
        <v>0</v>
      </c>
      <c r="BC37" s="889">
        <f t="shared" si="25"/>
        <v>2</v>
      </c>
      <c r="BD37" s="901">
        <f t="shared" si="26"/>
        <v>40</v>
      </c>
      <c r="BE37" s="902">
        <f t="shared" si="27"/>
        <v>35</v>
      </c>
      <c r="BF37" s="966">
        <f t="shared" si="28"/>
        <v>75</v>
      </c>
      <c r="BG37" s="901">
        <f t="shared" si="29"/>
        <v>103</v>
      </c>
      <c r="BH37" s="902">
        <f t="shared" si="30"/>
        <v>76</v>
      </c>
      <c r="BI37" s="903">
        <f t="shared" si="31"/>
        <v>179</v>
      </c>
    </row>
    <row r="38" spans="1:61" ht="12.75" customHeight="1" x14ac:dyDescent="0.2">
      <c r="A38" s="909" t="s">
        <v>49</v>
      </c>
      <c r="B38" s="906">
        <v>7</v>
      </c>
      <c r="C38" s="888">
        <v>4</v>
      </c>
      <c r="D38" s="895">
        <f t="shared" si="32"/>
        <v>11</v>
      </c>
      <c r="E38" s="890" t="s">
        <v>121</v>
      </c>
      <c r="F38" s="888">
        <v>1</v>
      </c>
      <c r="G38" s="897">
        <f t="shared" si="33"/>
        <v>1</v>
      </c>
      <c r="H38" s="906">
        <v>1</v>
      </c>
      <c r="I38" s="888">
        <v>4</v>
      </c>
      <c r="J38" s="895">
        <f t="shared" si="34"/>
        <v>5</v>
      </c>
      <c r="K38" s="890">
        <v>4</v>
      </c>
      <c r="L38" s="888">
        <v>5</v>
      </c>
      <c r="M38" s="897">
        <f t="shared" si="35"/>
        <v>9</v>
      </c>
      <c r="N38" s="891">
        <v>21</v>
      </c>
      <c r="O38" s="892">
        <v>21</v>
      </c>
      <c r="P38" s="900">
        <f t="shared" si="36"/>
        <v>42</v>
      </c>
      <c r="Q38" s="845">
        <v>1</v>
      </c>
      <c r="R38" s="846" t="s">
        <v>121</v>
      </c>
      <c r="S38" s="900">
        <f t="shared" si="37"/>
        <v>1</v>
      </c>
      <c r="T38" s="845" t="s">
        <v>121</v>
      </c>
      <c r="U38" s="846" t="s">
        <v>121</v>
      </c>
      <c r="V38" s="900">
        <f t="shared" si="38"/>
        <v>0</v>
      </c>
      <c r="W38" s="845">
        <v>1</v>
      </c>
      <c r="X38" s="846" t="s">
        <v>121</v>
      </c>
      <c r="Y38" s="900">
        <f t="shared" si="39"/>
        <v>1</v>
      </c>
      <c r="Z38" s="845">
        <v>8</v>
      </c>
      <c r="AA38" s="846">
        <v>11</v>
      </c>
      <c r="AB38" s="900">
        <f t="shared" si="40"/>
        <v>19</v>
      </c>
      <c r="AC38" s="845">
        <v>25</v>
      </c>
      <c r="AD38" s="846">
        <v>45</v>
      </c>
      <c r="AE38" s="900">
        <f t="shared" si="41"/>
        <v>70</v>
      </c>
      <c r="AF38" s="837">
        <v>3</v>
      </c>
      <c r="AG38" s="838">
        <v>2</v>
      </c>
      <c r="AH38" s="900">
        <f t="shared" si="12"/>
        <v>5</v>
      </c>
      <c r="AI38" s="837" t="s">
        <v>121</v>
      </c>
      <c r="AJ38" s="838" t="s">
        <v>121</v>
      </c>
      <c r="AK38" s="900">
        <f t="shared" si="13"/>
        <v>0</v>
      </c>
      <c r="AL38" s="837" t="s">
        <v>121</v>
      </c>
      <c r="AM38" s="838" t="s">
        <v>121</v>
      </c>
      <c r="AN38" s="900">
        <f t="shared" si="14"/>
        <v>0</v>
      </c>
      <c r="AO38" s="837">
        <v>40</v>
      </c>
      <c r="AP38" s="838">
        <v>50</v>
      </c>
      <c r="AQ38" s="900">
        <f t="shared" si="15"/>
        <v>90</v>
      </c>
      <c r="AR38" s="837">
        <v>48</v>
      </c>
      <c r="AS38" s="838">
        <v>39</v>
      </c>
      <c r="AT38" s="900">
        <f t="shared" si="16"/>
        <v>87</v>
      </c>
      <c r="AU38" s="901">
        <f t="shared" si="17"/>
        <v>11</v>
      </c>
      <c r="AV38" s="901">
        <f t="shared" si="18"/>
        <v>6</v>
      </c>
      <c r="AW38" s="966">
        <f t="shared" si="19"/>
        <v>17</v>
      </c>
      <c r="AX38" s="901">
        <f t="shared" si="20"/>
        <v>0</v>
      </c>
      <c r="AY38" s="902">
        <f t="shared" si="21"/>
        <v>1</v>
      </c>
      <c r="AZ38" s="903">
        <f t="shared" si="22"/>
        <v>1</v>
      </c>
      <c r="BA38" s="904">
        <f t="shared" si="23"/>
        <v>2</v>
      </c>
      <c r="BB38" s="902">
        <f t="shared" si="24"/>
        <v>4</v>
      </c>
      <c r="BC38" s="889">
        <f t="shared" si="25"/>
        <v>6</v>
      </c>
      <c r="BD38" s="901">
        <f t="shared" si="26"/>
        <v>52</v>
      </c>
      <c r="BE38" s="902">
        <f t="shared" si="27"/>
        <v>66</v>
      </c>
      <c r="BF38" s="966">
        <f t="shared" si="28"/>
        <v>118</v>
      </c>
      <c r="BG38" s="901">
        <f t="shared" si="29"/>
        <v>94</v>
      </c>
      <c r="BH38" s="902">
        <f t="shared" si="30"/>
        <v>105</v>
      </c>
      <c r="BI38" s="903">
        <f t="shared" si="31"/>
        <v>199</v>
      </c>
    </row>
    <row r="39" spans="1:61" ht="12.75" customHeight="1" x14ac:dyDescent="0.2">
      <c r="A39" s="905" t="s">
        <v>53</v>
      </c>
      <c r="B39" s="906" t="s">
        <v>121</v>
      </c>
      <c r="C39" s="888" t="s">
        <v>121</v>
      </c>
      <c r="D39" s="895">
        <f t="shared" si="32"/>
        <v>0</v>
      </c>
      <c r="E39" s="890" t="s">
        <v>121</v>
      </c>
      <c r="F39" s="888" t="s">
        <v>121</v>
      </c>
      <c r="G39" s="897">
        <f t="shared" si="33"/>
        <v>0</v>
      </c>
      <c r="H39" s="906" t="s">
        <v>121</v>
      </c>
      <c r="I39" s="888" t="s">
        <v>121</v>
      </c>
      <c r="J39" s="895">
        <f t="shared" si="34"/>
        <v>0</v>
      </c>
      <c r="K39" s="890" t="s">
        <v>121</v>
      </c>
      <c r="L39" s="888">
        <v>2</v>
      </c>
      <c r="M39" s="897">
        <f t="shared" si="35"/>
        <v>2</v>
      </c>
      <c r="N39" s="891">
        <v>1</v>
      </c>
      <c r="O39" s="892">
        <v>1</v>
      </c>
      <c r="P39" s="900">
        <f t="shared" si="36"/>
        <v>2</v>
      </c>
      <c r="Q39" s="845" t="s">
        <v>121</v>
      </c>
      <c r="R39" s="846" t="s">
        <v>121</v>
      </c>
      <c r="S39" s="900">
        <f t="shared" si="37"/>
        <v>0</v>
      </c>
      <c r="T39" s="845" t="s">
        <v>121</v>
      </c>
      <c r="U39" s="846" t="s">
        <v>121</v>
      </c>
      <c r="V39" s="900">
        <f t="shared" si="38"/>
        <v>0</v>
      </c>
      <c r="W39" s="845" t="s">
        <v>121</v>
      </c>
      <c r="X39" s="846" t="s">
        <v>121</v>
      </c>
      <c r="Y39" s="900">
        <f t="shared" si="39"/>
        <v>0</v>
      </c>
      <c r="Z39" s="845" t="s">
        <v>121</v>
      </c>
      <c r="AA39" s="846" t="s">
        <v>121</v>
      </c>
      <c r="AB39" s="900">
        <f t="shared" si="40"/>
        <v>0</v>
      </c>
      <c r="AC39" s="845">
        <v>2</v>
      </c>
      <c r="AD39" s="846" t="s">
        <v>121</v>
      </c>
      <c r="AE39" s="900">
        <f t="shared" si="41"/>
        <v>2</v>
      </c>
      <c r="AF39" s="837" t="s">
        <v>121</v>
      </c>
      <c r="AG39" s="838" t="s">
        <v>121</v>
      </c>
      <c r="AH39" s="900">
        <f t="shared" si="12"/>
        <v>0</v>
      </c>
      <c r="AI39" s="837" t="s">
        <v>121</v>
      </c>
      <c r="AJ39" s="838" t="s">
        <v>121</v>
      </c>
      <c r="AK39" s="900">
        <f t="shared" si="13"/>
        <v>0</v>
      </c>
      <c r="AL39" s="837" t="s">
        <v>121</v>
      </c>
      <c r="AM39" s="838" t="s">
        <v>121</v>
      </c>
      <c r="AN39" s="900">
        <f t="shared" si="14"/>
        <v>0</v>
      </c>
      <c r="AO39" s="837" t="s">
        <v>121</v>
      </c>
      <c r="AP39" s="838">
        <v>1</v>
      </c>
      <c r="AQ39" s="900">
        <f t="shared" si="15"/>
        <v>1</v>
      </c>
      <c r="AR39" s="837" t="s">
        <v>121</v>
      </c>
      <c r="AS39" s="838" t="s">
        <v>121</v>
      </c>
      <c r="AT39" s="900">
        <f t="shared" si="16"/>
        <v>0</v>
      </c>
      <c r="AU39" s="901">
        <f t="shared" si="17"/>
        <v>0</v>
      </c>
      <c r="AV39" s="901">
        <f t="shared" si="18"/>
        <v>0</v>
      </c>
      <c r="AW39" s="966">
        <f t="shared" si="19"/>
        <v>0</v>
      </c>
      <c r="AX39" s="901">
        <f t="shared" si="20"/>
        <v>0</v>
      </c>
      <c r="AY39" s="902">
        <f t="shared" si="21"/>
        <v>0</v>
      </c>
      <c r="AZ39" s="903">
        <f t="shared" si="22"/>
        <v>0</v>
      </c>
      <c r="BA39" s="904">
        <f t="shared" si="23"/>
        <v>0</v>
      </c>
      <c r="BB39" s="902">
        <f t="shared" si="24"/>
        <v>0</v>
      </c>
      <c r="BC39" s="889">
        <f t="shared" si="25"/>
        <v>0</v>
      </c>
      <c r="BD39" s="901">
        <f t="shared" si="26"/>
        <v>0</v>
      </c>
      <c r="BE39" s="902">
        <f t="shared" si="27"/>
        <v>3</v>
      </c>
      <c r="BF39" s="966">
        <f t="shared" si="28"/>
        <v>3</v>
      </c>
      <c r="BG39" s="901">
        <f t="shared" si="29"/>
        <v>3</v>
      </c>
      <c r="BH39" s="902">
        <f t="shared" si="30"/>
        <v>1</v>
      </c>
      <c r="BI39" s="903">
        <f t="shared" si="31"/>
        <v>4</v>
      </c>
    </row>
    <row r="40" spans="1:61" ht="12.75" customHeight="1" x14ac:dyDescent="0.2">
      <c r="A40" s="905" t="s">
        <v>54</v>
      </c>
      <c r="B40" s="906" t="s">
        <v>121</v>
      </c>
      <c r="C40" s="888" t="s">
        <v>121</v>
      </c>
      <c r="D40" s="895">
        <f t="shared" si="32"/>
        <v>0</v>
      </c>
      <c r="E40" s="890" t="s">
        <v>121</v>
      </c>
      <c r="F40" s="888" t="s">
        <v>121</v>
      </c>
      <c r="G40" s="897">
        <f t="shared" si="33"/>
        <v>0</v>
      </c>
      <c r="H40" s="906" t="s">
        <v>121</v>
      </c>
      <c r="I40" s="888" t="s">
        <v>121</v>
      </c>
      <c r="J40" s="895">
        <f t="shared" si="34"/>
        <v>0</v>
      </c>
      <c r="K40" s="890" t="s">
        <v>121</v>
      </c>
      <c r="L40" s="888" t="s">
        <v>121</v>
      </c>
      <c r="M40" s="897">
        <f t="shared" si="35"/>
        <v>0</v>
      </c>
      <c r="N40" s="891" t="s">
        <v>121</v>
      </c>
      <c r="O40" s="892" t="s">
        <v>121</v>
      </c>
      <c r="P40" s="900">
        <f t="shared" si="36"/>
        <v>0</v>
      </c>
      <c r="Q40" s="845" t="s">
        <v>121</v>
      </c>
      <c r="R40" s="846" t="s">
        <v>121</v>
      </c>
      <c r="S40" s="900">
        <f t="shared" si="37"/>
        <v>0</v>
      </c>
      <c r="T40" s="845" t="s">
        <v>121</v>
      </c>
      <c r="U40" s="846" t="s">
        <v>121</v>
      </c>
      <c r="V40" s="900">
        <f t="shared" si="38"/>
        <v>0</v>
      </c>
      <c r="W40" s="845" t="s">
        <v>121</v>
      </c>
      <c r="X40" s="846" t="s">
        <v>121</v>
      </c>
      <c r="Y40" s="900">
        <f t="shared" si="39"/>
        <v>0</v>
      </c>
      <c r="Z40" s="845" t="s">
        <v>121</v>
      </c>
      <c r="AA40" s="846">
        <v>2</v>
      </c>
      <c r="AB40" s="900">
        <f t="shared" si="40"/>
        <v>2</v>
      </c>
      <c r="AC40" s="845" t="s">
        <v>121</v>
      </c>
      <c r="AD40" s="846" t="s">
        <v>121</v>
      </c>
      <c r="AE40" s="900">
        <f t="shared" si="41"/>
        <v>0</v>
      </c>
      <c r="AF40" s="837" t="s">
        <v>121</v>
      </c>
      <c r="AG40" s="838" t="s">
        <v>121</v>
      </c>
      <c r="AH40" s="900">
        <f t="shared" si="12"/>
        <v>0</v>
      </c>
      <c r="AI40" s="837" t="s">
        <v>121</v>
      </c>
      <c r="AJ40" s="838" t="s">
        <v>121</v>
      </c>
      <c r="AK40" s="900">
        <f t="shared" si="13"/>
        <v>0</v>
      </c>
      <c r="AL40" s="837" t="s">
        <v>121</v>
      </c>
      <c r="AM40" s="838" t="s">
        <v>121</v>
      </c>
      <c r="AN40" s="900">
        <f t="shared" si="14"/>
        <v>0</v>
      </c>
      <c r="AO40" s="837" t="s">
        <v>121</v>
      </c>
      <c r="AP40" s="838" t="s">
        <v>121</v>
      </c>
      <c r="AQ40" s="900">
        <f t="shared" si="15"/>
        <v>0</v>
      </c>
      <c r="AR40" s="837" t="s">
        <v>121</v>
      </c>
      <c r="AS40" s="838" t="s">
        <v>121</v>
      </c>
      <c r="AT40" s="900">
        <f t="shared" si="16"/>
        <v>0</v>
      </c>
      <c r="AU40" s="901">
        <f t="shared" si="17"/>
        <v>0</v>
      </c>
      <c r="AV40" s="901">
        <f t="shared" si="18"/>
        <v>0</v>
      </c>
      <c r="AW40" s="966">
        <f t="shared" si="19"/>
        <v>0</v>
      </c>
      <c r="AX40" s="901">
        <f t="shared" si="20"/>
        <v>0</v>
      </c>
      <c r="AY40" s="902">
        <f t="shared" si="21"/>
        <v>0</v>
      </c>
      <c r="AZ40" s="903">
        <f t="shared" si="22"/>
        <v>0</v>
      </c>
      <c r="BA40" s="904">
        <f t="shared" si="23"/>
        <v>0</v>
      </c>
      <c r="BB40" s="902">
        <f t="shared" si="24"/>
        <v>0</v>
      </c>
      <c r="BC40" s="889">
        <f t="shared" si="25"/>
        <v>0</v>
      </c>
      <c r="BD40" s="901">
        <f t="shared" si="26"/>
        <v>0</v>
      </c>
      <c r="BE40" s="902">
        <f t="shared" si="27"/>
        <v>2</v>
      </c>
      <c r="BF40" s="966">
        <f t="shared" si="28"/>
        <v>2</v>
      </c>
      <c r="BG40" s="901">
        <f t="shared" si="29"/>
        <v>0</v>
      </c>
      <c r="BH40" s="902">
        <f t="shared" si="30"/>
        <v>0</v>
      </c>
      <c r="BI40" s="903">
        <f t="shared" si="31"/>
        <v>0</v>
      </c>
    </row>
    <row r="41" spans="1:61" ht="12.75" customHeight="1" x14ac:dyDescent="0.2">
      <c r="A41" s="905" t="s">
        <v>191</v>
      </c>
      <c r="B41" s="906" t="s">
        <v>121</v>
      </c>
      <c r="C41" s="888" t="s">
        <v>121</v>
      </c>
      <c r="D41" s="895">
        <f t="shared" si="32"/>
        <v>0</v>
      </c>
      <c r="E41" s="890" t="s">
        <v>121</v>
      </c>
      <c r="F41" s="888" t="s">
        <v>121</v>
      </c>
      <c r="G41" s="897">
        <f t="shared" si="33"/>
        <v>0</v>
      </c>
      <c r="H41" s="906" t="s">
        <v>121</v>
      </c>
      <c r="I41" s="888" t="s">
        <v>121</v>
      </c>
      <c r="J41" s="895">
        <f t="shared" si="34"/>
        <v>0</v>
      </c>
      <c r="K41" s="890" t="s">
        <v>121</v>
      </c>
      <c r="L41" s="888" t="s">
        <v>121</v>
      </c>
      <c r="M41" s="897">
        <f t="shared" si="35"/>
        <v>0</v>
      </c>
      <c r="N41" s="891" t="s">
        <v>121</v>
      </c>
      <c r="O41" s="892">
        <v>1</v>
      </c>
      <c r="P41" s="900">
        <f t="shared" si="36"/>
        <v>1</v>
      </c>
      <c r="Q41" s="845" t="s">
        <v>121</v>
      </c>
      <c r="R41" s="846" t="s">
        <v>121</v>
      </c>
      <c r="S41" s="900">
        <f t="shared" si="37"/>
        <v>0</v>
      </c>
      <c r="T41" s="845" t="s">
        <v>121</v>
      </c>
      <c r="U41" s="846" t="s">
        <v>121</v>
      </c>
      <c r="V41" s="900">
        <f t="shared" si="38"/>
        <v>0</v>
      </c>
      <c r="W41" s="845" t="s">
        <v>121</v>
      </c>
      <c r="X41" s="846" t="s">
        <v>121</v>
      </c>
      <c r="Y41" s="900">
        <f t="shared" si="39"/>
        <v>0</v>
      </c>
      <c r="Z41" s="845" t="s">
        <v>121</v>
      </c>
      <c r="AA41" s="846" t="s">
        <v>121</v>
      </c>
      <c r="AB41" s="900">
        <f t="shared" si="40"/>
        <v>0</v>
      </c>
      <c r="AC41" s="845" t="s">
        <v>121</v>
      </c>
      <c r="AD41" s="846" t="s">
        <v>121</v>
      </c>
      <c r="AE41" s="900">
        <f t="shared" si="41"/>
        <v>0</v>
      </c>
      <c r="AF41" s="837" t="s">
        <v>121</v>
      </c>
      <c r="AG41" s="838" t="s">
        <v>121</v>
      </c>
      <c r="AH41" s="900">
        <f t="shared" si="12"/>
        <v>0</v>
      </c>
      <c r="AI41" s="837" t="s">
        <v>121</v>
      </c>
      <c r="AJ41" s="838" t="s">
        <v>121</v>
      </c>
      <c r="AK41" s="900">
        <f t="shared" si="13"/>
        <v>0</v>
      </c>
      <c r="AL41" s="837" t="s">
        <v>121</v>
      </c>
      <c r="AM41" s="838" t="s">
        <v>121</v>
      </c>
      <c r="AN41" s="900">
        <f t="shared" si="14"/>
        <v>0</v>
      </c>
      <c r="AO41" s="837" t="s">
        <v>121</v>
      </c>
      <c r="AP41" s="838" t="s">
        <v>121</v>
      </c>
      <c r="AQ41" s="900">
        <f t="shared" si="15"/>
        <v>0</v>
      </c>
      <c r="AR41" s="837" t="s">
        <v>121</v>
      </c>
      <c r="AS41" s="838" t="s">
        <v>121</v>
      </c>
      <c r="AT41" s="900">
        <f t="shared" si="16"/>
        <v>0</v>
      </c>
      <c r="AU41" s="901">
        <f t="shared" si="17"/>
        <v>0</v>
      </c>
      <c r="AV41" s="901">
        <f t="shared" si="18"/>
        <v>0</v>
      </c>
      <c r="AW41" s="966">
        <f t="shared" si="19"/>
        <v>0</v>
      </c>
      <c r="AX41" s="901">
        <f t="shared" si="20"/>
        <v>0</v>
      </c>
      <c r="AY41" s="902">
        <f t="shared" si="21"/>
        <v>0</v>
      </c>
      <c r="AZ41" s="903">
        <f t="shared" si="22"/>
        <v>0</v>
      </c>
      <c r="BA41" s="904">
        <f t="shared" si="23"/>
        <v>0</v>
      </c>
      <c r="BB41" s="902">
        <f t="shared" si="24"/>
        <v>0</v>
      </c>
      <c r="BC41" s="889">
        <f t="shared" si="25"/>
        <v>0</v>
      </c>
      <c r="BD41" s="901">
        <f t="shared" si="26"/>
        <v>0</v>
      </c>
      <c r="BE41" s="902">
        <f t="shared" si="27"/>
        <v>0</v>
      </c>
      <c r="BF41" s="966">
        <f t="shared" si="28"/>
        <v>0</v>
      </c>
      <c r="BG41" s="901">
        <f t="shared" si="29"/>
        <v>0</v>
      </c>
      <c r="BH41" s="902">
        <f t="shared" si="30"/>
        <v>1</v>
      </c>
      <c r="BI41" s="903">
        <f t="shared" si="31"/>
        <v>1</v>
      </c>
    </row>
    <row r="42" spans="1:61" ht="12.75" customHeight="1" x14ac:dyDescent="0.2">
      <c r="A42" s="905" t="s">
        <v>55</v>
      </c>
      <c r="B42" s="906" t="s">
        <v>121</v>
      </c>
      <c r="C42" s="888" t="s">
        <v>121</v>
      </c>
      <c r="D42" s="895">
        <f t="shared" si="32"/>
        <v>0</v>
      </c>
      <c r="E42" s="890" t="s">
        <v>121</v>
      </c>
      <c r="F42" s="888" t="s">
        <v>121</v>
      </c>
      <c r="G42" s="897">
        <f t="shared" si="33"/>
        <v>0</v>
      </c>
      <c r="H42" s="906" t="s">
        <v>121</v>
      </c>
      <c r="I42" s="888" t="s">
        <v>121</v>
      </c>
      <c r="J42" s="895">
        <f t="shared" si="34"/>
        <v>0</v>
      </c>
      <c r="K42" s="890" t="s">
        <v>121</v>
      </c>
      <c r="L42" s="888" t="s">
        <v>121</v>
      </c>
      <c r="M42" s="897">
        <f t="shared" si="35"/>
        <v>0</v>
      </c>
      <c r="N42" s="891" t="s">
        <v>121</v>
      </c>
      <c r="O42" s="892">
        <v>1</v>
      </c>
      <c r="P42" s="900">
        <f t="shared" si="36"/>
        <v>1</v>
      </c>
      <c r="Q42" s="845" t="s">
        <v>121</v>
      </c>
      <c r="R42" s="846" t="s">
        <v>121</v>
      </c>
      <c r="S42" s="900">
        <f t="shared" si="37"/>
        <v>0</v>
      </c>
      <c r="T42" s="845" t="s">
        <v>121</v>
      </c>
      <c r="U42" s="846" t="s">
        <v>121</v>
      </c>
      <c r="V42" s="900">
        <f t="shared" si="38"/>
        <v>0</v>
      </c>
      <c r="W42" s="845" t="s">
        <v>121</v>
      </c>
      <c r="X42" s="846" t="s">
        <v>121</v>
      </c>
      <c r="Y42" s="900">
        <f t="shared" si="39"/>
        <v>0</v>
      </c>
      <c r="Z42" s="845" t="s">
        <v>121</v>
      </c>
      <c r="AA42" s="846" t="s">
        <v>121</v>
      </c>
      <c r="AB42" s="900">
        <f t="shared" si="40"/>
        <v>0</v>
      </c>
      <c r="AC42" s="845" t="s">
        <v>121</v>
      </c>
      <c r="AD42" s="846">
        <v>1</v>
      </c>
      <c r="AE42" s="900">
        <f t="shared" si="41"/>
        <v>1</v>
      </c>
      <c r="AF42" s="837" t="s">
        <v>121</v>
      </c>
      <c r="AG42" s="838" t="s">
        <v>121</v>
      </c>
      <c r="AH42" s="900">
        <f t="shared" si="12"/>
        <v>0</v>
      </c>
      <c r="AI42" s="837" t="s">
        <v>121</v>
      </c>
      <c r="AJ42" s="838" t="s">
        <v>121</v>
      </c>
      <c r="AK42" s="900">
        <f t="shared" si="13"/>
        <v>0</v>
      </c>
      <c r="AL42" s="837" t="s">
        <v>121</v>
      </c>
      <c r="AM42" s="838" t="s">
        <v>121</v>
      </c>
      <c r="AN42" s="900">
        <f t="shared" si="14"/>
        <v>0</v>
      </c>
      <c r="AO42" s="837" t="s">
        <v>121</v>
      </c>
      <c r="AP42" s="838" t="s">
        <v>121</v>
      </c>
      <c r="AQ42" s="900">
        <f t="shared" si="15"/>
        <v>0</v>
      </c>
      <c r="AR42" s="837" t="s">
        <v>121</v>
      </c>
      <c r="AS42" s="838" t="s">
        <v>121</v>
      </c>
      <c r="AT42" s="900">
        <f t="shared" si="16"/>
        <v>0</v>
      </c>
      <c r="AU42" s="901">
        <f t="shared" si="17"/>
        <v>0</v>
      </c>
      <c r="AV42" s="901">
        <f t="shared" si="18"/>
        <v>0</v>
      </c>
      <c r="AW42" s="966">
        <f t="shared" si="19"/>
        <v>0</v>
      </c>
      <c r="AX42" s="901">
        <f t="shared" si="20"/>
        <v>0</v>
      </c>
      <c r="AY42" s="902">
        <f t="shared" si="21"/>
        <v>0</v>
      </c>
      <c r="AZ42" s="903">
        <f t="shared" si="22"/>
        <v>0</v>
      </c>
      <c r="BA42" s="904">
        <f t="shared" si="23"/>
        <v>0</v>
      </c>
      <c r="BB42" s="902">
        <f t="shared" si="24"/>
        <v>0</v>
      </c>
      <c r="BC42" s="889">
        <f t="shared" si="25"/>
        <v>0</v>
      </c>
      <c r="BD42" s="901">
        <f t="shared" si="26"/>
        <v>0</v>
      </c>
      <c r="BE42" s="902">
        <f t="shared" si="27"/>
        <v>0</v>
      </c>
      <c r="BF42" s="966">
        <f t="shared" si="28"/>
        <v>0</v>
      </c>
      <c r="BG42" s="901">
        <f t="shared" si="29"/>
        <v>0</v>
      </c>
      <c r="BH42" s="902">
        <f t="shared" si="30"/>
        <v>2</v>
      </c>
      <c r="BI42" s="903">
        <f t="shared" si="31"/>
        <v>2</v>
      </c>
    </row>
    <row r="43" spans="1:61" ht="12.75" customHeight="1" x14ac:dyDescent="0.2">
      <c r="A43" s="905" t="s">
        <v>56</v>
      </c>
      <c r="B43" s="906" t="s">
        <v>121</v>
      </c>
      <c r="C43" s="888" t="s">
        <v>121</v>
      </c>
      <c r="D43" s="895">
        <f t="shared" si="32"/>
        <v>0</v>
      </c>
      <c r="E43" s="890" t="s">
        <v>121</v>
      </c>
      <c r="F43" s="888" t="s">
        <v>121</v>
      </c>
      <c r="G43" s="897">
        <f t="shared" si="33"/>
        <v>0</v>
      </c>
      <c r="H43" s="906" t="s">
        <v>121</v>
      </c>
      <c r="I43" s="888">
        <v>1</v>
      </c>
      <c r="J43" s="895">
        <f t="shared" si="34"/>
        <v>1</v>
      </c>
      <c r="K43" s="890" t="s">
        <v>121</v>
      </c>
      <c r="L43" s="888" t="s">
        <v>121</v>
      </c>
      <c r="M43" s="897">
        <f t="shared" si="35"/>
        <v>0</v>
      </c>
      <c r="N43" s="891" t="s">
        <v>121</v>
      </c>
      <c r="O43" s="892" t="s">
        <v>121</v>
      </c>
      <c r="P43" s="900">
        <f t="shared" si="36"/>
        <v>0</v>
      </c>
      <c r="Q43" s="845" t="s">
        <v>121</v>
      </c>
      <c r="R43" s="846" t="s">
        <v>121</v>
      </c>
      <c r="S43" s="900">
        <f t="shared" si="37"/>
        <v>0</v>
      </c>
      <c r="T43" s="845" t="s">
        <v>121</v>
      </c>
      <c r="U43" s="846" t="s">
        <v>121</v>
      </c>
      <c r="V43" s="900">
        <f t="shared" si="38"/>
        <v>0</v>
      </c>
      <c r="W43" s="845" t="s">
        <v>121</v>
      </c>
      <c r="X43" s="846" t="s">
        <v>121</v>
      </c>
      <c r="Y43" s="900">
        <f t="shared" si="39"/>
        <v>0</v>
      </c>
      <c r="Z43" s="845" t="s">
        <v>121</v>
      </c>
      <c r="AA43" s="846" t="s">
        <v>121</v>
      </c>
      <c r="AB43" s="900">
        <f t="shared" si="40"/>
        <v>0</v>
      </c>
      <c r="AC43" s="845" t="s">
        <v>121</v>
      </c>
      <c r="AD43" s="846" t="s">
        <v>121</v>
      </c>
      <c r="AE43" s="900">
        <f t="shared" si="41"/>
        <v>0</v>
      </c>
      <c r="AF43" s="837">
        <v>5</v>
      </c>
      <c r="AG43" s="838">
        <v>3</v>
      </c>
      <c r="AH43" s="900">
        <f t="shared" si="12"/>
        <v>8</v>
      </c>
      <c r="AI43" s="837" t="s">
        <v>121</v>
      </c>
      <c r="AJ43" s="838" t="s">
        <v>121</v>
      </c>
      <c r="AK43" s="900">
        <f t="shared" si="13"/>
        <v>0</v>
      </c>
      <c r="AL43" s="837" t="s">
        <v>121</v>
      </c>
      <c r="AM43" s="838" t="s">
        <v>121</v>
      </c>
      <c r="AN43" s="900">
        <f t="shared" si="14"/>
        <v>0</v>
      </c>
      <c r="AO43" s="837" t="s">
        <v>121</v>
      </c>
      <c r="AP43" s="838" t="s">
        <v>121</v>
      </c>
      <c r="AQ43" s="900">
        <f t="shared" si="15"/>
        <v>0</v>
      </c>
      <c r="AR43" s="837" t="s">
        <v>121</v>
      </c>
      <c r="AS43" s="838" t="s">
        <v>121</v>
      </c>
      <c r="AT43" s="900">
        <f t="shared" si="16"/>
        <v>0</v>
      </c>
      <c r="AU43" s="901">
        <f t="shared" si="17"/>
        <v>5</v>
      </c>
      <c r="AV43" s="901">
        <f t="shared" si="18"/>
        <v>3</v>
      </c>
      <c r="AW43" s="966">
        <f t="shared" si="19"/>
        <v>8</v>
      </c>
      <c r="AX43" s="901">
        <f t="shared" si="20"/>
        <v>0</v>
      </c>
      <c r="AY43" s="902">
        <f t="shared" si="21"/>
        <v>0</v>
      </c>
      <c r="AZ43" s="903">
        <f t="shared" si="22"/>
        <v>0</v>
      </c>
      <c r="BA43" s="904">
        <f t="shared" si="23"/>
        <v>0</v>
      </c>
      <c r="BB43" s="902">
        <f t="shared" si="24"/>
        <v>1</v>
      </c>
      <c r="BC43" s="889">
        <f t="shared" si="25"/>
        <v>1</v>
      </c>
      <c r="BD43" s="901">
        <f t="shared" si="26"/>
        <v>0</v>
      </c>
      <c r="BE43" s="902">
        <f t="shared" si="27"/>
        <v>0</v>
      </c>
      <c r="BF43" s="966">
        <f t="shared" si="28"/>
        <v>0</v>
      </c>
      <c r="BG43" s="901">
        <f t="shared" si="29"/>
        <v>0</v>
      </c>
      <c r="BH43" s="902">
        <f t="shared" si="30"/>
        <v>0</v>
      </c>
      <c r="BI43" s="903">
        <f t="shared" si="31"/>
        <v>0</v>
      </c>
    </row>
    <row r="44" spans="1:61" ht="12.75" customHeight="1" x14ac:dyDescent="0.2">
      <c r="A44" s="905" t="s">
        <v>58</v>
      </c>
      <c r="B44" s="906" t="s">
        <v>121</v>
      </c>
      <c r="C44" s="888" t="s">
        <v>121</v>
      </c>
      <c r="D44" s="895">
        <f t="shared" si="32"/>
        <v>0</v>
      </c>
      <c r="E44" s="890" t="s">
        <v>121</v>
      </c>
      <c r="F44" s="888" t="s">
        <v>121</v>
      </c>
      <c r="G44" s="897">
        <f t="shared" si="33"/>
        <v>0</v>
      </c>
      <c r="H44" s="906" t="s">
        <v>121</v>
      </c>
      <c r="I44" s="888" t="s">
        <v>121</v>
      </c>
      <c r="J44" s="895">
        <f t="shared" si="34"/>
        <v>0</v>
      </c>
      <c r="K44" s="890" t="s">
        <v>121</v>
      </c>
      <c r="L44" s="888" t="s">
        <v>121</v>
      </c>
      <c r="M44" s="897">
        <f t="shared" si="35"/>
        <v>0</v>
      </c>
      <c r="N44" s="891">
        <v>6</v>
      </c>
      <c r="O44" s="892">
        <v>6</v>
      </c>
      <c r="P44" s="900">
        <f t="shared" si="36"/>
        <v>12</v>
      </c>
      <c r="Q44" s="845" t="s">
        <v>121</v>
      </c>
      <c r="R44" s="846" t="s">
        <v>121</v>
      </c>
      <c r="S44" s="900">
        <f t="shared" si="37"/>
        <v>0</v>
      </c>
      <c r="T44" s="845" t="s">
        <v>121</v>
      </c>
      <c r="U44" s="846" t="s">
        <v>121</v>
      </c>
      <c r="V44" s="900">
        <f t="shared" si="38"/>
        <v>0</v>
      </c>
      <c r="W44" s="845" t="s">
        <v>121</v>
      </c>
      <c r="X44" s="846" t="s">
        <v>121</v>
      </c>
      <c r="Y44" s="900">
        <f t="shared" si="39"/>
        <v>0</v>
      </c>
      <c r="Z44" s="845" t="s">
        <v>121</v>
      </c>
      <c r="AA44" s="846">
        <v>2</v>
      </c>
      <c r="AB44" s="900">
        <f t="shared" si="40"/>
        <v>2</v>
      </c>
      <c r="AC44" s="845">
        <v>1</v>
      </c>
      <c r="AD44" s="846">
        <v>4</v>
      </c>
      <c r="AE44" s="900">
        <f t="shared" si="41"/>
        <v>5</v>
      </c>
      <c r="AF44" s="837" t="s">
        <v>121</v>
      </c>
      <c r="AG44" s="838" t="s">
        <v>121</v>
      </c>
      <c r="AH44" s="900">
        <f t="shared" si="12"/>
        <v>0</v>
      </c>
      <c r="AI44" s="837" t="s">
        <v>121</v>
      </c>
      <c r="AJ44" s="838" t="s">
        <v>121</v>
      </c>
      <c r="AK44" s="900">
        <f t="shared" si="13"/>
        <v>0</v>
      </c>
      <c r="AL44" s="837" t="s">
        <v>121</v>
      </c>
      <c r="AM44" s="838" t="s">
        <v>121</v>
      </c>
      <c r="AN44" s="900">
        <f t="shared" si="14"/>
        <v>0</v>
      </c>
      <c r="AO44" s="837" t="s">
        <v>121</v>
      </c>
      <c r="AP44" s="838">
        <v>2</v>
      </c>
      <c r="AQ44" s="900">
        <f t="shared" si="15"/>
        <v>2</v>
      </c>
      <c r="AR44" s="837" t="s">
        <v>121</v>
      </c>
      <c r="AS44" s="838">
        <v>1</v>
      </c>
      <c r="AT44" s="900">
        <f t="shared" si="16"/>
        <v>1</v>
      </c>
      <c r="AU44" s="901">
        <f t="shared" si="17"/>
        <v>0</v>
      </c>
      <c r="AV44" s="901">
        <f t="shared" si="18"/>
        <v>0</v>
      </c>
      <c r="AW44" s="966">
        <f t="shared" si="19"/>
        <v>0</v>
      </c>
      <c r="AX44" s="901">
        <f t="shared" si="20"/>
        <v>0</v>
      </c>
      <c r="AY44" s="902">
        <f t="shared" si="21"/>
        <v>0</v>
      </c>
      <c r="AZ44" s="903">
        <f t="shared" si="22"/>
        <v>0</v>
      </c>
      <c r="BA44" s="904">
        <f t="shared" si="23"/>
        <v>0</v>
      </c>
      <c r="BB44" s="902">
        <f t="shared" si="24"/>
        <v>0</v>
      </c>
      <c r="BC44" s="889">
        <f t="shared" si="25"/>
        <v>0</v>
      </c>
      <c r="BD44" s="901">
        <f t="shared" si="26"/>
        <v>0</v>
      </c>
      <c r="BE44" s="902">
        <f t="shared" si="27"/>
        <v>4</v>
      </c>
      <c r="BF44" s="966">
        <f t="shared" si="28"/>
        <v>4</v>
      </c>
      <c r="BG44" s="901">
        <f t="shared" si="29"/>
        <v>7</v>
      </c>
      <c r="BH44" s="902">
        <f t="shared" si="30"/>
        <v>11</v>
      </c>
      <c r="BI44" s="903">
        <f t="shared" si="31"/>
        <v>18</v>
      </c>
    </row>
    <row r="45" spans="1:61" ht="12.75" customHeight="1" x14ac:dyDescent="0.2">
      <c r="A45" s="905" t="s">
        <v>59</v>
      </c>
      <c r="B45" s="906" t="s">
        <v>121</v>
      </c>
      <c r="C45" s="888" t="s">
        <v>121</v>
      </c>
      <c r="D45" s="895">
        <f t="shared" si="32"/>
        <v>0</v>
      </c>
      <c r="E45" s="890" t="s">
        <v>121</v>
      </c>
      <c r="F45" s="888" t="s">
        <v>121</v>
      </c>
      <c r="G45" s="897">
        <f t="shared" si="33"/>
        <v>0</v>
      </c>
      <c r="H45" s="906" t="s">
        <v>121</v>
      </c>
      <c r="I45" s="888" t="s">
        <v>121</v>
      </c>
      <c r="J45" s="895">
        <f t="shared" si="34"/>
        <v>0</v>
      </c>
      <c r="K45" s="890" t="s">
        <v>121</v>
      </c>
      <c r="L45" s="888" t="s">
        <v>121</v>
      </c>
      <c r="M45" s="897">
        <f t="shared" si="35"/>
        <v>0</v>
      </c>
      <c r="N45" s="891" t="s">
        <v>121</v>
      </c>
      <c r="O45" s="892" t="s">
        <v>121</v>
      </c>
      <c r="P45" s="900">
        <f t="shared" si="36"/>
        <v>0</v>
      </c>
      <c r="Q45" s="845" t="s">
        <v>121</v>
      </c>
      <c r="R45" s="846" t="s">
        <v>121</v>
      </c>
      <c r="S45" s="900">
        <f t="shared" si="37"/>
        <v>0</v>
      </c>
      <c r="T45" s="845" t="s">
        <v>121</v>
      </c>
      <c r="U45" s="846" t="s">
        <v>121</v>
      </c>
      <c r="V45" s="900">
        <f t="shared" si="38"/>
        <v>0</v>
      </c>
      <c r="W45" s="845" t="s">
        <v>121</v>
      </c>
      <c r="X45" s="846" t="s">
        <v>121</v>
      </c>
      <c r="Y45" s="900">
        <f t="shared" si="39"/>
        <v>0</v>
      </c>
      <c r="Z45" s="845" t="s">
        <v>121</v>
      </c>
      <c r="AA45" s="846">
        <v>1</v>
      </c>
      <c r="AB45" s="900">
        <f t="shared" si="40"/>
        <v>1</v>
      </c>
      <c r="AC45" s="845">
        <v>1</v>
      </c>
      <c r="AD45" s="846">
        <v>1</v>
      </c>
      <c r="AE45" s="900">
        <f t="shared" si="41"/>
        <v>2</v>
      </c>
      <c r="AF45" s="837" t="s">
        <v>121</v>
      </c>
      <c r="AG45" s="838" t="s">
        <v>121</v>
      </c>
      <c r="AH45" s="900">
        <f t="shared" si="12"/>
        <v>0</v>
      </c>
      <c r="AI45" s="837" t="s">
        <v>121</v>
      </c>
      <c r="AJ45" s="838" t="s">
        <v>121</v>
      </c>
      <c r="AK45" s="900">
        <f t="shared" si="13"/>
        <v>0</v>
      </c>
      <c r="AL45" s="837" t="s">
        <v>121</v>
      </c>
      <c r="AM45" s="838" t="s">
        <v>121</v>
      </c>
      <c r="AN45" s="900">
        <f t="shared" si="14"/>
        <v>0</v>
      </c>
      <c r="AO45" s="837" t="s">
        <v>121</v>
      </c>
      <c r="AP45" s="838" t="s">
        <v>121</v>
      </c>
      <c r="AQ45" s="900">
        <f t="shared" si="15"/>
        <v>0</v>
      </c>
      <c r="AR45" s="837" t="s">
        <v>121</v>
      </c>
      <c r="AS45" s="838" t="s">
        <v>121</v>
      </c>
      <c r="AT45" s="900">
        <f t="shared" si="16"/>
        <v>0</v>
      </c>
      <c r="AU45" s="901">
        <f t="shared" si="17"/>
        <v>0</v>
      </c>
      <c r="AV45" s="901">
        <f t="shared" si="18"/>
        <v>0</v>
      </c>
      <c r="AW45" s="966">
        <f t="shared" si="19"/>
        <v>0</v>
      </c>
      <c r="AX45" s="901">
        <f t="shared" si="20"/>
        <v>0</v>
      </c>
      <c r="AY45" s="902">
        <f t="shared" si="21"/>
        <v>0</v>
      </c>
      <c r="AZ45" s="903">
        <f t="shared" si="22"/>
        <v>0</v>
      </c>
      <c r="BA45" s="904">
        <f t="shared" si="23"/>
        <v>0</v>
      </c>
      <c r="BB45" s="902">
        <f t="shared" si="24"/>
        <v>0</v>
      </c>
      <c r="BC45" s="889">
        <f t="shared" si="25"/>
        <v>0</v>
      </c>
      <c r="BD45" s="901">
        <f t="shared" si="26"/>
        <v>0</v>
      </c>
      <c r="BE45" s="902">
        <f t="shared" si="27"/>
        <v>1</v>
      </c>
      <c r="BF45" s="966">
        <f t="shared" si="28"/>
        <v>1</v>
      </c>
      <c r="BG45" s="901">
        <f t="shared" si="29"/>
        <v>1</v>
      </c>
      <c r="BH45" s="902">
        <f t="shared" si="30"/>
        <v>1</v>
      </c>
      <c r="BI45" s="903">
        <f t="shared" si="31"/>
        <v>2</v>
      </c>
    </row>
    <row r="46" spans="1:61" ht="12.75" customHeight="1" x14ac:dyDescent="0.2">
      <c r="A46" s="905" t="s">
        <v>60</v>
      </c>
      <c r="B46" s="906" t="s">
        <v>121</v>
      </c>
      <c r="C46" s="888" t="s">
        <v>121</v>
      </c>
      <c r="D46" s="895">
        <f t="shared" si="32"/>
        <v>0</v>
      </c>
      <c r="E46" s="890" t="s">
        <v>121</v>
      </c>
      <c r="F46" s="888" t="s">
        <v>121</v>
      </c>
      <c r="G46" s="897">
        <f t="shared" si="33"/>
        <v>0</v>
      </c>
      <c r="H46" s="906" t="s">
        <v>121</v>
      </c>
      <c r="I46" s="888" t="s">
        <v>121</v>
      </c>
      <c r="J46" s="895">
        <f t="shared" si="34"/>
        <v>0</v>
      </c>
      <c r="K46" s="890" t="s">
        <v>121</v>
      </c>
      <c r="L46" s="888" t="s">
        <v>121</v>
      </c>
      <c r="M46" s="897">
        <f t="shared" si="35"/>
        <v>0</v>
      </c>
      <c r="N46" s="891" t="s">
        <v>121</v>
      </c>
      <c r="O46" s="892">
        <v>2</v>
      </c>
      <c r="P46" s="900">
        <f t="shared" si="36"/>
        <v>2</v>
      </c>
      <c r="Q46" s="845" t="s">
        <v>121</v>
      </c>
      <c r="R46" s="846">
        <v>2</v>
      </c>
      <c r="S46" s="900">
        <f t="shared" si="37"/>
        <v>2</v>
      </c>
      <c r="T46" s="845" t="s">
        <v>121</v>
      </c>
      <c r="U46" s="846" t="s">
        <v>121</v>
      </c>
      <c r="V46" s="900">
        <f t="shared" si="38"/>
        <v>0</v>
      </c>
      <c r="W46" s="845" t="s">
        <v>121</v>
      </c>
      <c r="X46" s="846" t="s">
        <v>121</v>
      </c>
      <c r="Y46" s="900">
        <f t="shared" si="39"/>
        <v>0</v>
      </c>
      <c r="Z46" s="845" t="s">
        <v>121</v>
      </c>
      <c r="AA46" s="846">
        <v>3</v>
      </c>
      <c r="AB46" s="900">
        <f t="shared" si="40"/>
        <v>3</v>
      </c>
      <c r="AC46" s="845" t="s">
        <v>121</v>
      </c>
      <c r="AD46" s="846">
        <v>4</v>
      </c>
      <c r="AE46" s="900">
        <f t="shared" si="41"/>
        <v>4</v>
      </c>
      <c r="AF46" s="837" t="s">
        <v>121</v>
      </c>
      <c r="AG46" s="838">
        <v>1</v>
      </c>
      <c r="AH46" s="900">
        <f t="shared" si="12"/>
        <v>1</v>
      </c>
      <c r="AI46" s="837" t="s">
        <v>121</v>
      </c>
      <c r="AJ46" s="838">
        <v>2</v>
      </c>
      <c r="AK46" s="900">
        <f t="shared" si="13"/>
        <v>2</v>
      </c>
      <c r="AL46" s="837" t="s">
        <v>121</v>
      </c>
      <c r="AM46" s="838" t="s">
        <v>121</v>
      </c>
      <c r="AN46" s="900">
        <f t="shared" si="14"/>
        <v>0</v>
      </c>
      <c r="AO46" s="837" t="s">
        <v>121</v>
      </c>
      <c r="AP46" s="838" t="s">
        <v>121</v>
      </c>
      <c r="AQ46" s="900">
        <f t="shared" si="15"/>
        <v>0</v>
      </c>
      <c r="AR46" s="837">
        <v>2</v>
      </c>
      <c r="AS46" s="838">
        <v>3</v>
      </c>
      <c r="AT46" s="900">
        <f t="shared" si="16"/>
        <v>5</v>
      </c>
      <c r="AU46" s="901">
        <f t="shared" si="17"/>
        <v>0</v>
      </c>
      <c r="AV46" s="901">
        <f t="shared" si="18"/>
        <v>3</v>
      </c>
      <c r="AW46" s="966">
        <f t="shared" si="19"/>
        <v>3</v>
      </c>
      <c r="AX46" s="901">
        <f t="shared" si="20"/>
        <v>0</v>
      </c>
      <c r="AY46" s="902">
        <f t="shared" si="21"/>
        <v>2</v>
      </c>
      <c r="AZ46" s="903">
        <f t="shared" si="22"/>
        <v>2</v>
      </c>
      <c r="BA46" s="904">
        <f t="shared" si="23"/>
        <v>0</v>
      </c>
      <c r="BB46" s="902">
        <f t="shared" si="24"/>
        <v>0</v>
      </c>
      <c r="BC46" s="889">
        <f t="shared" si="25"/>
        <v>0</v>
      </c>
      <c r="BD46" s="901">
        <f t="shared" si="26"/>
        <v>0</v>
      </c>
      <c r="BE46" s="902">
        <f t="shared" si="27"/>
        <v>3</v>
      </c>
      <c r="BF46" s="966">
        <f t="shared" si="28"/>
        <v>3</v>
      </c>
      <c r="BG46" s="901">
        <f t="shared" si="29"/>
        <v>2</v>
      </c>
      <c r="BH46" s="902">
        <f t="shared" si="30"/>
        <v>9</v>
      </c>
      <c r="BI46" s="903">
        <f t="shared" si="31"/>
        <v>11</v>
      </c>
    </row>
    <row r="47" spans="1:61" ht="12.75" customHeight="1" x14ac:dyDescent="0.2">
      <c r="A47" s="905" t="s">
        <v>61</v>
      </c>
      <c r="B47" s="906" t="s">
        <v>121</v>
      </c>
      <c r="C47" s="888" t="s">
        <v>121</v>
      </c>
      <c r="D47" s="895">
        <f t="shared" si="32"/>
        <v>0</v>
      </c>
      <c r="E47" s="890" t="s">
        <v>121</v>
      </c>
      <c r="F47" s="888" t="s">
        <v>121</v>
      </c>
      <c r="G47" s="897">
        <f t="shared" si="33"/>
        <v>0</v>
      </c>
      <c r="H47" s="906" t="s">
        <v>121</v>
      </c>
      <c r="I47" s="888" t="s">
        <v>121</v>
      </c>
      <c r="J47" s="895">
        <f t="shared" si="34"/>
        <v>0</v>
      </c>
      <c r="K47" s="890" t="s">
        <v>121</v>
      </c>
      <c r="L47" s="888" t="s">
        <v>121</v>
      </c>
      <c r="M47" s="897">
        <f t="shared" si="35"/>
        <v>0</v>
      </c>
      <c r="N47" s="891" t="s">
        <v>121</v>
      </c>
      <c r="O47" s="892" t="s">
        <v>121</v>
      </c>
      <c r="P47" s="900">
        <f t="shared" si="36"/>
        <v>0</v>
      </c>
      <c r="Q47" s="845" t="s">
        <v>121</v>
      </c>
      <c r="R47" s="846" t="s">
        <v>121</v>
      </c>
      <c r="S47" s="900">
        <f t="shared" si="37"/>
        <v>0</v>
      </c>
      <c r="T47" s="845" t="s">
        <v>121</v>
      </c>
      <c r="U47" s="846" t="s">
        <v>121</v>
      </c>
      <c r="V47" s="900">
        <f t="shared" si="38"/>
        <v>0</v>
      </c>
      <c r="W47" s="845" t="s">
        <v>121</v>
      </c>
      <c r="X47" s="846" t="s">
        <v>121</v>
      </c>
      <c r="Y47" s="900">
        <f t="shared" si="39"/>
        <v>0</v>
      </c>
      <c r="Z47" s="845" t="s">
        <v>121</v>
      </c>
      <c r="AA47" s="846" t="s">
        <v>121</v>
      </c>
      <c r="AB47" s="900">
        <f t="shared" si="40"/>
        <v>0</v>
      </c>
      <c r="AC47" s="845">
        <v>1</v>
      </c>
      <c r="AD47" s="846" t="s">
        <v>121</v>
      </c>
      <c r="AE47" s="900">
        <f t="shared" si="41"/>
        <v>1</v>
      </c>
      <c r="AF47" s="837" t="s">
        <v>121</v>
      </c>
      <c r="AG47" s="838" t="s">
        <v>121</v>
      </c>
      <c r="AH47" s="900">
        <f t="shared" si="12"/>
        <v>0</v>
      </c>
      <c r="AI47" s="837" t="s">
        <v>121</v>
      </c>
      <c r="AJ47" s="838" t="s">
        <v>121</v>
      </c>
      <c r="AK47" s="900">
        <f t="shared" si="13"/>
        <v>0</v>
      </c>
      <c r="AL47" s="837" t="s">
        <v>121</v>
      </c>
      <c r="AM47" s="838" t="s">
        <v>121</v>
      </c>
      <c r="AN47" s="900">
        <f t="shared" si="14"/>
        <v>0</v>
      </c>
      <c r="AO47" s="837" t="s">
        <v>121</v>
      </c>
      <c r="AP47" s="838" t="s">
        <v>121</v>
      </c>
      <c r="AQ47" s="900">
        <f t="shared" si="15"/>
        <v>0</v>
      </c>
      <c r="AR47" s="837" t="s">
        <v>121</v>
      </c>
      <c r="AS47" s="838" t="s">
        <v>121</v>
      </c>
      <c r="AT47" s="900">
        <f t="shared" si="16"/>
        <v>0</v>
      </c>
      <c r="AU47" s="901">
        <f t="shared" si="17"/>
        <v>0</v>
      </c>
      <c r="AV47" s="901">
        <f t="shared" si="18"/>
        <v>0</v>
      </c>
      <c r="AW47" s="966">
        <f t="shared" si="19"/>
        <v>0</v>
      </c>
      <c r="AX47" s="901">
        <f t="shared" si="20"/>
        <v>0</v>
      </c>
      <c r="AY47" s="902">
        <f t="shared" si="21"/>
        <v>0</v>
      </c>
      <c r="AZ47" s="903">
        <f t="shared" si="22"/>
        <v>0</v>
      </c>
      <c r="BA47" s="904">
        <f t="shared" si="23"/>
        <v>0</v>
      </c>
      <c r="BB47" s="902">
        <f t="shared" si="24"/>
        <v>0</v>
      </c>
      <c r="BC47" s="889">
        <f t="shared" si="25"/>
        <v>0</v>
      </c>
      <c r="BD47" s="901">
        <f t="shared" si="26"/>
        <v>0</v>
      </c>
      <c r="BE47" s="902">
        <f t="shared" si="27"/>
        <v>0</v>
      </c>
      <c r="BF47" s="966">
        <f t="shared" si="28"/>
        <v>0</v>
      </c>
      <c r="BG47" s="901">
        <f t="shared" si="29"/>
        <v>1</v>
      </c>
      <c r="BH47" s="902">
        <f t="shared" si="30"/>
        <v>0</v>
      </c>
      <c r="BI47" s="903">
        <f t="shared" si="31"/>
        <v>1</v>
      </c>
    </row>
    <row r="48" spans="1:61" ht="12.75" customHeight="1" x14ac:dyDescent="0.2">
      <c r="A48" s="905" t="s">
        <v>65</v>
      </c>
      <c r="B48" s="906" t="s">
        <v>121</v>
      </c>
      <c r="C48" s="888" t="s">
        <v>121</v>
      </c>
      <c r="D48" s="895">
        <f t="shared" si="32"/>
        <v>0</v>
      </c>
      <c r="E48" s="890" t="s">
        <v>121</v>
      </c>
      <c r="F48" s="888" t="s">
        <v>121</v>
      </c>
      <c r="G48" s="897">
        <f t="shared" si="33"/>
        <v>0</v>
      </c>
      <c r="H48" s="906" t="s">
        <v>121</v>
      </c>
      <c r="I48" s="888" t="s">
        <v>121</v>
      </c>
      <c r="J48" s="895">
        <f t="shared" si="34"/>
        <v>0</v>
      </c>
      <c r="K48" s="890" t="s">
        <v>121</v>
      </c>
      <c r="L48" s="888" t="s">
        <v>121</v>
      </c>
      <c r="M48" s="897">
        <f t="shared" si="35"/>
        <v>0</v>
      </c>
      <c r="N48" s="891" t="s">
        <v>121</v>
      </c>
      <c r="O48" s="892" t="s">
        <v>121</v>
      </c>
      <c r="P48" s="900">
        <f t="shared" si="36"/>
        <v>0</v>
      </c>
      <c r="Q48" s="845" t="s">
        <v>121</v>
      </c>
      <c r="R48" s="846" t="s">
        <v>121</v>
      </c>
      <c r="S48" s="900">
        <f t="shared" si="37"/>
        <v>0</v>
      </c>
      <c r="T48" s="845" t="s">
        <v>121</v>
      </c>
      <c r="U48" s="846" t="s">
        <v>121</v>
      </c>
      <c r="V48" s="900">
        <f t="shared" si="38"/>
        <v>0</v>
      </c>
      <c r="W48" s="845" t="s">
        <v>121</v>
      </c>
      <c r="X48" s="846" t="s">
        <v>121</v>
      </c>
      <c r="Y48" s="900">
        <f t="shared" si="39"/>
        <v>0</v>
      </c>
      <c r="Z48" s="845" t="s">
        <v>121</v>
      </c>
      <c r="AA48" s="846" t="s">
        <v>121</v>
      </c>
      <c r="AB48" s="900">
        <f t="shared" si="40"/>
        <v>0</v>
      </c>
      <c r="AC48" s="845" t="s">
        <v>121</v>
      </c>
      <c r="AD48" s="846">
        <v>1</v>
      </c>
      <c r="AE48" s="900">
        <f t="shared" si="41"/>
        <v>1</v>
      </c>
      <c r="AF48" s="837" t="s">
        <v>121</v>
      </c>
      <c r="AG48" s="838" t="s">
        <v>121</v>
      </c>
      <c r="AH48" s="900">
        <f t="shared" si="12"/>
        <v>0</v>
      </c>
      <c r="AI48" s="837" t="s">
        <v>121</v>
      </c>
      <c r="AJ48" s="838" t="s">
        <v>121</v>
      </c>
      <c r="AK48" s="900">
        <f t="shared" si="13"/>
        <v>0</v>
      </c>
      <c r="AL48" s="837" t="s">
        <v>121</v>
      </c>
      <c r="AM48" s="838" t="s">
        <v>121</v>
      </c>
      <c r="AN48" s="900">
        <f t="shared" si="14"/>
        <v>0</v>
      </c>
      <c r="AO48" s="837" t="s">
        <v>121</v>
      </c>
      <c r="AP48" s="838" t="s">
        <v>121</v>
      </c>
      <c r="AQ48" s="900">
        <f t="shared" si="15"/>
        <v>0</v>
      </c>
      <c r="AR48" s="837" t="s">
        <v>121</v>
      </c>
      <c r="AS48" s="838">
        <v>1</v>
      </c>
      <c r="AT48" s="900">
        <f t="shared" si="16"/>
        <v>1</v>
      </c>
      <c r="AU48" s="901">
        <f t="shared" si="17"/>
        <v>0</v>
      </c>
      <c r="AV48" s="901">
        <f t="shared" si="18"/>
        <v>0</v>
      </c>
      <c r="AW48" s="966">
        <f t="shared" si="19"/>
        <v>0</v>
      </c>
      <c r="AX48" s="901">
        <f t="shared" si="20"/>
        <v>0</v>
      </c>
      <c r="AY48" s="902">
        <f t="shared" si="21"/>
        <v>0</v>
      </c>
      <c r="AZ48" s="903">
        <f t="shared" si="22"/>
        <v>0</v>
      </c>
      <c r="BA48" s="904">
        <f t="shared" si="23"/>
        <v>0</v>
      </c>
      <c r="BB48" s="902">
        <f t="shared" si="24"/>
        <v>0</v>
      </c>
      <c r="BC48" s="889">
        <f t="shared" si="25"/>
        <v>0</v>
      </c>
      <c r="BD48" s="901">
        <f t="shared" si="26"/>
        <v>0</v>
      </c>
      <c r="BE48" s="902">
        <f t="shared" si="27"/>
        <v>0</v>
      </c>
      <c r="BF48" s="966">
        <f t="shared" si="28"/>
        <v>0</v>
      </c>
      <c r="BG48" s="901">
        <f t="shared" si="29"/>
        <v>0</v>
      </c>
      <c r="BH48" s="902">
        <f t="shared" si="30"/>
        <v>2</v>
      </c>
      <c r="BI48" s="903">
        <f t="shared" si="31"/>
        <v>2</v>
      </c>
    </row>
    <row r="49" spans="1:61" ht="12.75" customHeight="1" x14ac:dyDescent="0.2">
      <c r="A49" s="905" t="s">
        <v>66</v>
      </c>
      <c r="B49" s="906" t="s">
        <v>121</v>
      </c>
      <c r="C49" s="888" t="s">
        <v>121</v>
      </c>
      <c r="D49" s="895">
        <f t="shared" si="32"/>
        <v>0</v>
      </c>
      <c r="E49" s="890" t="s">
        <v>121</v>
      </c>
      <c r="F49" s="888" t="s">
        <v>121</v>
      </c>
      <c r="G49" s="897">
        <f t="shared" si="33"/>
        <v>0</v>
      </c>
      <c r="H49" s="906" t="s">
        <v>121</v>
      </c>
      <c r="I49" s="888" t="s">
        <v>121</v>
      </c>
      <c r="J49" s="895">
        <f t="shared" si="34"/>
        <v>0</v>
      </c>
      <c r="K49" s="890" t="s">
        <v>121</v>
      </c>
      <c r="L49" s="888" t="s">
        <v>121</v>
      </c>
      <c r="M49" s="897">
        <f t="shared" si="35"/>
        <v>0</v>
      </c>
      <c r="N49" s="891">
        <v>2</v>
      </c>
      <c r="O49" s="892">
        <v>1</v>
      </c>
      <c r="P49" s="900">
        <f t="shared" si="36"/>
        <v>3</v>
      </c>
      <c r="Q49" s="845" t="s">
        <v>121</v>
      </c>
      <c r="R49" s="846" t="s">
        <v>121</v>
      </c>
      <c r="S49" s="900">
        <f t="shared" si="37"/>
        <v>0</v>
      </c>
      <c r="T49" s="845" t="s">
        <v>121</v>
      </c>
      <c r="U49" s="846" t="s">
        <v>121</v>
      </c>
      <c r="V49" s="900">
        <f t="shared" si="38"/>
        <v>0</v>
      </c>
      <c r="W49" s="845" t="s">
        <v>121</v>
      </c>
      <c r="X49" s="846">
        <v>1</v>
      </c>
      <c r="Y49" s="900">
        <f t="shared" si="39"/>
        <v>1</v>
      </c>
      <c r="Z49" s="845" t="s">
        <v>121</v>
      </c>
      <c r="AA49" s="846">
        <v>1</v>
      </c>
      <c r="AB49" s="900">
        <f t="shared" si="40"/>
        <v>1</v>
      </c>
      <c r="AC49" s="845" t="s">
        <v>121</v>
      </c>
      <c r="AD49" s="846">
        <v>2</v>
      </c>
      <c r="AE49" s="900">
        <f t="shared" si="41"/>
        <v>2</v>
      </c>
      <c r="AF49" s="837" t="s">
        <v>121</v>
      </c>
      <c r="AG49" s="838">
        <v>1</v>
      </c>
      <c r="AH49" s="900">
        <f t="shared" si="12"/>
        <v>1</v>
      </c>
      <c r="AI49" s="837" t="s">
        <v>121</v>
      </c>
      <c r="AJ49" s="838" t="s">
        <v>121</v>
      </c>
      <c r="AK49" s="900">
        <f t="shared" si="13"/>
        <v>0</v>
      </c>
      <c r="AL49" s="837" t="s">
        <v>121</v>
      </c>
      <c r="AM49" s="838" t="s">
        <v>121</v>
      </c>
      <c r="AN49" s="900">
        <f t="shared" si="14"/>
        <v>0</v>
      </c>
      <c r="AO49" s="837" t="s">
        <v>121</v>
      </c>
      <c r="AP49" s="838" t="s">
        <v>121</v>
      </c>
      <c r="AQ49" s="900">
        <f t="shared" si="15"/>
        <v>0</v>
      </c>
      <c r="AR49" s="837" t="s">
        <v>121</v>
      </c>
      <c r="AS49" s="838">
        <v>1</v>
      </c>
      <c r="AT49" s="900">
        <f t="shared" si="16"/>
        <v>1</v>
      </c>
      <c r="AU49" s="901">
        <f t="shared" si="17"/>
        <v>0</v>
      </c>
      <c r="AV49" s="901">
        <f t="shared" si="18"/>
        <v>1</v>
      </c>
      <c r="AW49" s="966">
        <f t="shared" si="19"/>
        <v>1</v>
      </c>
      <c r="AX49" s="901">
        <f t="shared" si="20"/>
        <v>0</v>
      </c>
      <c r="AY49" s="902">
        <f t="shared" si="21"/>
        <v>0</v>
      </c>
      <c r="AZ49" s="903">
        <f t="shared" si="22"/>
        <v>0</v>
      </c>
      <c r="BA49" s="904">
        <f t="shared" si="23"/>
        <v>0</v>
      </c>
      <c r="BB49" s="902">
        <f t="shared" si="24"/>
        <v>1</v>
      </c>
      <c r="BC49" s="889">
        <f t="shared" si="25"/>
        <v>1</v>
      </c>
      <c r="BD49" s="901">
        <f t="shared" si="26"/>
        <v>0</v>
      </c>
      <c r="BE49" s="902">
        <f t="shared" si="27"/>
        <v>1</v>
      </c>
      <c r="BF49" s="966">
        <f t="shared" si="28"/>
        <v>1</v>
      </c>
      <c r="BG49" s="901">
        <f t="shared" si="29"/>
        <v>2</v>
      </c>
      <c r="BH49" s="902">
        <f t="shared" si="30"/>
        <v>4</v>
      </c>
      <c r="BI49" s="903">
        <f t="shared" si="31"/>
        <v>6</v>
      </c>
    </row>
    <row r="50" spans="1:61" ht="12.75" customHeight="1" x14ac:dyDescent="0.2">
      <c r="A50" s="905" t="s">
        <v>68</v>
      </c>
      <c r="B50" s="906">
        <v>1</v>
      </c>
      <c r="C50" s="888" t="s">
        <v>121</v>
      </c>
      <c r="D50" s="895">
        <f t="shared" si="32"/>
        <v>1</v>
      </c>
      <c r="E50" s="890" t="s">
        <v>121</v>
      </c>
      <c r="F50" s="888" t="s">
        <v>121</v>
      </c>
      <c r="G50" s="897">
        <f t="shared" si="33"/>
        <v>0</v>
      </c>
      <c r="H50" s="906" t="s">
        <v>121</v>
      </c>
      <c r="I50" s="888" t="s">
        <v>121</v>
      </c>
      <c r="J50" s="895">
        <f t="shared" si="34"/>
        <v>0</v>
      </c>
      <c r="K50" s="890">
        <v>1</v>
      </c>
      <c r="L50" s="888">
        <v>2</v>
      </c>
      <c r="M50" s="897">
        <f t="shared" si="35"/>
        <v>3</v>
      </c>
      <c r="N50" s="891" t="s">
        <v>121</v>
      </c>
      <c r="O50" s="892">
        <v>1</v>
      </c>
      <c r="P50" s="900">
        <f t="shared" si="36"/>
        <v>1</v>
      </c>
      <c r="Q50" s="845" t="s">
        <v>121</v>
      </c>
      <c r="R50" s="846" t="s">
        <v>121</v>
      </c>
      <c r="S50" s="900">
        <f t="shared" si="37"/>
        <v>0</v>
      </c>
      <c r="T50" s="845" t="s">
        <v>121</v>
      </c>
      <c r="U50" s="846" t="s">
        <v>121</v>
      </c>
      <c r="V50" s="900">
        <f t="shared" si="38"/>
        <v>0</v>
      </c>
      <c r="W50" s="845" t="s">
        <v>121</v>
      </c>
      <c r="X50" s="846" t="s">
        <v>121</v>
      </c>
      <c r="Y50" s="900">
        <f t="shared" si="39"/>
        <v>0</v>
      </c>
      <c r="Z50" s="845">
        <v>3</v>
      </c>
      <c r="AA50" s="846">
        <v>1</v>
      </c>
      <c r="AB50" s="900">
        <f t="shared" si="40"/>
        <v>4</v>
      </c>
      <c r="AC50" s="845" t="s">
        <v>121</v>
      </c>
      <c r="AD50" s="846">
        <v>2</v>
      </c>
      <c r="AE50" s="900">
        <f t="shared" si="41"/>
        <v>2</v>
      </c>
      <c r="AF50" s="837" t="s">
        <v>121</v>
      </c>
      <c r="AG50" s="838" t="s">
        <v>121</v>
      </c>
      <c r="AH50" s="900">
        <f t="shared" si="12"/>
        <v>0</v>
      </c>
      <c r="AI50" s="837" t="s">
        <v>121</v>
      </c>
      <c r="AJ50" s="838" t="s">
        <v>121</v>
      </c>
      <c r="AK50" s="900">
        <f t="shared" si="13"/>
        <v>0</v>
      </c>
      <c r="AL50" s="837" t="s">
        <v>121</v>
      </c>
      <c r="AM50" s="838" t="s">
        <v>121</v>
      </c>
      <c r="AN50" s="900">
        <f t="shared" si="14"/>
        <v>0</v>
      </c>
      <c r="AO50" s="837">
        <v>1</v>
      </c>
      <c r="AP50" s="838" t="s">
        <v>121</v>
      </c>
      <c r="AQ50" s="900">
        <f t="shared" si="15"/>
        <v>1</v>
      </c>
      <c r="AR50" s="837" t="s">
        <v>121</v>
      </c>
      <c r="AS50" s="838" t="s">
        <v>121</v>
      </c>
      <c r="AT50" s="900">
        <f t="shared" si="16"/>
        <v>0</v>
      </c>
      <c r="AU50" s="901">
        <f t="shared" si="17"/>
        <v>1</v>
      </c>
      <c r="AV50" s="901">
        <f t="shared" si="18"/>
        <v>0</v>
      </c>
      <c r="AW50" s="966">
        <f t="shared" si="19"/>
        <v>1</v>
      </c>
      <c r="AX50" s="901">
        <f t="shared" si="20"/>
        <v>0</v>
      </c>
      <c r="AY50" s="902">
        <f t="shared" si="21"/>
        <v>0</v>
      </c>
      <c r="AZ50" s="903">
        <f t="shared" si="22"/>
        <v>0</v>
      </c>
      <c r="BA50" s="904">
        <f t="shared" si="23"/>
        <v>0</v>
      </c>
      <c r="BB50" s="902">
        <f t="shared" si="24"/>
        <v>0</v>
      </c>
      <c r="BC50" s="889">
        <f t="shared" si="25"/>
        <v>0</v>
      </c>
      <c r="BD50" s="901">
        <f t="shared" si="26"/>
        <v>5</v>
      </c>
      <c r="BE50" s="902">
        <f t="shared" si="27"/>
        <v>3</v>
      </c>
      <c r="BF50" s="966">
        <f t="shared" si="28"/>
        <v>8</v>
      </c>
      <c r="BG50" s="901">
        <f t="shared" si="29"/>
        <v>0</v>
      </c>
      <c r="BH50" s="902">
        <f t="shared" si="30"/>
        <v>3</v>
      </c>
      <c r="BI50" s="903">
        <f t="shared" si="31"/>
        <v>3</v>
      </c>
    </row>
    <row r="51" spans="1:61" ht="12.75" customHeight="1" x14ac:dyDescent="0.2">
      <c r="A51" s="905" t="s">
        <v>69</v>
      </c>
      <c r="B51" s="906" t="s">
        <v>121</v>
      </c>
      <c r="C51" s="888" t="s">
        <v>121</v>
      </c>
      <c r="D51" s="895">
        <f t="shared" si="32"/>
        <v>0</v>
      </c>
      <c r="E51" s="890" t="s">
        <v>121</v>
      </c>
      <c r="F51" s="888" t="s">
        <v>121</v>
      </c>
      <c r="G51" s="897">
        <f t="shared" si="33"/>
        <v>0</v>
      </c>
      <c r="H51" s="906">
        <v>1</v>
      </c>
      <c r="I51" s="888">
        <v>1</v>
      </c>
      <c r="J51" s="895">
        <f t="shared" si="34"/>
        <v>2</v>
      </c>
      <c r="K51" s="890">
        <v>2</v>
      </c>
      <c r="L51" s="888">
        <v>4</v>
      </c>
      <c r="M51" s="897">
        <f t="shared" si="35"/>
        <v>6</v>
      </c>
      <c r="N51" s="891">
        <v>2</v>
      </c>
      <c r="O51" s="892">
        <v>2</v>
      </c>
      <c r="P51" s="900">
        <f t="shared" si="36"/>
        <v>4</v>
      </c>
      <c r="Q51" s="845" t="s">
        <v>121</v>
      </c>
      <c r="R51" s="846" t="s">
        <v>121</v>
      </c>
      <c r="S51" s="900">
        <f t="shared" si="37"/>
        <v>0</v>
      </c>
      <c r="T51" s="845" t="s">
        <v>121</v>
      </c>
      <c r="U51" s="846" t="s">
        <v>121</v>
      </c>
      <c r="V51" s="900">
        <f t="shared" si="38"/>
        <v>0</v>
      </c>
      <c r="W51" s="845" t="s">
        <v>121</v>
      </c>
      <c r="X51" s="846" t="s">
        <v>121</v>
      </c>
      <c r="Y51" s="900">
        <f t="shared" si="39"/>
        <v>0</v>
      </c>
      <c r="Z51" s="845" t="s">
        <v>121</v>
      </c>
      <c r="AA51" s="846">
        <v>1</v>
      </c>
      <c r="AB51" s="900">
        <f t="shared" si="40"/>
        <v>1</v>
      </c>
      <c r="AC51" s="845">
        <v>4</v>
      </c>
      <c r="AD51" s="846">
        <v>4</v>
      </c>
      <c r="AE51" s="900">
        <f t="shared" si="41"/>
        <v>8</v>
      </c>
      <c r="AF51" s="837" t="s">
        <v>121</v>
      </c>
      <c r="AG51" s="838" t="s">
        <v>121</v>
      </c>
      <c r="AH51" s="900">
        <f t="shared" si="12"/>
        <v>0</v>
      </c>
      <c r="AI51" s="837" t="s">
        <v>121</v>
      </c>
      <c r="AJ51" s="838" t="s">
        <v>121</v>
      </c>
      <c r="AK51" s="900">
        <f t="shared" si="13"/>
        <v>0</v>
      </c>
      <c r="AL51" s="837" t="s">
        <v>121</v>
      </c>
      <c r="AM51" s="838" t="s">
        <v>121</v>
      </c>
      <c r="AN51" s="900">
        <f t="shared" si="14"/>
        <v>0</v>
      </c>
      <c r="AO51" s="837">
        <v>2</v>
      </c>
      <c r="AP51" s="838">
        <v>1</v>
      </c>
      <c r="AQ51" s="900">
        <f t="shared" si="15"/>
        <v>3</v>
      </c>
      <c r="AR51" s="837" t="s">
        <v>121</v>
      </c>
      <c r="AS51" s="838" t="s">
        <v>121</v>
      </c>
      <c r="AT51" s="900">
        <f t="shared" si="16"/>
        <v>0</v>
      </c>
      <c r="AU51" s="901">
        <f t="shared" si="17"/>
        <v>0</v>
      </c>
      <c r="AV51" s="901">
        <f t="shared" si="18"/>
        <v>0</v>
      </c>
      <c r="AW51" s="966">
        <f t="shared" si="19"/>
        <v>0</v>
      </c>
      <c r="AX51" s="901">
        <f t="shared" si="20"/>
        <v>0</v>
      </c>
      <c r="AY51" s="902">
        <f t="shared" si="21"/>
        <v>0</v>
      </c>
      <c r="AZ51" s="903">
        <f t="shared" si="22"/>
        <v>0</v>
      </c>
      <c r="BA51" s="904">
        <f t="shared" si="23"/>
        <v>1</v>
      </c>
      <c r="BB51" s="902">
        <f t="shared" si="24"/>
        <v>1</v>
      </c>
      <c r="BC51" s="889">
        <f t="shared" si="25"/>
        <v>2</v>
      </c>
      <c r="BD51" s="901">
        <f t="shared" si="26"/>
        <v>4</v>
      </c>
      <c r="BE51" s="902">
        <f t="shared" si="27"/>
        <v>6</v>
      </c>
      <c r="BF51" s="966">
        <f t="shared" si="28"/>
        <v>10</v>
      </c>
      <c r="BG51" s="901">
        <f t="shared" si="29"/>
        <v>6</v>
      </c>
      <c r="BH51" s="902">
        <f t="shared" si="30"/>
        <v>6</v>
      </c>
      <c r="BI51" s="903">
        <f t="shared" si="31"/>
        <v>12</v>
      </c>
    </row>
    <row r="52" spans="1:61" ht="12.75" customHeight="1" x14ac:dyDescent="0.2">
      <c r="A52" s="905" t="s">
        <v>72</v>
      </c>
      <c r="B52" s="906" t="s">
        <v>121</v>
      </c>
      <c r="C52" s="888" t="s">
        <v>121</v>
      </c>
      <c r="D52" s="895">
        <f t="shared" si="32"/>
        <v>0</v>
      </c>
      <c r="E52" s="890" t="s">
        <v>121</v>
      </c>
      <c r="F52" s="888" t="s">
        <v>121</v>
      </c>
      <c r="G52" s="897">
        <f t="shared" si="33"/>
        <v>0</v>
      </c>
      <c r="H52" s="906" t="s">
        <v>121</v>
      </c>
      <c r="I52" s="888" t="s">
        <v>121</v>
      </c>
      <c r="J52" s="895">
        <f t="shared" si="34"/>
        <v>0</v>
      </c>
      <c r="K52" s="890" t="s">
        <v>121</v>
      </c>
      <c r="L52" s="888">
        <v>1</v>
      </c>
      <c r="M52" s="897">
        <f t="shared" si="35"/>
        <v>1</v>
      </c>
      <c r="N52" s="891">
        <v>2</v>
      </c>
      <c r="O52" s="892">
        <v>5</v>
      </c>
      <c r="P52" s="900">
        <f t="shared" si="36"/>
        <v>7</v>
      </c>
      <c r="Q52" s="845" t="s">
        <v>121</v>
      </c>
      <c r="R52" s="846" t="s">
        <v>121</v>
      </c>
      <c r="S52" s="900">
        <f t="shared" si="37"/>
        <v>0</v>
      </c>
      <c r="T52" s="845" t="s">
        <v>121</v>
      </c>
      <c r="U52" s="846" t="s">
        <v>121</v>
      </c>
      <c r="V52" s="900">
        <f t="shared" si="38"/>
        <v>0</v>
      </c>
      <c r="W52" s="845">
        <v>2</v>
      </c>
      <c r="X52" s="846">
        <v>2</v>
      </c>
      <c r="Y52" s="900">
        <f t="shared" si="39"/>
        <v>4</v>
      </c>
      <c r="Z52" s="845" t="s">
        <v>121</v>
      </c>
      <c r="AA52" s="846" t="s">
        <v>121</v>
      </c>
      <c r="AB52" s="900">
        <f t="shared" si="40"/>
        <v>0</v>
      </c>
      <c r="AC52" s="845">
        <v>1</v>
      </c>
      <c r="AD52" s="846">
        <v>1</v>
      </c>
      <c r="AE52" s="900">
        <f t="shared" si="41"/>
        <v>2</v>
      </c>
      <c r="AF52" s="837" t="s">
        <v>121</v>
      </c>
      <c r="AG52" s="838" t="s">
        <v>121</v>
      </c>
      <c r="AH52" s="900">
        <f t="shared" si="12"/>
        <v>0</v>
      </c>
      <c r="AI52" s="837" t="s">
        <v>121</v>
      </c>
      <c r="AJ52" s="838" t="s">
        <v>121</v>
      </c>
      <c r="AK52" s="900">
        <f t="shared" si="13"/>
        <v>0</v>
      </c>
      <c r="AL52" s="837" t="s">
        <v>121</v>
      </c>
      <c r="AM52" s="838" t="s">
        <v>121</v>
      </c>
      <c r="AN52" s="900">
        <f t="shared" si="14"/>
        <v>0</v>
      </c>
      <c r="AO52" s="837" t="s">
        <v>121</v>
      </c>
      <c r="AP52" s="838" t="s">
        <v>121</v>
      </c>
      <c r="AQ52" s="900">
        <f t="shared" si="15"/>
        <v>0</v>
      </c>
      <c r="AR52" s="837">
        <v>1</v>
      </c>
      <c r="AS52" s="838">
        <v>2</v>
      </c>
      <c r="AT52" s="900">
        <f t="shared" si="16"/>
        <v>3</v>
      </c>
      <c r="AU52" s="901">
        <f t="shared" si="17"/>
        <v>0</v>
      </c>
      <c r="AV52" s="901">
        <f t="shared" si="18"/>
        <v>0</v>
      </c>
      <c r="AW52" s="966">
        <f t="shared" si="19"/>
        <v>0</v>
      </c>
      <c r="AX52" s="901">
        <f t="shared" si="20"/>
        <v>0</v>
      </c>
      <c r="AY52" s="902">
        <f t="shared" si="21"/>
        <v>0</v>
      </c>
      <c r="AZ52" s="903">
        <f t="shared" si="22"/>
        <v>0</v>
      </c>
      <c r="BA52" s="904">
        <f t="shared" si="23"/>
        <v>2</v>
      </c>
      <c r="BB52" s="902">
        <f t="shared" si="24"/>
        <v>2</v>
      </c>
      <c r="BC52" s="889">
        <f t="shared" si="25"/>
        <v>4</v>
      </c>
      <c r="BD52" s="901">
        <f t="shared" si="26"/>
        <v>0</v>
      </c>
      <c r="BE52" s="902">
        <f t="shared" si="27"/>
        <v>1</v>
      </c>
      <c r="BF52" s="966">
        <f t="shared" si="28"/>
        <v>1</v>
      </c>
      <c r="BG52" s="901">
        <f t="shared" si="29"/>
        <v>4</v>
      </c>
      <c r="BH52" s="902">
        <f t="shared" si="30"/>
        <v>8</v>
      </c>
      <c r="BI52" s="903">
        <f t="shared" si="31"/>
        <v>12</v>
      </c>
    </row>
    <row r="53" spans="1:61" ht="12.75" customHeight="1" x14ac:dyDescent="0.2">
      <c r="A53" s="905" t="s">
        <v>145</v>
      </c>
      <c r="B53" s="906" t="s">
        <v>121</v>
      </c>
      <c r="C53" s="888" t="s">
        <v>121</v>
      </c>
      <c r="D53" s="895">
        <f t="shared" si="32"/>
        <v>0</v>
      </c>
      <c r="E53" s="890" t="s">
        <v>121</v>
      </c>
      <c r="F53" s="888" t="s">
        <v>121</v>
      </c>
      <c r="G53" s="897">
        <f t="shared" si="33"/>
        <v>0</v>
      </c>
      <c r="H53" s="906" t="s">
        <v>121</v>
      </c>
      <c r="I53" s="888" t="s">
        <v>121</v>
      </c>
      <c r="J53" s="895">
        <f t="shared" si="34"/>
        <v>0</v>
      </c>
      <c r="K53" s="890" t="s">
        <v>121</v>
      </c>
      <c r="L53" s="888" t="s">
        <v>121</v>
      </c>
      <c r="M53" s="897">
        <f t="shared" si="35"/>
        <v>0</v>
      </c>
      <c r="N53" s="891" t="s">
        <v>121</v>
      </c>
      <c r="O53" s="892" t="s">
        <v>121</v>
      </c>
      <c r="P53" s="900">
        <f t="shared" si="36"/>
        <v>0</v>
      </c>
      <c r="Q53" s="845" t="s">
        <v>121</v>
      </c>
      <c r="R53" s="846" t="s">
        <v>121</v>
      </c>
      <c r="S53" s="900">
        <f t="shared" si="37"/>
        <v>0</v>
      </c>
      <c r="T53" s="845" t="s">
        <v>121</v>
      </c>
      <c r="U53" s="846" t="s">
        <v>121</v>
      </c>
      <c r="V53" s="900">
        <f t="shared" si="38"/>
        <v>0</v>
      </c>
      <c r="W53" s="845" t="s">
        <v>121</v>
      </c>
      <c r="X53" s="846" t="s">
        <v>121</v>
      </c>
      <c r="Y53" s="900">
        <f t="shared" si="39"/>
        <v>0</v>
      </c>
      <c r="Z53" s="845" t="s">
        <v>121</v>
      </c>
      <c r="AA53" s="846" t="s">
        <v>121</v>
      </c>
      <c r="AB53" s="900">
        <f t="shared" si="40"/>
        <v>0</v>
      </c>
      <c r="AC53" s="845" t="s">
        <v>121</v>
      </c>
      <c r="AD53" s="846">
        <v>1</v>
      </c>
      <c r="AE53" s="900">
        <f t="shared" si="41"/>
        <v>1</v>
      </c>
      <c r="AF53" s="837" t="s">
        <v>121</v>
      </c>
      <c r="AG53" s="838" t="s">
        <v>121</v>
      </c>
      <c r="AH53" s="900">
        <f t="shared" si="12"/>
        <v>0</v>
      </c>
      <c r="AI53" s="837" t="s">
        <v>121</v>
      </c>
      <c r="AJ53" s="838" t="s">
        <v>121</v>
      </c>
      <c r="AK53" s="900">
        <f t="shared" si="13"/>
        <v>0</v>
      </c>
      <c r="AL53" s="837" t="s">
        <v>121</v>
      </c>
      <c r="AM53" s="838" t="s">
        <v>121</v>
      </c>
      <c r="AN53" s="900">
        <f t="shared" si="14"/>
        <v>0</v>
      </c>
      <c r="AO53" s="837" t="s">
        <v>121</v>
      </c>
      <c r="AP53" s="838" t="s">
        <v>121</v>
      </c>
      <c r="AQ53" s="900">
        <f t="shared" si="15"/>
        <v>0</v>
      </c>
      <c r="AR53" s="837" t="s">
        <v>121</v>
      </c>
      <c r="AS53" s="838" t="s">
        <v>121</v>
      </c>
      <c r="AT53" s="900">
        <f t="shared" si="16"/>
        <v>0</v>
      </c>
      <c r="AU53" s="901">
        <f t="shared" si="17"/>
        <v>0</v>
      </c>
      <c r="AV53" s="901">
        <f t="shared" si="18"/>
        <v>0</v>
      </c>
      <c r="AW53" s="966">
        <f t="shared" si="19"/>
        <v>0</v>
      </c>
      <c r="AX53" s="901">
        <f t="shared" si="20"/>
        <v>0</v>
      </c>
      <c r="AY53" s="902">
        <f t="shared" si="21"/>
        <v>0</v>
      </c>
      <c r="AZ53" s="903">
        <f t="shared" si="22"/>
        <v>0</v>
      </c>
      <c r="BA53" s="904">
        <f t="shared" si="23"/>
        <v>0</v>
      </c>
      <c r="BB53" s="902">
        <f t="shared" si="24"/>
        <v>0</v>
      </c>
      <c r="BC53" s="889">
        <f t="shared" si="25"/>
        <v>0</v>
      </c>
      <c r="BD53" s="901">
        <f t="shared" si="26"/>
        <v>0</v>
      </c>
      <c r="BE53" s="902">
        <f t="shared" si="27"/>
        <v>0</v>
      </c>
      <c r="BF53" s="966">
        <f t="shared" si="28"/>
        <v>0</v>
      </c>
      <c r="BG53" s="901">
        <f t="shared" si="29"/>
        <v>0</v>
      </c>
      <c r="BH53" s="902">
        <f t="shared" si="30"/>
        <v>1</v>
      </c>
      <c r="BI53" s="903">
        <f t="shared" si="31"/>
        <v>1</v>
      </c>
    </row>
    <row r="54" spans="1:61" ht="12.75" customHeight="1" x14ac:dyDescent="0.2">
      <c r="A54" s="905" t="s">
        <v>73</v>
      </c>
      <c r="B54" s="906" t="s">
        <v>121</v>
      </c>
      <c r="C54" s="888" t="s">
        <v>121</v>
      </c>
      <c r="D54" s="895">
        <f t="shared" si="32"/>
        <v>0</v>
      </c>
      <c r="E54" s="890" t="s">
        <v>121</v>
      </c>
      <c r="F54" s="888" t="s">
        <v>121</v>
      </c>
      <c r="G54" s="897">
        <f t="shared" si="33"/>
        <v>0</v>
      </c>
      <c r="H54" s="906" t="s">
        <v>121</v>
      </c>
      <c r="I54" s="888" t="s">
        <v>121</v>
      </c>
      <c r="J54" s="895">
        <f t="shared" si="34"/>
        <v>0</v>
      </c>
      <c r="K54" s="890">
        <v>1</v>
      </c>
      <c r="L54" s="888">
        <v>1</v>
      </c>
      <c r="M54" s="897">
        <f t="shared" si="35"/>
        <v>2</v>
      </c>
      <c r="N54" s="891" t="s">
        <v>121</v>
      </c>
      <c r="O54" s="892">
        <v>2</v>
      </c>
      <c r="P54" s="900">
        <f t="shared" si="36"/>
        <v>2</v>
      </c>
      <c r="Q54" s="845" t="s">
        <v>121</v>
      </c>
      <c r="R54" s="846" t="s">
        <v>121</v>
      </c>
      <c r="S54" s="900">
        <f t="shared" si="37"/>
        <v>0</v>
      </c>
      <c r="T54" s="845" t="s">
        <v>121</v>
      </c>
      <c r="U54" s="846" t="s">
        <v>121</v>
      </c>
      <c r="V54" s="900">
        <f t="shared" si="38"/>
        <v>0</v>
      </c>
      <c r="W54" s="845" t="s">
        <v>121</v>
      </c>
      <c r="X54" s="846" t="s">
        <v>121</v>
      </c>
      <c r="Y54" s="900">
        <f t="shared" si="39"/>
        <v>0</v>
      </c>
      <c r="Z54" s="845" t="s">
        <v>121</v>
      </c>
      <c r="AA54" s="846">
        <v>1</v>
      </c>
      <c r="AB54" s="900">
        <f t="shared" si="40"/>
        <v>1</v>
      </c>
      <c r="AC54" s="845" t="s">
        <v>121</v>
      </c>
      <c r="AD54" s="846">
        <v>1</v>
      </c>
      <c r="AE54" s="900">
        <f t="shared" si="41"/>
        <v>1</v>
      </c>
      <c r="AF54" s="837" t="s">
        <v>121</v>
      </c>
      <c r="AG54" s="838" t="s">
        <v>121</v>
      </c>
      <c r="AH54" s="900">
        <f t="shared" si="12"/>
        <v>0</v>
      </c>
      <c r="AI54" s="837" t="s">
        <v>121</v>
      </c>
      <c r="AJ54" s="838" t="s">
        <v>121</v>
      </c>
      <c r="AK54" s="900">
        <f t="shared" si="13"/>
        <v>0</v>
      </c>
      <c r="AL54" s="837" t="s">
        <v>121</v>
      </c>
      <c r="AM54" s="838" t="s">
        <v>121</v>
      </c>
      <c r="AN54" s="900">
        <f t="shared" si="14"/>
        <v>0</v>
      </c>
      <c r="AO54" s="837" t="s">
        <v>121</v>
      </c>
      <c r="AP54" s="838">
        <v>1</v>
      </c>
      <c r="AQ54" s="900">
        <f t="shared" si="15"/>
        <v>1</v>
      </c>
      <c r="AR54" s="837" t="s">
        <v>121</v>
      </c>
      <c r="AS54" s="838">
        <v>1</v>
      </c>
      <c r="AT54" s="900">
        <f t="shared" si="16"/>
        <v>1</v>
      </c>
      <c r="AU54" s="901">
        <f t="shared" si="17"/>
        <v>0</v>
      </c>
      <c r="AV54" s="901">
        <f t="shared" si="18"/>
        <v>0</v>
      </c>
      <c r="AW54" s="966">
        <f t="shared" si="19"/>
        <v>0</v>
      </c>
      <c r="AX54" s="901">
        <f t="shared" si="20"/>
        <v>0</v>
      </c>
      <c r="AY54" s="902">
        <f t="shared" si="21"/>
        <v>0</v>
      </c>
      <c r="AZ54" s="903">
        <f t="shared" si="22"/>
        <v>0</v>
      </c>
      <c r="BA54" s="904">
        <f t="shared" si="23"/>
        <v>0</v>
      </c>
      <c r="BB54" s="902">
        <f t="shared" si="24"/>
        <v>0</v>
      </c>
      <c r="BC54" s="889">
        <f t="shared" si="25"/>
        <v>0</v>
      </c>
      <c r="BD54" s="901">
        <f t="shared" si="26"/>
        <v>1</v>
      </c>
      <c r="BE54" s="902">
        <f t="shared" si="27"/>
        <v>3</v>
      </c>
      <c r="BF54" s="966">
        <f t="shared" si="28"/>
        <v>4</v>
      </c>
      <c r="BG54" s="901">
        <f t="shared" si="29"/>
        <v>0</v>
      </c>
      <c r="BH54" s="902">
        <f t="shared" si="30"/>
        <v>4</v>
      </c>
      <c r="BI54" s="903">
        <f t="shared" si="31"/>
        <v>4</v>
      </c>
    </row>
    <row r="55" spans="1:61" ht="12.75" customHeight="1" x14ac:dyDescent="0.2">
      <c r="A55" s="905" t="s">
        <v>213</v>
      </c>
      <c r="B55" s="906" t="s">
        <v>121</v>
      </c>
      <c r="C55" s="888" t="s">
        <v>121</v>
      </c>
      <c r="D55" s="895">
        <f t="shared" si="32"/>
        <v>0</v>
      </c>
      <c r="E55" s="890" t="s">
        <v>121</v>
      </c>
      <c r="F55" s="888" t="s">
        <v>121</v>
      </c>
      <c r="G55" s="897">
        <f t="shared" si="33"/>
        <v>0</v>
      </c>
      <c r="H55" s="906" t="s">
        <v>121</v>
      </c>
      <c r="I55" s="888" t="s">
        <v>121</v>
      </c>
      <c r="J55" s="895">
        <f t="shared" si="34"/>
        <v>0</v>
      </c>
      <c r="K55" s="890" t="s">
        <v>121</v>
      </c>
      <c r="L55" s="888" t="s">
        <v>121</v>
      </c>
      <c r="M55" s="897">
        <f t="shared" si="35"/>
        <v>0</v>
      </c>
      <c r="N55" s="891" t="s">
        <v>121</v>
      </c>
      <c r="O55" s="892" t="s">
        <v>121</v>
      </c>
      <c r="P55" s="900">
        <f t="shared" si="36"/>
        <v>0</v>
      </c>
      <c r="Q55" s="845" t="s">
        <v>121</v>
      </c>
      <c r="R55" s="846" t="s">
        <v>121</v>
      </c>
      <c r="S55" s="900">
        <f t="shared" si="37"/>
        <v>0</v>
      </c>
      <c r="T55" s="845" t="s">
        <v>121</v>
      </c>
      <c r="U55" s="846" t="s">
        <v>121</v>
      </c>
      <c r="V55" s="900">
        <f t="shared" si="38"/>
        <v>0</v>
      </c>
      <c r="W55" s="845" t="s">
        <v>121</v>
      </c>
      <c r="X55" s="846" t="s">
        <v>121</v>
      </c>
      <c r="Y55" s="900">
        <f t="shared" si="39"/>
        <v>0</v>
      </c>
      <c r="Z55" s="845" t="s">
        <v>121</v>
      </c>
      <c r="AA55" s="846" t="s">
        <v>121</v>
      </c>
      <c r="AB55" s="900">
        <f t="shared" si="40"/>
        <v>0</v>
      </c>
      <c r="AC55" s="845" t="s">
        <v>121</v>
      </c>
      <c r="AD55" s="846">
        <v>1</v>
      </c>
      <c r="AE55" s="900">
        <f t="shared" si="41"/>
        <v>1</v>
      </c>
      <c r="AF55" s="837" t="s">
        <v>121</v>
      </c>
      <c r="AG55" s="838" t="s">
        <v>121</v>
      </c>
      <c r="AH55" s="900">
        <f t="shared" si="12"/>
        <v>0</v>
      </c>
      <c r="AI55" s="837" t="s">
        <v>121</v>
      </c>
      <c r="AJ55" s="838" t="s">
        <v>121</v>
      </c>
      <c r="AK55" s="900">
        <f t="shared" si="13"/>
        <v>0</v>
      </c>
      <c r="AL55" s="837" t="s">
        <v>121</v>
      </c>
      <c r="AM55" s="838" t="s">
        <v>121</v>
      </c>
      <c r="AN55" s="900">
        <f t="shared" si="14"/>
        <v>0</v>
      </c>
      <c r="AO55" s="837" t="s">
        <v>121</v>
      </c>
      <c r="AP55" s="838" t="s">
        <v>121</v>
      </c>
      <c r="AQ55" s="900">
        <f t="shared" si="15"/>
        <v>0</v>
      </c>
      <c r="AR55" s="837" t="s">
        <v>121</v>
      </c>
      <c r="AS55" s="838" t="s">
        <v>121</v>
      </c>
      <c r="AT55" s="900">
        <f t="shared" si="16"/>
        <v>0</v>
      </c>
      <c r="AU55" s="901">
        <f t="shared" si="17"/>
        <v>0</v>
      </c>
      <c r="AV55" s="901">
        <f t="shared" si="18"/>
        <v>0</v>
      </c>
      <c r="AW55" s="966">
        <f t="shared" si="19"/>
        <v>0</v>
      </c>
      <c r="AX55" s="901">
        <f t="shared" si="20"/>
        <v>0</v>
      </c>
      <c r="AY55" s="902">
        <f t="shared" si="21"/>
        <v>0</v>
      </c>
      <c r="AZ55" s="903">
        <f t="shared" si="22"/>
        <v>0</v>
      </c>
      <c r="BA55" s="904">
        <f t="shared" si="23"/>
        <v>0</v>
      </c>
      <c r="BB55" s="902">
        <f t="shared" si="24"/>
        <v>0</v>
      </c>
      <c r="BC55" s="889">
        <f t="shared" si="25"/>
        <v>0</v>
      </c>
      <c r="BD55" s="901">
        <f t="shared" si="26"/>
        <v>0</v>
      </c>
      <c r="BE55" s="902">
        <f t="shared" si="27"/>
        <v>0</v>
      </c>
      <c r="BF55" s="966">
        <f t="shared" si="28"/>
        <v>0</v>
      </c>
      <c r="BG55" s="901">
        <f t="shared" si="29"/>
        <v>0</v>
      </c>
      <c r="BH55" s="902">
        <f t="shared" si="30"/>
        <v>1</v>
      </c>
      <c r="BI55" s="903">
        <f t="shared" si="31"/>
        <v>1</v>
      </c>
    </row>
    <row r="56" spans="1:61" ht="12.75" customHeight="1" x14ac:dyDescent="0.2">
      <c r="A56" s="905" t="s">
        <v>74</v>
      </c>
      <c r="B56" s="906" t="s">
        <v>121</v>
      </c>
      <c r="C56" s="888">
        <v>1</v>
      </c>
      <c r="D56" s="895">
        <f t="shared" si="32"/>
        <v>1</v>
      </c>
      <c r="E56" s="890" t="s">
        <v>121</v>
      </c>
      <c r="F56" s="888" t="s">
        <v>121</v>
      </c>
      <c r="G56" s="897">
        <f t="shared" si="33"/>
        <v>0</v>
      </c>
      <c r="H56" s="906" t="s">
        <v>121</v>
      </c>
      <c r="I56" s="888" t="s">
        <v>121</v>
      </c>
      <c r="J56" s="895">
        <f t="shared" si="34"/>
        <v>0</v>
      </c>
      <c r="K56" s="890">
        <v>1</v>
      </c>
      <c r="L56" s="888">
        <v>2</v>
      </c>
      <c r="M56" s="897">
        <f t="shared" si="35"/>
        <v>3</v>
      </c>
      <c r="N56" s="891" t="s">
        <v>121</v>
      </c>
      <c r="O56" s="892">
        <v>8</v>
      </c>
      <c r="P56" s="900">
        <f t="shared" si="36"/>
        <v>8</v>
      </c>
      <c r="Q56" s="845" t="s">
        <v>121</v>
      </c>
      <c r="R56" s="846" t="s">
        <v>121</v>
      </c>
      <c r="S56" s="900">
        <f t="shared" si="37"/>
        <v>0</v>
      </c>
      <c r="T56" s="845" t="s">
        <v>121</v>
      </c>
      <c r="U56" s="846" t="s">
        <v>121</v>
      </c>
      <c r="V56" s="900">
        <f t="shared" si="38"/>
        <v>0</v>
      </c>
      <c r="W56" s="845" t="s">
        <v>121</v>
      </c>
      <c r="X56" s="846">
        <v>1</v>
      </c>
      <c r="Y56" s="900">
        <f t="shared" si="39"/>
        <v>1</v>
      </c>
      <c r="Z56" s="845" t="s">
        <v>121</v>
      </c>
      <c r="AA56" s="846">
        <v>1</v>
      </c>
      <c r="AB56" s="900">
        <f t="shared" si="40"/>
        <v>1</v>
      </c>
      <c r="AC56" s="845">
        <v>1</v>
      </c>
      <c r="AD56" s="846">
        <v>2</v>
      </c>
      <c r="AE56" s="900">
        <f t="shared" si="41"/>
        <v>3</v>
      </c>
      <c r="AF56" s="837" t="s">
        <v>121</v>
      </c>
      <c r="AG56" s="838" t="s">
        <v>121</v>
      </c>
      <c r="AH56" s="900">
        <f t="shared" si="12"/>
        <v>0</v>
      </c>
      <c r="AI56" s="837" t="s">
        <v>121</v>
      </c>
      <c r="AJ56" s="838" t="s">
        <v>121</v>
      </c>
      <c r="AK56" s="900">
        <f t="shared" si="13"/>
        <v>0</v>
      </c>
      <c r="AL56" s="837" t="s">
        <v>121</v>
      </c>
      <c r="AM56" s="838" t="s">
        <v>121</v>
      </c>
      <c r="AN56" s="900">
        <f t="shared" si="14"/>
        <v>0</v>
      </c>
      <c r="AO56" s="837">
        <v>3</v>
      </c>
      <c r="AP56" s="838">
        <v>1</v>
      </c>
      <c r="AQ56" s="900">
        <f t="shared" si="15"/>
        <v>4</v>
      </c>
      <c r="AR56" s="837" t="s">
        <v>121</v>
      </c>
      <c r="AS56" s="838">
        <v>3</v>
      </c>
      <c r="AT56" s="900">
        <f t="shared" si="16"/>
        <v>3</v>
      </c>
      <c r="AU56" s="901">
        <f t="shared" si="17"/>
        <v>0</v>
      </c>
      <c r="AV56" s="901">
        <f t="shared" si="18"/>
        <v>1</v>
      </c>
      <c r="AW56" s="966">
        <f t="shared" si="19"/>
        <v>1</v>
      </c>
      <c r="AX56" s="901">
        <f t="shared" si="20"/>
        <v>0</v>
      </c>
      <c r="AY56" s="902">
        <f t="shared" si="21"/>
        <v>0</v>
      </c>
      <c r="AZ56" s="903">
        <f t="shared" si="22"/>
        <v>0</v>
      </c>
      <c r="BA56" s="904">
        <f t="shared" si="23"/>
        <v>0</v>
      </c>
      <c r="BB56" s="902">
        <f t="shared" si="24"/>
        <v>1</v>
      </c>
      <c r="BC56" s="889">
        <f t="shared" si="25"/>
        <v>1</v>
      </c>
      <c r="BD56" s="901">
        <f t="shared" si="26"/>
        <v>4</v>
      </c>
      <c r="BE56" s="902">
        <f t="shared" si="27"/>
        <v>4</v>
      </c>
      <c r="BF56" s="966">
        <f t="shared" si="28"/>
        <v>8</v>
      </c>
      <c r="BG56" s="901">
        <f t="shared" si="29"/>
        <v>1</v>
      </c>
      <c r="BH56" s="902">
        <f t="shared" si="30"/>
        <v>13</v>
      </c>
      <c r="BI56" s="903">
        <f t="shared" si="31"/>
        <v>14</v>
      </c>
    </row>
    <row r="57" spans="1:61" ht="12.75" customHeight="1" x14ac:dyDescent="0.2">
      <c r="A57" s="905" t="s">
        <v>76</v>
      </c>
      <c r="B57" s="906">
        <v>2</v>
      </c>
      <c r="C57" s="888">
        <v>1</v>
      </c>
      <c r="D57" s="895">
        <f t="shared" si="32"/>
        <v>3</v>
      </c>
      <c r="E57" s="890" t="s">
        <v>121</v>
      </c>
      <c r="F57" s="888" t="s">
        <v>121</v>
      </c>
      <c r="G57" s="897">
        <f t="shared" si="33"/>
        <v>0</v>
      </c>
      <c r="H57" s="906" t="s">
        <v>121</v>
      </c>
      <c r="I57" s="888">
        <v>2</v>
      </c>
      <c r="J57" s="895">
        <f t="shared" si="34"/>
        <v>2</v>
      </c>
      <c r="K57" s="890" t="s">
        <v>121</v>
      </c>
      <c r="L57" s="888">
        <v>10</v>
      </c>
      <c r="M57" s="897">
        <f t="shared" si="35"/>
        <v>10</v>
      </c>
      <c r="N57" s="891" t="s">
        <v>121</v>
      </c>
      <c r="O57" s="892">
        <v>22</v>
      </c>
      <c r="P57" s="900">
        <f t="shared" si="36"/>
        <v>22</v>
      </c>
      <c r="Q57" s="845" t="s">
        <v>121</v>
      </c>
      <c r="R57" s="846">
        <v>2</v>
      </c>
      <c r="S57" s="900">
        <f t="shared" si="37"/>
        <v>2</v>
      </c>
      <c r="T57" s="845" t="s">
        <v>121</v>
      </c>
      <c r="U57" s="846" t="s">
        <v>121</v>
      </c>
      <c r="V57" s="900">
        <f t="shared" si="38"/>
        <v>0</v>
      </c>
      <c r="W57" s="845" t="s">
        <v>121</v>
      </c>
      <c r="X57" s="846">
        <v>1</v>
      </c>
      <c r="Y57" s="900">
        <f t="shared" si="39"/>
        <v>1</v>
      </c>
      <c r="Z57" s="845" t="s">
        <v>121</v>
      </c>
      <c r="AA57" s="846">
        <v>13</v>
      </c>
      <c r="AB57" s="900">
        <f t="shared" si="40"/>
        <v>13</v>
      </c>
      <c r="AC57" s="845" t="s">
        <v>121</v>
      </c>
      <c r="AD57" s="846">
        <v>31</v>
      </c>
      <c r="AE57" s="900">
        <f t="shared" si="41"/>
        <v>31</v>
      </c>
      <c r="AF57" s="837" t="s">
        <v>121</v>
      </c>
      <c r="AG57" s="838" t="s">
        <v>121</v>
      </c>
      <c r="AH57" s="900">
        <f t="shared" si="12"/>
        <v>0</v>
      </c>
      <c r="AI57" s="837" t="s">
        <v>121</v>
      </c>
      <c r="AJ57" s="838" t="s">
        <v>121</v>
      </c>
      <c r="AK57" s="900">
        <f t="shared" si="13"/>
        <v>0</v>
      </c>
      <c r="AL57" s="837" t="s">
        <v>121</v>
      </c>
      <c r="AM57" s="838" t="s">
        <v>121</v>
      </c>
      <c r="AN57" s="900">
        <f t="shared" si="14"/>
        <v>0</v>
      </c>
      <c r="AO57" s="837" t="s">
        <v>121</v>
      </c>
      <c r="AP57" s="838">
        <v>10</v>
      </c>
      <c r="AQ57" s="900">
        <f t="shared" si="15"/>
        <v>10</v>
      </c>
      <c r="AR57" s="837" t="s">
        <v>121</v>
      </c>
      <c r="AS57" s="838">
        <v>18</v>
      </c>
      <c r="AT57" s="900">
        <f t="shared" si="16"/>
        <v>18</v>
      </c>
      <c r="AU57" s="901">
        <f t="shared" si="17"/>
        <v>2</v>
      </c>
      <c r="AV57" s="901">
        <f t="shared" si="18"/>
        <v>3</v>
      </c>
      <c r="AW57" s="966">
        <f t="shared" si="19"/>
        <v>5</v>
      </c>
      <c r="AX57" s="901">
        <f t="shared" si="20"/>
        <v>0</v>
      </c>
      <c r="AY57" s="902">
        <f t="shared" si="21"/>
        <v>0</v>
      </c>
      <c r="AZ57" s="903">
        <f t="shared" si="22"/>
        <v>0</v>
      </c>
      <c r="BA57" s="904">
        <f t="shared" si="23"/>
        <v>0</v>
      </c>
      <c r="BB57" s="902">
        <f t="shared" si="24"/>
        <v>3</v>
      </c>
      <c r="BC57" s="889">
        <f t="shared" si="25"/>
        <v>3</v>
      </c>
      <c r="BD57" s="901">
        <f t="shared" si="26"/>
        <v>0</v>
      </c>
      <c r="BE57" s="902">
        <f t="shared" si="27"/>
        <v>33</v>
      </c>
      <c r="BF57" s="966">
        <f t="shared" si="28"/>
        <v>33</v>
      </c>
      <c r="BG57" s="901">
        <f t="shared" si="29"/>
        <v>0</v>
      </c>
      <c r="BH57" s="902">
        <f t="shared" si="30"/>
        <v>71</v>
      </c>
      <c r="BI57" s="903">
        <f t="shared" si="31"/>
        <v>71</v>
      </c>
    </row>
    <row r="58" spans="1:61" ht="12.75" customHeight="1" x14ac:dyDescent="0.2">
      <c r="A58" s="910" t="s">
        <v>77</v>
      </c>
      <c r="B58" s="906" t="s">
        <v>121</v>
      </c>
      <c r="C58" s="888">
        <v>2</v>
      </c>
      <c r="D58" s="895">
        <f t="shared" si="32"/>
        <v>2</v>
      </c>
      <c r="E58" s="890" t="s">
        <v>121</v>
      </c>
      <c r="F58" s="888" t="s">
        <v>121</v>
      </c>
      <c r="G58" s="897">
        <f t="shared" si="33"/>
        <v>0</v>
      </c>
      <c r="H58" s="906" t="s">
        <v>121</v>
      </c>
      <c r="I58" s="888">
        <v>1</v>
      </c>
      <c r="J58" s="895">
        <f t="shared" si="34"/>
        <v>1</v>
      </c>
      <c r="K58" s="890" t="s">
        <v>121</v>
      </c>
      <c r="L58" s="888">
        <v>1</v>
      </c>
      <c r="M58" s="897">
        <f t="shared" si="35"/>
        <v>1</v>
      </c>
      <c r="N58" s="891" t="s">
        <v>121</v>
      </c>
      <c r="O58" s="892">
        <v>3</v>
      </c>
      <c r="P58" s="900">
        <f t="shared" si="36"/>
        <v>3</v>
      </c>
      <c r="Q58" s="845" t="s">
        <v>121</v>
      </c>
      <c r="R58" s="846" t="s">
        <v>121</v>
      </c>
      <c r="S58" s="900">
        <f t="shared" si="37"/>
        <v>0</v>
      </c>
      <c r="T58" s="845" t="s">
        <v>121</v>
      </c>
      <c r="U58" s="846">
        <v>1</v>
      </c>
      <c r="V58" s="900">
        <f t="shared" si="38"/>
        <v>1</v>
      </c>
      <c r="W58" s="845" t="s">
        <v>121</v>
      </c>
      <c r="X58" s="846" t="s">
        <v>121</v>
      </c>
      <c r="Y58" s="900">
        <f t="shared" si="39"/>
        <v>0</v>
      </c>
      <c r="Z58" s="845" t="s">
        <v>121</v>
      </c>
      <c r="AA58" s="846" t="s">
        <v>121</v>
      </c>
      <c r="AB58" s="900">
        <f t="shared" si="40"/>
        <v>0</v>
      </c>
      <c r="AC58" s="845" t="s">
        <v>121</v>
      </c>
      <c r="AD58" s="846">
        <v>2</v>
      </c>
      <c r="AE58" s="900">
        <f t="shared" si="41"/>
        <v>2</v>
      </c>
      <c r="AF58" s="837">
        <v>1</v>
      </c>
      <c r="AG58" s="838" t="s">
        <v>121</v>
      </c>
      <c r="AH58" s="900">
        <f t="shared" si="12"/>
        <v>1</v>
      </c>
      <c r="AI58" s="837" t="s">
        <v>121</v>
      </c>
      <c r="AJ58" s="838">
        <v>1</v>
      </c>
      <c r="AK58" s="900">
        <f t="shared" si="13"/>
        <v>1</v>
      </c>
      <c r="AL58" s="837" t="s">
        <v>121</v>
      </c>
      <c r="AM58" s="838" t="s">
        <v>121</v>
      </c>
      <c r="AN58" s="900">
        <f t="shared" si="14"/>
        <v>0</v>
      </c>
      <c r="AO58" s="837" t="s">
        <v>121</v>
      </c>
      <c r="AP58" s="838" t="s">
        <v>121</v>
      </c>
      <c r="AQ58" s="900">
        <f t="shared" si="15"/>
        <v>0</v>
      </c>
      <c r="AR58" s="837" t="s">
        <v>121</v>
      </c>
      <c r="AS58" s="838">
        <v>2</v>
      </c>
      <c r="AT58" s="900">
        <f t="shared" si="16"/>
        <v>2</v>
      </c>
      <c r="AU58" s="901">
        <f t="shared" si="17"/>
        <v>1</v>
      </c>
      <c r="AV58" s="901">
        <f t="shared" si="18"/>
        <v>2</v>
      </c>
      <c r="AW58" s="966">
        <f t="shared" si="19"/>
        <v>3</v>
      </c>
      <c r="AX58" s="901">
        <f t="shared" si="20"/>
        <v>0</v>
      </c>
      <c r="AY58" s="902">
        <f t="shared" si="21"/>
        <v>2</v>
      </c>
      <c r="AZ58" s="903">
        <f t="shared" si="22"/>
        <v>2</v>
      </c>
      <c r="BA58" s="904">
        <f t="shared" si="23"/>
        <v>0</v>
      </c>
      <c r="BB58" s="902">
        <f t="shared" si="24"/>
        <v>1</v>
      </c>
      <c r="BC58" s="889">
        <f t="shared" si="25"/>
        <v>1</v>
      </c>
      <c r="BD58" s="901">
        <f t="shared" si="26"/>
        <v>0</v>
      </c>
      <c r="BE58" s="902">
        <f t="shared" si="27"/>
        <v>1</v>
      </c>
      <c r="BF58" s="966">
        <f t="shared" si="28"/>
        <v>1</v>
      </c>
      <c r="BG58" s="901">
        <f t="shared" si="29"/>
        <v>0</v>
      </c>
      <c r="BH58" s="902">
        <f t="shared" si="30"/>
        <v>7</v>
      </c>
      <c r="BI58" s="903">
        <f t="shared" si="31"/>
        <v>7</v>
      </c>
    </row>
    <row r="59" spans="1:61" x14ac:dyDescent="0.2">
      <c r="A59" s="905" t="s">
        <v>138</v>
      </c>
      <c r="B59" s="906" t="s">
        <v>121</v>
      </c>
      <c r="C59" s="888" t="s">
        <v>121</v>
      </c>
      <c r="D59" s="895">
        <f t="shared" si="32"/>
        <v>0</v>
      </c>
      <c r="E59" s="890" t="s">
        <v>121</v>
      </c>
      <c r="F59" s="888" t="s">
        <v>121</v>
      </c>
      <c r="G59" s="897">
        <f t="shared" si="33"/>
        <v>0</v>
      </c>
      <c r="H59" s="906" t="s">
        <v>121</v>
      </c>
      <c r="I59" s="888" t="s">
        <v>121</v>
      </c>
      <c r="J59" s="895">
        <f t="shared" si="34"/>
        <v>0</v>
      </c>
      <c r="K59" s="890" t="s">
        <v>121</v>
      </c>
      <c r="L59" s="888" t="s">
        <v>121</v>
      </c>
      <c r="M59" s="897">
        <f t="shared" si="35"/>
        <v>0</v>
      </c>
      <c r="N59" s="891" t="s">
        <v>121</v>
      </c>
      <c r="O59" s="892" t="s">
        <v>121</v>
      </c>
      <c r="P59" s="900">
        <f t="shared" si="36"/>
        <v>0</v>
      </c>
      <c r="Q59" s="845" t="s">
        <v>121</v>
      </c>
      <c r="R59" s="846" t="s">
        <v>121</v>
      </c>
      <c r="S59" s="900">
        <f t="shared" si="37"/>
        <v>0</v>
      </c>
      <c r="T59" s="845" t="s">
        <v>121</v>
      </c>
      <c r="U59" s="846" t="s">
        <v>121</v>
      </c>
      <c r="V59" s="900">
        <f t="shared" si="38"/>
        <v>0</v>
      </c>
      <c r="W59" s="845" t="s">
        <v>121</v>
      </c>
      <c r="X59" s="846" t="s">
        <v>121</v>
      </c>
      <c r="Y59" s="900">
        <f t="shared" si="39"/>
        <v>0</v>
      </c>
      <c r="Z59" s="845" t="s">
        <v>121</v>
      </c>
      <c r="AA59" s="846" t="s">
        <v>121</v>
      </c>
      <c r="AB59" s="900">
        <f t="shared" si="40"/>
        <v>0</v>
      </c>
      <c r="AC59" s="845" t="s">
        <v>121</v>
      </c>
      <c r="AD59" s="846">
        <v>1</v>
      </c>
      <c r="AE59" s="900">
        <f t="shared" si="41"/>
        <v>1</v>
      </c>
      <c r="AF59" s="837" t="s">
        <v>121</v>
      </c>
      <c r="AG59" s="838">
        <v>1</v>
      </c>
      <c r="AH59" s="900">
        <f t="shared" si="12"/>
        <v>1</v>
      </c>
      <c r="AI59" s="837" t="s">
        <v>121</v>
      </c>
      <c r="AJ59" s="838" t="s">
        <v>121</v>
      </c>
      <c r="AK59" s="900">
        <f t="shared" si="13"/>
        <v>0</v>
      </c>
      <c r="AL59" s="837" t="s">
        <v>121</v>
      </c>
      <c r="AM59" s="838" t="s">
        <v>121</v>
      </c>
      <c r="AN59" s="900">
        <f t="shared" si="14"/>
        <v>0</v>
      </c>
      <c r="AO59" s="837" t="s">
        <v>121</v>
      </c>
      <c r="AP59" s="838">
        <v>1</v>
      </c>
      <c r="AQ59" s="900">
        <f t="shared" si="15"/>
        <v>1</v>
      </c>
      <c r="AR59" s="837" t="s">
        <v>121</v>
      </c>
      <c r="AS59" s="838" t="s">
        <v>121</v>
      </c>
      <c r="AT59" s="900">
        <f t="shared" si="16"/>
        <v>0</v>
      </c>
      <c r="AU59" s="901">
        <f t="shared" si="17"/>
        <v>0</v>
      </c>
      <c r="AV59" s="901">
        <f t="shared" si="18"/>
        <v>1</v>
      </c>
      <c r="AW59" s="966">
        <f t="shared" si="19"/>
        <v>1</v>
      </c>
      <c r="AX59" s="901">
        <f t="shared" si="20"/>
        <v>0</v>
      </c>
      <c r="AY59" s="902">
        <f t="shared" si="21"/>
        <v>0</v>
      </c>
      <c r="AZ59" s="903">
        <f t="shared" si="22"/>
        <v>0</v>
      </c>
      <c r="BA59" s="904">
        <f t="shared" si="23"/>
        <v>0</v>
      </c>
      <c r="BB59" s="902">
        <f t="shared" si="24"/>
        <v>0</v>
      </c>
      <c r="BC59" s="889">
        <f t="shared" si="25"/>
        <v>0</v>
      </c>
      <c r="BD59" s="901">
        <f t="shared" si="26"/>
        <v>0</v>
      </c>
      <c r="BE59" s="902">
        <f t="shared" si="27"/>
        <v>1</v>
      </c>
      <c r="BF59" s="966">
        <f t="shared" si="28"/>
        <v>1</v>
      </c>
      <c r="BG59" s="901">
        <f t="shared" si="29"/>
        <v>0</v>
      </c>
      <c r="BH59" s="902">
        <f t="shared" si="30"/>
        <v>1</v>
      </c>
      <c r="BI59" s="903">
        <f t="shared" si="31"/>
        <v>1</v>
      </c>
    </row>
    <row r="60" spans="1:61" ht="12.75" customHeight="1" x14ac:dyDescent="0.2">
      <c r="A60" s="905" t="s">
        <v>81</v>
      </c>
      <c r="B60" s="906">
        <v>17</v>
      </c>
      <c r="C60" s="888">
        <v>9</v>
      </c>
      <c r="D60" s="895">
        <f t="shared" si="32"/>
        <v>26</v>
      </c>
      <c r="E60" s="890">
        <v>39</v>
      </c>
      <c r="F60" s="888">
        <v>49</v>
      </c>
      <c r="G60" s="897">
        <f t="shared" si="33"/>
        <v>88</v>
      </c>
      <c r="H60" s="906">
        <v>154</v>
      </c>
      <c r="I60" s="888">
        <v>128</v>
      </c>
      <c r="J60" s="895">
        <f t="shared" si="34"/>
        <v>282</v>
      </c>
      <c r="K60" s="890">
        <v>757</v>
      </c>
      <c r="L60" s="888">
        <v>823</v>
      </c>
      <c r="M60" s="897">
        <f t="shared" si="35"/>
        <v>1580</v>
      </c>
      <c r="N60" s="891">
        <v>7060</v>
      </c>
      <c r="O60" s="892">
        <v>6934</v>
      </c>
      <c r="P60" s="900">
        <f t="shared" si="36"/>
        <v>13994</v>
      </c>
      <c r="Q60" s="845">
        <v>7</v>
      </c>
      <c r="R60" s="846">
        <v>6</v>
      </c>
      <c r="S60" s="900">
        <f t="shared" si="37"/>
        <v>13</v>
      </c>
      <c r="T60" s="845">
        <v>53</v>
      </c>
      <c r="U60" s="846">
        <v>54</v>
      </c>
      <c r="V60" s="900">
        <f t="shared" si="38"/>
        <v>107</v>
      </c>
      <c r="W60" s="845">
        <v>118</v>
      </c>
      <c r="X60" s="846">
        <v>84</v>
      </c>
      <c r="Y60" s="900">
        <f t="shared" si="39"/>
        <v>202</v>
      </c>
      <c r="Z60" s="845">
        <v>487</v>
      </c>
      <c r="AA60" s="846">
        <v>515</v>
      </c>
      <c r="AB60" s="900">
        <f t="shared" si="40"/>
        <v>1002</v>
      </c>
      <c r="AC60" s="845">
        <v>2014</v>
      </c>
      <c r="AD60" s="846">
        <v>1808</v>
      </c>
      <c r="AE60" s="900">
        <f t="shared" si="41"/>
        <v>3822</v>
      </c>
      <c r="AF60" s="837">
        <v>13</v>
      </c>
      <c r="AG60" s="838">
        <v>8</v>
      </c>
      <c r="AH60" s="900">
        <f t="shared" si="12"/>
        <v>21</v>
      </c>
      <c r="AI60" s="837">
        <v>57</v>
      </c>
      <c r="AJ60" s="838">
        <v>47</v>
      </c>
      <c r="AK60" s="900">
        <f t="shared" si="13"/>
        <v>104</v>
      </c>
      <c r="AL60" s="837">
        <v>50</v>
      </c>
      <c r="AM60" s="838">
        <v>41</v>
      </c>
      <c r="AN60" s="900">
        <f t="shared" si="14"/>
        <v>91</v>
      </c>
      <c r="AO60" s="837">
        <v>298</v>
      </c>
      <c r="AP60" s="838">
        <v>372</v>
      </c>
      <c r="AQ60" s="900">
        <f t="shared" si="15"/>
        <v>670</v>
      </c>
      <c r="AR60" s="837">
        <v>3460</v>
      </c>
      <c r="AS60" s="838">
        <v>3106</v>
      </c>
      <c r="AT60" s="900">
        <f t="shared" si="16"/>
        <v>6566</v>
      </c>
      <c r="AU60" s="901">
        <f t="shared" si="17"/>
        <v>37</v>
      </c>
      <c r="AV60" s="901">
        <f t="shared" si="18"/>
        <v>23</v>
      </c>
      <c r="AW60" s="966">
        <f t="shared" si="19"/>
        <v>60</v>
      </c>
      <c r="AX60" s="901">
        <f t="shared" si="20"/>
        <v>149</v>
      </c>
      <c r="AY60" s="902">
        <f t="shared" si="21"/>
        <v>150</v>
      </c>
      <c r="AZ60" s="903">
        <f t="shared" si="22"/>
        <v>299</v>
      </c>
      <c r="BA60" s="904">
        <f t="shared" si="23"/>
        <v>322</v>
      </c>
      <c r="BB60" s="902">
        <f t="shared" si="24"/>
        <v>253</v>
      </c>
      <c r="BC60" s="889">
        <f t="shared" si="25"/>
        <v>575</v>
      </c>
      <c r="BD60" s="901">
        <f t="shared" si="26"/>
        <v>1542</v>
      </c>
      <c r="BE60" s="902">
        <f t="shared" si="27"/>
        <v>1710</v>
      </c>
      <c r="BF60" s="966">
        <f t="shared" si="28"/>
        <v>3252</v>
      </c>
      <c r="BG60" s="901">
        <f t="shared" si="29"/>
        <v>12534</v>
      </c>
      <c r="BH60" s="902">
        <f t="shared" si="30"/>
        <v>11848</v>
      </c>
      <c r="BI60" s="903">
        <f t="shared" si="31"/>
        <v>24382</v>
      </c>
    </row>
    <row r="61" spans="1:61" ht="12.75" customHeight="1" x14ac:dyDescent="0.2">
      <c r="A61" s="905" t="s">
        <v>177</v>
      </c>
      <c r="B61" s="906" t="s">
        <v>121</v>
      </c>
      <c r="C61" s="888" t="s">
        <v>121</v>
      </c>
      <c r="D61" s="895">
        <f t="shared" si="32"/>
        <v>0</v>
      </c>
      <c r="E61" s="890" t="s">
        <v>121</v>
      </c>
      <c r="F61" s="888" t="s">
        <v>121</v>
      </c>
      <c r="G61" s="897">
        <f t="shared" si="33"/>
        <v>0</v>
      </c>
      <c r="H61" s="906" t="s">
        <v>121</v>
      </c>
      <c r="I61" s="888" t="s">
        <v>121</v>
      </c>
      <c r="J61" s="895">
        <f t="shared" si="34"/>
        <v>0</v>
      </c>
      <c r="K61" s="890">
        <v>1</v>
      </c>
      <c r="L61" s="888" t="s">
        <v>121</v>
      </c>
      <c r="M61" s="897">
        <f t="shared" si="35"/>
        <v>1</v>
      </c>
      <c r="N61" s="891">
        <v>1</v>
      </c>
      <c r="O61" s="892">
        <v>1</v>
      </c>
      <c r="P61" s="900">
        <f t="shared" si="36"/>
        <v>2</v>
      </c>
      <c r="Q61" s="845" t="s">
        <v>121</v>
      </c>
      <c r="R61" s="846" t="s">
        <v>121</v>
      </c>
      <c r="S61" s="900">
        <f t="shared" si="37"/>
        <v>0</v>
      </c>
      <c r="T61" s="845" t="s">
        <v>121</v>
      </c>
      <c r="U61" s="846" t="s">
        <v>121</v>
      </c>
      <c r="V61" s="900">
        <f t="shared" si="38"/>
        <v>0</v>
      </c>
      <c r="W61" s="845" t="s">
        <v>121</v>
      </c>
      <c r="X61" s="846" t="s">
        <v>121</v>
      </c>
      <c r="Y61" s="900">
        <f t="shared" si="39"/>
        <v>0</v>
      </c>
      <c r="Z61" s="845" t="s">
        <v>121</v>
      </c>
      <c r="AA61" s="846" t="s">
        <v>121</v>
      </c>
      <c r="AB61" s="900">
        <f t="shared" si="40"/>
        <v>0</v>
      </c>
      <c r="AC61" s="845" t="s">
        <v>121</v>
      </c>
      <c r="AD61" s="846" t="s">
        <v>121</v>
      </c>
      <c r="AE61" s="900">
        <f t="shared" si="41"/>
        <v>0</v>
      </c>
      <c r="AF61" s="837" t="s">
        <v>121</v>
      </c>
      <c r="AG61" s="838" t="s">
        <v>121</v>
      </c>
      <c r="AH61" s="900">
        <f t="shared" si="12"/>
        <v>0</v>
      </c>
      <c r="AI61" s="837" t="s">
        <v>121</v>
      </c>
      <c r="AJ61" s="838" t="s">
        <v>121</v>
      </c>
      <c r="AK61" s="900">
        <f t="shared" si="13"/>
        <v>0</v>
      </c>
      <c r="AL61" s="837" t="s">
        <v>121</v>
      </c>
      <c r="AM61" s="838" t="s">
        <v>121</v>
      </c>
      <c r="AN61" s="900">
        <f t="shared" si="14"/>
        <v>0</v>
      </c>
      <c r="AO61" s="837" t="s">
        <v>121</v>
      </c>
      <c r="AP61" s="838" t="s">
        <v>121</v>
      </c>
      <c r="AQ61" s="900">
        <f t="shared" si="15"/>
        <v>0</v>
      </c>
      <c r="AR61" s="837" t="s">
        <v>121</v>
      </c>
      <c r="AS61" s="838" t="s">
        <v>121</v>
      </c>
      <c r="AT61" s="900">
        <f t="shared" si="16"/>
        <v>0</v>
      </c>
      <c r="AU61" s="901">
        <f t="shared" si="17"/>
        <v>0</v>
      </c>
      <c r="AV61" s="901">
        <f t="shared" si="18"/>
        <v>0</v>
      </c>
      <c r="AW61" s="966">
        <f t="shared" si="19"/>
        <v>0</v>
      </c>
      <c r="AX61" s="901">
        <f t="shared" si="20"/>
        <v>0</v>
      </c>
      <c r="AY61" s="902">
        <f t="shared" si="21"/>
        <v>0</v>
      </c>
      <c r="AZ61" s="903">
        <f t="shared" si="22"/>
        <v>0</v>
      </c>
      <c r="BA61" s="904">
        <f t="shared" si="23"/>
        <v>0</v>
      </c>
      <c r="BB61" s="902">
        <f t="shared" si="24"/>
        <v>0</v>
      </c>
      <c r="BC61" s="889">
        <f t="shared" si="25"/>
        <v>0</v>
      </c>
      <c r="BD61" s="901">
        <f t="shared" si="26"/>
        <v>1</v>
      </c>
      <c r="BE61" s="902">
        <f t="shared" si="27"/>
        <v>0</v>
      </c>
      <c r="BF61" s="966">
        <f t="shared" si="28"/>
        <v>1</v>
      </c>
      <c r="BG61" s="901">
        <f t="shared" si="29"/>
        <v>1</v>
      </c>
      <c r="BH61" s="902">
        <f t="shared" si="30"/>
        <v>1</v>
      </c>
      <c r="BI61" s="903">
        <f t="shared" si="31"/>
        <v>2</v>
      </c>
    </row>
    <row r="62" spans="1:61" ht="12.75" customHeight="1" x14ac:dyDescent="0.2">
      <c r="A62" s="905" t="s">
        <v>215</v>
      </c>
      <c r="B62" s="906" t="s">
        <v>121</v>
      </c>
      <c r="C62" s="888" t="s">
        <v>121</v>
      </c>
      <c r="D62" s="895">
        <f t="shared" si="32"/>
        <v>0</v>
      </c>
      <c r="E62" s="890" t="s">
        <v>121</v>
      </c>
      <c r="F62" s="888" t="s">
        <v>121</v>
      </c>
      <c r="G62" s="897">
        <f t="shared" si="33"/>
        <v>0</v>
      </c>
      <c r="H62" s="906" t="s">
        <v>121</v>
      </c>
      <c r="I62" s="888" t="s">
        <v>121</v>
      </c>
      <c r="J62" s="895">
        <f t="shared" si="34"/>
        <v>0</v>
      </c>
      <c r="K62" s="890">
        <v>2</v>
      </c>
      <c r="L62" s="888" t="s">
        <v>121</v>
      </c>
      <c r="M62" s="897">
        <f t="shared" si="35"/>
        <v>2</v>
      </c>
      <c r="N62" s="891" t="s">
        <v>121</v>
      </c>
      <c r="O62" s="892">
        <v>1</v>
      </c>
      <c r="P62" s="900">
        <f t="shared" si="36"/>
        <v>1</v>
      </c>
      <c r="Q62" s="845" t="s">
        <v>121</v>
      </c>
      <c r="R62" s="846">
        <v>1</v>
      </c>
      <c r="S62" s="900">
        <f t="shared" si="37"/>
        <v>1</v>
      </c>
      <c r="T62" s="845" t="s">
        <v>121</v>
      </c>
      <c r="U62" s="846" t="s">
        <v>121</v>
      </c>
      <c r="V62" s="900">
        <f t="shared" si="38"/>
        <v>0</v>
      </c>
      <c r="W62" s="845" t="s">
        <v>121</v>
      </c>
      <c r="X62" s="846" t="s">
        <v>121</v>
      </c>
      <c r="Y62" s="900">
        <f t="shared" si="39"/>
        <v>0</v>
      </c>
      <c r="Z62" s="845" t="s">
        <v>121</v>
      </c>
      <c r="AA62" s="846" t="s">
        <v>121</v>
      </c>
      <c r="AB62" s="900">
        <f t="shared" si="40"/>
        <v>0</v>
      </c>
      <c r="AC62" s="845" t="s">
        <v>121</v>
      </c>
      <c r="AD62" s="846">
        <v>1</v>
      </c>
      <c r="AE62" s="900">
        <f t="shared" si="41"/>
        <v>1</v>
      </c>
      <c r="AF62" s="837">
        <v>1</v>
      </c>
      <c r="AG62" s="838">
        <v>1</v>
      </c>
      <c r="AH62" s="900">
        <f t="shared" si="12"/>
        <v>2</v>
      </c>
      <c r="AI62" s="837" t="s">
        <v>121</v>
      </c>
      <c r="AJ62" s="838" t="s">
        <v>121</v>
      </c>
      <c r="AK62" s="900">
        <f t="shared" si="13"/>
        <v>0</v>
      </c>
      <c r="AL62" s="837" t="s">
        <v>121</v>
      </c>
      <c r="AM62" s="838" t="s">
        <v>121</v>
      </c>
      <c r="AN62" s="900">
        <f t="shared" si="14"/>
        <v>0</v>
      </c>
      <c r="AO62" s="837" t="s">
        <v>121</v>
      </c>
      <c r="AP62" s="838" t="s">
        <v>121</v>
      </c>
      <c r="AQ62" s="900">
        <f t="shared" si="15"/>
        <v>0</v>
      </c>
      <c r="AR62" s="837" t="s">
        <v>121</v>
      </c>
      <c r="AS62" s="838">
        <v>3</v>
      </c>
      <c r="AT62" s="900">
        <f t="shared" si="16"/>
        <v>3</v>
      </c>
      <c r="AU62" s="901">
        <f t="shared" si="17"/>
        <v>1</v>
      </c>
      <c r="AV62" s="901">
        <f t="shared" si="18"/>
        <v>2</v>
      </c>
      <c r="AW62" s="966">
        <f t="shared" si="19"/>
        <v>3</v>
      </c>
      <c r="AX62" s="901">
        <f t="shared" si="20"/>
        <v>0</v>
      </c>
      <c r="AY62" s="902">
        <f t="shared" si="21"/>
        <v>0</v>
      </c>
      <c r="AZ62" s="903">
        <f t="shared" si="22"/>
        <v>0</v>
      </c>
      <c r="BA62" s="904">
        <f t="shared" si="23"/>
        <v>0</v>
      </c>
      <c r="BB62" s="902">
        <f t="shared" si="24"/>
        <v>0</v>
      </c>
      <c r="BC62" s="889">
        <f t="shared" si="25"/>
        <v>0</v>
      </c>
      <c r="BD62" s="901">
        <f t="shared" si="26"/>
        <v>2</v>
      </c>
      <c r="BE62" s="902">
        <f t="shared" si="27"/>
        <v>0</v>
      </c>
      <c r="BF62" s="966">
        <f t="shared" si="28"/>
        <v>2</v>
      </c>
      <c r="BG62" s="901">
        <f t="shared" si="29"/>
        <v>0</v>
      </c>
      <c r="BH62" s="902">
        <f t="shared" si="30"/>
        <v>5</v>
      </c>
      <c r="BI62" s="903">
        <f t="shared" si="31"/>
        <v>5</v>
      </c>
    </row>
    <row r="63" spans="1:61" ht="12.75" customHeight="1" x14ac:dyDescent="0.2">
      <c r="A63" s="905" t="s">
        <v>82</v>
      </c>
      <c r="B63" s="906" t="s">
        <v>121</v>
      </c>
      <c r="C63" s="888" t="s">
        <v>121</v>
      </c>
      <c r="D63" s="895">
        <f t="shared" si="32"/>
        <v>0</v>
      </c>
      <c r="E63" s="890" t="s">
        <v>121</v>
      </c>
      <c r="F63" s="888" t="s">
        <v>121</v>
      </c>
      <c r="G63" s="897">
        <f t="shared" si="33"/>
        <v>0</v>
      </c>
      <c r="H63" s="906" t="s">
        <v>121</v>
      </c>
      <c r="I63" s="888" t="s">
        <v>121</v>
      </c>
      <c r="J63" s="895">
        <f t="shared" si="34"/>
        <v>0</v>
      </c>
      <c r="K63" s="890" t="s">
        <v>121</v>
      </c>
      <c r="L63" s="888" t="s">
        <v>121</v>
      </c>
      <c r="M63" s="897">
        <f t="shared" si="35"/>
        <v>0</v>
      </c>
      <c r="N63" s="891" t="s">
        <v>121</v>
      </c>
      <c r="O63" s="892" t="s">
        <v>121</v>
      </c>
      <c r="P63" s="900">
        <f t="shared" si="36"/>
        <v>0</v>
      </c>
      <c r="Q63" s="845" t="s">
        <v>121</v>
      </c>
      <c r="R63" s="846" t="s">
        <v>121</v>
      </c>
      <c r="S63" s="900">
        <f t="shared" si="37"/>
        <v>0</v>
      </c>
      <c r="T63" s="845" t="s">
        <v>121</v>
      </c>
      <c r="U63" s="846" t="s">
        <v>121</v>
      </c>
      <c r="V63" s="900">
        <f t="shared" si="38"/>
        <v>0</v>
      </c>
      <c r="W63" s="845" t="s">
        <v>121</v>
      </c>
      <c r="X63" s="846" t="s">
        <v>121</v>
      </c>
      <c r="Y63" s="900">
        <f t="shared" si="39"/>
        <v>0</v>
      </c>
      <c r="Z63" s="845" t="s">
        <v>121</v>
      </c>
      <c r="AA63" s="846" t="s">
        <v>121</v>
      </c>
      <c r="AB63" s="900">
        <f t="shared" si="40"/>
        <v>0</v>
      </c>
      <c r="AC63" s="845" t="s">
        <v>121</v>
      </c>
      <c r="AD63" s="846" t="s">
        <v>121</v>
      </c>
      <c r="AE63" s="900">
        <f t="shared" si="41"/>
        <v>0</v>
      </c>
      <c r="AF63" s="837" t="s">
        <v>121</v>
      </c>
      <c r="AG63" s="838" t="s">
        <v>121</v>
      </c>
      <c r="AH63" s="900">
        <f t="shared" si="12"/>
        <v>0</v>
      </c>
      <c r="AI63" s="837" t="s">
        <v>121</v>
      </c>
      <c r="AJ63" s="838">
        <v>1</v>
      </c>
      <c r="AK63" s="900">
        <f t="shared" si="13"/>
        <v>1</v>
      </c>
      <c r="AL63" s="837" t="s">
        <v>121</v>
      </c>
      <c r="AM63" s="838" t="s">
        <v>121</v>
      </c>
      <c r="AN63" s="900">
        <f t="shared" si="14"/>
        <v>0</v>
      </c>
      <c r="AO63" s="837" t="s">
        <v>121</v>
      </c>
      <c r="AP63" s="838">
        <v>1</v>
      </c>
      <c r="AQ63" s="900">
        <f t="shared" si="15"/>
        <v>1</v>
      </c>
      <c r="AR63" s="837" t="s">
        <v>121</v>
      </c>
      <c r="AS63" s="838" t="s">
        <v>121</v>
      </c>
      <c r="AT63" s="900">
        <f t="shared" si="16"/>
        <v>0</v>
      </c>
      <c r="AU63" s="901">
        <f t="shared" si="17"/>
        <v>0</v>
      </c>
      <c r="AV63" s="901">
        <f t="shared" si="18"/>
        <v>0</v>
      </c>
      <c r="AW63" s="966">
        <f t="shared" si="19"/>
        <v>0</v>
      </c>
      <c r="AX63" s="901">
        <f t="shared" si="20"/>
        <v>0</v>
      </c>
      <c r="AY63" s="902">
        <f t="shared" si="21"/>
        <v>1</v>
      </c>
      <c r="AZ63" s="903">
        <f t="shared" si="22"/>
        <v>1</v>
      </c>
      <c r="BA63" s="904">
        <f t="shared" si="23"/>
        <v>0</v>
      </c>
      <c r="BB63" s="902">
        <f t="shared" si="24"/>
        <v>0</v>
      </c>
      <c r="BC63" s="889">
        <f t="shared" si="25"/>
        <v>0</v>
      </c>
      <c r="BD63" s="901">
        <f t="shared" si="26"/>
        <v>0</v>
      </c>
      <c r="BE63" s="902">
        <f t="shared" si="27"/>
        <v>1</v>
      </c>
      <c r="BF63" s="966">
        <f t="shared" si="28"/>
        <v>1</v>
      </c>
      <c r="BG63" s="901">
        <f t="shared" si="29"/>
        <v>0</v>
      </c>
      <c r="BH63" s="902">
        <f t="shared" si="30"/>
        <v>0</v>
      </c>
      <c r="BI63" s="903">
        <f t="shared" si="31"/>
        <v>0</v>
      </c>
    </row>
    <row r="64" spans="1:61" ht="12.75" customHeight="1" x14ac:dyDescent="0.2">
      <c r="A64" s="905" t="s">
        <v>83</v>
      </c>
      <c r="B64" s="906" t="s">
        <v>121</v>
      </c>
      <c r="C64" s="888" t="s">
        <v>121</v>
      </c>
      <c r="D64" s="895">
        <f t="shared" si="32"/>
        <v>0</v>
      </c>
      <c r="E64" s="890" t="s">
        <v>121</v>
      </c>
      <c r="F64" s="888" t="s">
        <v>121</v>
      </c>
      <c r="G64" s="897">
        <f t="shared" si="33"/>
        <v>0</v>
      </c>
      <c r="H64" s="906" t="s">
        <v>121</v>
      </c>
      <c r="I64" s="888">
        <v>1</v>
      </c>
      <c r="J64" s="895">
        <f t="shared" si="34"/>
        <v>1</v>
      </c>
      <c r="K64" s="890" t="s">
        <v>121</v>
      </c>
      <c r="L64" s="888" t="s">
        <v>121</v>
      </c>
      <c r="M64" s="897">
        <f t="shared" si="35"/>
        <v>0</v>
      </c>
      <c r="N64" s="891" t="s">
        <v>121</v>
      </c>
      <c r="O64" s="892">
        <v>1</v>
      </c>
      <c r="P64" s="900">
        <f t="shared" si="36"/>
        <v>1</v>
      </c>
      <c r="Q64" s="845" t="s">
        <v>121</v>
      </c>
      <c r="R64" s="846" t="s">
        <v>121</v>
      </c>
      <c r="S64" s="900">
        <f t="shared" si="37"/>
        <v>0</v>
      </c>
      <c r="T64" s="845" t="s">
        <v>121</v>
      </c>
      <c r="U64" s="846" t="s">
        <v>121</v>
      </c>
      <c r="V64" s="900">
        <f t="shared" si="38"/>
        <v>0</v>
      </c>
      <c r="W64" s="845" t="s">
        <v>121</v>
      </c>
      <c r="X64" s="846" t="s">
        <v>121</v>
      </c>
      <c r="Y64" s="900">
        <f t="shared" si="39"/>
        <v>0</v>
      </c>
      <c r="Z64" s="845" t="s">
        <v>121</v>
      </c>
      <c r="AA64" s="846" t="s">
        <v>121</v>
      </c>
      <c r="AB64" s="900">
        <f t="shared" si="40"/>
        <v>0</v>
      </c>
      <c r="AC64" s="845" t="s">
        <v>121</v>
      </c>
      <c r="AD64" s="846">
        <v>1</v>
      </c>
      <c r="AE64" s="900">
        <f t="shared" si="41"/>
        <v>1</v>
      </c>
      <c r="AF64" s="837" t="s">
        <v>121</v>
      </c>
      <c r="AG64" s="838" t="s">
        <v>121</v>
      </c>
      <c r="AH64" s="900">
        <f t="shared" si="12"/>
        <v>0</v>
      </c>
      <c r="AI64" s="837" t="s">
        <v>121</v>
      </c>
      <c r="AJ64" s="838" t="s">
        <v>121</v>
      </c>
      <c r="AK64" s="900">
        <f t="shared" si="13"/>
        <v>0</v>
      </c>
      <c r="AL64" s="837" t="s">
        <v>121</v>
      </c>
      <c r="AM64" s="838" t="s">
        <v>121</v>
      </c>
      <c r="AN64" s="900">
        <f t="shared" si="14"/>
        <v>0</v>
      </c>
      <c r="AO64" s="837" t="s">
        <v>121</v>
      </c>
      <c r="AP64" s="838" t="s">
        <v>121</v>
      </c>
      <c r="AQ64" s="900">
        <f t="shared" si="15"/>
        <v>0</v>
      </c>
      <c r="AR64" s="837" t="s">
        <v>121</v>
      </c>
      <c r="AS64" s="838" t="s">
        <v>121</v>
      </c>
      <c r="AT64" s="900">
        <f t="shared" si="16"/>
        <v>0</v>
      </c>
      <c r="AU64" s="901">
        <f t="shared" si="17"/>
        <v>0</v>
      </c>
      <c r="AV64" s="901">
        <f t="shared" si="18"/>
        <v>0</v>
      </c>
      <c r="AW64" s="966">
        <f t="shared" si="19"/>
        <v>0</v>
      </c>
      <c r="AX64" s="901">
        <f t="shared" si="20"/>
        <v>0</v>
      </c>
      <c r="AY64" s="902">
        <f t="shared" si="21"/>
        <v>0</v>
      </c>
      <c r="AZ64" s="903">
        <f t="shared" si="22"/>
        <v>0</v>
      </c>
      <c r="BA64" s="904">
        <f t="shared" si="23"/>
        <v>0</v>
      </c>
      <c r="BB64" s="902">
        <f t="shared" si="24"/>
        <v>1</v>
      </c>
      <c r="BC64" s="889">
        <f t="shared" si="25"/>
        <v>1</v>
      </c>
      <c r="BD64" s="901">
        <f t="shared" si="26"/>
        <v>0</v>
      </c>
      <c r="BE64" s="902">
        <f t="shared" si="27"/>
        <v>0</v>
      </c>
      <c r="BF64" s="966">
        <f t="shared" si="28"/>
        <v>0</v>
      </c>
      <c r="BG64" s="901">
        <f t="shared" si="29"/>
        <v>0</v>
      </c>
      <c r="BH64" s="902">
        <f t="shared" si="30"/>
        <v>2</v>
      </c>
      <c r="BI64" s="903">
        <f t="shared" si="31"/>
        <v>2</v>
      </c>
    </row>
    <row r="65" spans="1:61" ht="12.75" customHeight="1" x14ac:dyDescent="0.2">
      <c r="A65" s="905" t="s">
        <v>84</v>
      </c>
      <c r="B65" s="906" t="s">
        <v>121</v>
      </c>
      <c r="C65" s="888" t="s">
        <v>121</v>
      </c>
      <c r="D65" s="895">
        <f t="shared" si="32"/>
        <v>0</v>
      </c>
      <c r="E65" s="890" t="s">
        <v>121</v>
      </c>
      <c r="F65" s="888" t="s">
        <v>121</v>
      </c>
      <c r="G65" s="897">
        <f t="shared" si="33"/>
        <v>0</v>
      </c>
      <c r="H65" s="906" t="s">
        <v>121</v>
      </c>
      <c r="I65" s="888">
        <v>1</v>
      </c>
      <c r="J65" s="895">
        <f t="shared" si="34"/>
        <v>1</v>
      </c>
      <c r="K65" s="890" t="s">
        <v>121</v>
      </c>
      <c r="L65" s="888" t="s">
        <v>121</v>
      </c>
      <c r="M65" s="897">
        <f t="shared" si="35"/>
        <v>0</v>
      </c>
      <c r="N65" s="891" t="s">
        <v>121</v>
      </c>
      <c r="O65" s="892" t="s">
        <v>121</v>
      </c>
      <c r="P65" s="900">
        <f t="shared" si="36"/>
        <v>0</v>
      </c>
      <c r="Q65" s="845" t="s">
        <v>121</v>
      </c>
      <c r="R65" s="846" t="s">
        <v>121</v>
      </c>
      <c r="S65" s="900">
        <f t="shared" si="37"/>
        <v>0</v>
      </c>
      <c r="T65" s="845" t="s">
        <v>121</v>
      </c>
      <c r="U65" s="846" t="s">
        <v>121</v>
      </c>
      <c r="V65" s="900">
        <f t="shared" si="38"/>
        <v>0</v>
      </c>
      <c r="W65" s="845" t="s">
        <v>121</v>
      </c>
      <c r="X65" s="846" t="s">
        <v>121</v>
      </c>
      <c r="Y65" s="900">
        <f t="shared" si="39"/>
        <v>0</v>
      </c>
      <c r="Z65" s="845" t="s">
        <v>121</v>
      </c>
      <c r="AA65" s="846" t="s">
        <v>121</v>
      </c>
      <c r="AB65" s="900">
        <f t="shared" si="40"/>
        <v>0</v>
      </c>
      <c r="AC65" s="845" t="s">
        <v>121</v>
      </c>
      <c r="AD65" s="846" t="s">
        <v>121</v>
      </c>
      <c r="AE65" s="900">
        <f t="shared" si="41"/>
        <v>0</v>
      </c>
      <c r="AF65" s="837" t="s">
        <v>121</v>
      </c>
      <c r="AG65" s="838" t="s">
        <v>121</v>
      </c>
      <c r="AH65" s="900">
        <f t="shared" si="12"/>
        <v>0</v>
      </c>
      <c r="AI65" s="837" t="s">
        <v>121</v>
      </c>
      <c r="AJ65" s="838" t="s">
        <v>121</v>
      </c>
      <c r="AK65" s="900">
        <f t="shared" si="13"/>
        <v>0</v>
      </c>
      <c r="AL65" s="837" t="s">
        <v>121</v>
      </c>
      <c r="AM65" s="838" t="s">
        <v>121</v>
      </c>
      <c r="AN65" s="900">
        <f t="shared" si="14"/>
        <v>0</v>
      </c>
      <c r="AO65" s="837" t="s">
        <v>121</v>
      </c>
      <c r="AP65" s="838" t="s">
        <v>121</v>
      </c>
      <c r="AQ65" s="900">
        <f t="shared" si="15"/>
        <v>0</v>
      </c>
      <c r="AR65" s="837" t="s">
        <v>121</v>
      </c>
      <c r="AS65" s="838" t="s">
        <v>121</v>
      </c>
      <c r="AT65" s="900">
        <f t="shared" si="16"/>
        <v>0</v>
      </c>
      <c r="AU65" s="901">
        <f t="shared" si="17"/>
        <v>0</v>
      </c>
      <c r="AV65" s="901">
        <f t="shared" si="18"/>
        <v>0</v>
      </c>
      <c r="AW65" s="966">
        <f t="shared" si="19"/>
        <v>0</v>
      </c>
      <c r="AX65" s="901">
        <f t="shared" si="20"/>
        <v>0</v>
      </c>
      <c r="AY65" s="902">
        <f t="shared" si="21"/>
        <v>0</v>
      </c>
      <c r="AZ65" s="903">
        <f t="shared" si="22"/>
        <v>0</v>
      </c>
      <c r="BA65" s="904">
        <f t="shared" si="23"/>
        <v>0</v>
      </c>
      <c r="BB65" s="902">
        <f t="shared" si="24"/>
        <v>1</v>
      </c>
      <c r="BC65" s="889">
        <f t="shared" si="25"/>
        <v>1</v>
      </c>
      <c r="BD65" s="901">
        <f t="shared" si="26"/>
        <v>0</v>
      </c>
      <c r="BE65" s="902">
        <f t="shared" si="27"/>
        <v>0</v>
      </c>
      <c r="BF65" s="966">
        <f t="shared" si="28"/>
        <v>0</v>
      </c>
      <c r="BG65" s="901">
        <f t="shared" si="29"/>
        <v>0</v>
      </c>
      <c r="BH65" s="902">
        <f t="shared" si="30"/>
        <v>0</v>
      </c>
      <c r="BI65" s="903">
        <f t="shared" si="31"/>
        <v>0</v>
      </c>
    </row>
    <row r="66" spans="1:61" ht="12.75" customHeight="1" x14ac:dyDescent="0.2">
      <c r="A66" s="905" t="s">
        <v>140</v>
      </c>
      <c r="B66" s="906" t="s">
        <v>121</v>
      </c>
      <c r="C66" s="888" t="s">
        <v>121</v>
      </c>
      <c r="D66" s="895">
        <f t="shared" ref="D66:D82" si="42">SUM(B66:C66)</f>
        <v>0</v>
      </c>
      <c r="E66" s="890">
        <v>8</v>
      </c>
      <c r="F66" s="888">
        <v>11</v>
      </c>
      <c r="G66" s="897">
        <f t="shared" ref="G66:G82" si="43">SUM(E66:F66)</f>
        <v>19</v>
      </c>
      <c r="H66" s="906" t="s">
        <v>121</v>
      </c>
      <c r="I66" s="888" t="s">
        <v>121</v>
      </c>
      <c r="J66" s="895">
        <f t="shared" ref="J66:J82" si="44">SUM(H66:I66)</f>
        <v>0</v>
      </c>
      <c r="K66" s="890" t="s">
        <v>121</v>
      </c>
      <c r="L66" s="888" t="s">
        <v>121</v>
      </c>
      <c r="M66" s="897">
        <f t="shared" ref="M66:M82" si="45">SUM(K66:L66)</f>
        <v>0</v>
      </c>
      <c r="N66" s="891" t="s">
        <v>121</v>
      </c>
      <c r="O66" s="892">
        <v>1</v>
      </c>
      <c r="P66" s="900">
        <f t="shared" ref="P66:P82" si="46">SUM(N66:O66)</f>
        <v>1</v>
      </c>
      <c r="Q66" s="845">
        <v>5</v>
      </c>
      <c r="R66" s="846">
        <v>7</v>
      </c>
      <c r="S66" s="900">
        <f t="shared" ref="S66:S82" si="47">SUM(Q66:R66)</f>
        <v>12</v>
      </c>
      <c r="T66" s="845" t="s">
        <v>121</v>
      </c>
      <c r="U66" s="846">
        <v>3</v>
      </c>
      <c r="V66" s="900">
        <f t="shared" ref="V66:V82" si="48">SUM(T66:U66)</f>
        <v>3</v>
      </c>
      <c r="W66" s="845" t="s">
        <v>121</v>
      </c>
      <c r="X66" s="846" t="s">
        <v>121</v>
      </c>
      <c r="Y66" s="900">
        <f t="shared" ref="Y66:Y82" si="49">SUM(W66:X66)</f>
        <v>0</v>
      </c>
      <c r="Z66" s="845" t="s">
        <v>121</v>
      </c>
      <c r="AA66" s="846" t="s">
        <v>121</v>
      </c>
      <c r="AB66" s="900">
        <f t="shared" ref="AB66:AB82" si="50">SUM(Z66:AA66)</f>
        <v>0</v>
      </c>
      <c r="AC66" s="845" t="s">
        <v>121</v>
      </c>
      <c r="AD66" s="846" t="s">
        <v>121</v>
      </c>
      <c r="AE66" s="900">
        <f t="shared" ref="AE66:AE82" si="51">SUM(AC66:AD66)</f>
        <v>0</v>
      </c>
      <c r="AF66" s="837" t="s">
        <v>121</v>
      </c>
      <c r="AG66" s="838" t="s">
        <v>121</v>
      </c>
      <c r="AH66" s="900">
        <f t="shared" ref="AH66:AH82" si="52">SUM(AF66:AG66)</f>
        <v>0</v>
      </c>
      <c r="AI66" s="837" t="s">
        <v>121</v>
      </c>
      <c r="AJ66" s="838">
        <v>2</v>
      </c>
      <c r="AK66" s="900">
        <f t="shared" ref="AK66:AK82" si="53">SUM(AI66:AJ66)</f>
        <v>2</v>
      </c>
      <c r="AL66" s="837" t="s">
        <v>121</v>
      </c>
      <c r="AM66" s="838" t="s">
        <v>121</v>
      </c>
      <c r="AN66" s="900">
        <f t="shared" ref="AN66:AN82" si="54">SUM(AL66:AM66)</f>
        <v>0</v>
      </c>
      <c r="AO66" s="837" t="s">
        <v>121</v>
      </c>
      <c r="AP66" s="838" t="s">
        <v>121</v>
      </c>
      <c r="AQ66" s="900">
        <f t="shared" ref="AQ66:AQ80" si="55">SUM(AO66:AP66)</f>
        <v>0</v>
      </c>
      <c r="AR66" s="837" t="s">
        <v>121</v>
      </c>
      <c r="AS66" s="838">
        <v>2</v>
      </c>
      <c r="AT66" s="900">
        <f t="shared" ref="AT66:AT82" si="56">SUM(AR66:AS66)</f>
        <v>2</v>
      </c>
      <c r="AU66" s="901">
        <f t="shared" ref="AU66:AU80" si="57">SUM(AF66,B66,Q66)</f>
        <v>5</v>
      </c>
      <c r="AV66" s="901">
        <f t="shared" ref="AV66:AV80" si="58">SUM(AG66,C66,R66)</f>
        <v>7</v>
      </c>
      <c r="AW66" s="966">
        <f t="shared" ref="AW66:AW80" si="59">SUM(AH66,D66,S66)</f>
        <v>12</v>
      </c>
      <c r="AX66" s="901">
        <f t="shared" ref="AX66:AX80" si="60">SUM(AI66,E66,T66)</f>
        <v>8</v>
      </c>
      <c r="AY66" s="902">
        <f t="shared" ref="AY66:AY80" si="61">SUM(AJ66,F66,U66)</f>
        <v>16</v>
      </c>
      <c r="AZ66" s="903">
        <f t="shared" ref="AZ66:AZ80" si="62">SUM(AK66,G66,V66)</f>
        <v>24</v>
      </c>
      <c r="BA66" s="904">
        <f t="shared" ref="BA66:BA80" si="63">SUM(AL66,H66,W66)</f>
        <v>0</v>
      </c>
      <c r="BB66" s="902">
        <f t="shared" ref="BB66:BB80" si="64">SUM(AM66,I66,X66)</f>
        <v>0</v>
      </c>
      <c r="BC66" s="889">
        <f t="shared" ref="BC66:BC80" si="65">SUM(AN66,J66,Y66)</f>
        <v>0</v>
      </c>
      <c r="BD66" s="901">
        <f t="shared" ref="BD66:BD80" si="66">SUM(AO66,K66,Z66)</f>
        <v>0</v>
      </c>
      <c r="BE66" s="902">
        <f t="shared" ref="BE66:BE80" si="67">SUM(AP66,L66,AA66)</f>
        <v>0</v>
      </c>
      <c r="BF66" s="966">
        <f t="shared" ref="BF66:BF80" si="68">SUM(AQ66,M66,AB66)</f>
        <v>0</v>
      </c>
      <c r="BG66" s="901">
        <f t="shared" ref="BG66:BG80" si="69">SUM(AR66,N66,AC66)</f>
        <v>0</v>
      </c>
      <c r="BH66" s="902">
        <f t="shared" ref="BH66:BH80" si="70">SUM(AS66,O66,AD66)</f>
        <v>3</v>
      </c>
      <c r="BI66" s="903">
        <f t="shared" ref="BI66:BI80" si="71">SUM(AT66,P66,AE66)</f>
        <v>3</v>
      </c>
    </row>
    <row r="67" spans="1:61" ht="12.75" customHeight="1" x14ac:dyDescent="0.2">
      <c r="A67" s="905" t="s">
        <v>86</v>
      </c>
      <c r="B67" s="906" t="s">
        <v>121</v>
      </c>
      <c r="C67" s="888" t="s">
        <v>121</v>
      </c>
      <c r="D67" s="895">
        <f t="shared" si="42"/>
        <v>0</v>
      </c>
      <c r="E67" s="890" t="s">
        <v>121</v>
      </c>
      <c r="F67" s="888" t="s">
        <v>121</v>
      </c>
      <c r="G67" s="897">
        <f t="shared" si="43"/>
        <v>0</v>
      </c>
      <c r="H67" s="906" t="s">
        <v>121</v>
      </c>
      <c r="I67" s="888" t="s">
        <v>121</v>
      </c>
      <c r="J67" s="895">
        <f t="shared" si="44"/>
        <v>0</v>
      </c>
      <c r="K67" s="890" t="s">
        <v>121</v>
      </c>
      <c r="L67" s="888">
        <v>4</v>
      </c>
      <c r="M67" s="897">
        <f t="shared" si="45"/>
        <v>4</v>
      </c>
      <c r="N67" s="891" t="s">
        <v>121</v>
      </c>
      <c r="O67" s="892">
        <v>4</v>
      </c>
      <c r="P67" s="900">
        <f t="shared" si="46"/>
        <v>4</v>
      </c>
      <c r="Q67" s="845" t="s">
        <v>121</v>
      </c>
      <c r="R67" s="846">
        <v>1</v>
      </c>
      <c r="S67" s="900">
        <f t="shared" si="47"/>
        <v>1</v>
      </c>
      <c r="T67" s="845" t="s">
        <v>121</v>
      </c>
      <c r="U67" s="846" t="s">
        <v>121</v>
      </c>
      <c r="V67" s="900">
        <f t="shared" si="48"/>
        <v>0</v>
      </c>
      <c r="W67" s="845" t="s">
        <v>121</v>
      </c>
      <c r="X67" s="846" t="s">
        <v>121</v>
      </c>
      <c r="Y67" s="900">
        <f t="shared" si="49"/>
        <v>0</v>
      </c>
      <c r="Z67" s="845" t="s">
        <v>121</v>
      </c>
      <c r="AA67" s="846">
        <v>2</v>
      </c>
      <c r="AB67" s="900">
        <f t="shared" si="50"/>
        <v>2</v>
      </c>
      <c r="AC67" s="845" t="s">
        <v>121</v>
      </c>
      <c r="AD67" s="846">
        <v>5</v>
      </c>
      <c r="AE67" s="900">
        <f t="shared" si="51"/>
        <v>5</v>
      </c>
      <c r="AF67" s="837" t="s">
        <v>121</v>
      </c>
      <c r="AG67" s="838" t="s">
        <v>121</v>
      </c>
      <c r="AH67" s="900">
        <f t="shared" si="52"/>
        <v>0</v>
      </c>
      <c r="AI67" s="837" t="s">
        <v>121</v>
      </c>
      <c r="AJ67" s="838" t="s">
        <v>121</v>
      </c>
      <c r="AK67" s="900">
        <f t="shared" si="53"/>
        <v>0</v>
      </c>
      <c r="AL67" s="837" t="s">
        <v>121</v>
      </c>
      <c r="AM67" s="838" t="s">
        <v>121</v>
      </c>
      <c r="AN67" s="900">
        <f t="shared" si="54"/>
        <v>0</v>
      </c>
      <c r="AO67" s="837" t="s">
        <v>121</v>
      </c>
      <c r="AP67" s="838">
        <v>1</v>
      </c>
      <c r="AQ67" s="900">
        <f t="shared" si="55"/>
        <v>1</v>
      </c>
      <c r="AR67" s="837" t="s">
        <v>121</v>
      </c>
      <c r="AS67" s="838">
        <v>1</v>
      </c>
      <c r="AT67" s="900">
        <f t="shared" si="56"/>
        <v>1</v>
      </c>
      <c r="AU67" s="901">
        <f t="shared" si="57"/>
        <v>0</v>
      </c>
      <c r="AV67" s="901">
        <f t="shared" si="58"/>
        <v>1</v>
      </c>
      <c r="AW67" s="966">
        <f t="shared" si="59"/>
        <v>1</v>
      </c>
      <c r="AX67" s="901">
        <f t="shared" si="60"/>
        <v>0</v>
      </c>
      <c r="AY67" s="902">
        <f t="shared" si="61"/>
        <v>0</v>
      </c>
      <c r="AZ67" s="903">
        <f t="shared" si="62"/>
        <v>0</v>
      </c>
      <c r="BA67" s="904">
        <f t="shared" si="63"/>
        <v>0</v>
      </c>
      <c r="BB67" s="902">
        <f t="shared" si="64"/>
        <v>0</v>
      </c>
      <c r="BC67" s="889">
        <f t="shared" si="65"/>
        <v>0</v>
      </c>
      <c r="BD67" s="901">
        <f t="shared" si="66"/>
        <v>0</v>
      </c>
      <c r="BE67" s="902">
        <f t="shared" si="67"/>
        <v>7</v>
      </c>
      <c r="BF67" s="966">
        <f t="shared" si="68"/>
        <v>7</v>
      </c>
      <c r="BG67" s="901">
        <f t="shared" si="69"/>
        <v>0</v>
      </c>
      <c r="BH67" s="902">
        <f t="shared" si="70"/>
        <v>10</v>
      </c>
      <c r="BI67" s="903">
        <f t="shared" si="71"/>
        <v>10</v>
      </c>
    </row>
    <row r="68" spans="1:61" ht="12.75" customHeight="1" x14ac:dyDescent="0.2">
      <c r="A68" s="905" t="s">
        <v>87</v>
      </c>
      <c r="B68" s="906">
        <v>1</v>
      </c>
      <c r="C68" s="888">
        <v>1</v>
      </c>
      <c r="D68" s="895">
        <f t="shared" si="42"/>
        <v>2</v>
      </c>
      <c r="E68" s="890" t="s">
        <v>121</v>
      </c>
      <c r="F68" s="888" t="s">
        <v>121</v>
      </c>
      <c r="G68" s="897">
        <f t="shared" si="43"/>
        <v>0</v>
      </c>
      <c r="H68" s="906" t="s">
        <v>121</v>
      </c>
      <c r="I68" s="888" t="s">
        <v>121</v>
      </c>
      <c r="J68" s="895">
        <f t="shared" si="44"/>
        <v>0</v>
      </c>
      <c r="K68" s="890" t="s">
        <v>121</v>
      </c>
      <c r="L68" s="888">
        <v>1</v>
      </c>
      <c r="M68" s="897">
        <f t="shared" si="45"/>
        <v>1</v>
      </c>
      <c r="N68" s="891" t="s">
        <v>121</v>
      </c>
      <c r="O68" s="892" t="s">
        <v>121</v>
      </c>
      <c r="P68" s="900">
        <f t="shared" si="46"/>
        <v>0</v>
      </c>
      <c r="Q68" s="845" t="s">
        <v>121</v>
      </c>
      <c r="R68" s="846" t="s">
        <v>121</v>
      </c>
      <c r="S68" s="900">
        <f t="shared" si="47"/>
        <v>0</v>
      </c>
      <c r="T68" s="845" t="s">
        <v>121</v>
      </c>
      <c r="U68" s="846" t="s">
        <v>121</v>
      </c>
      <c r="V68" s="900">
        <f t="shared" si="48"/>
        <v>0</v>
      </c>
      <c r="W68" s="845" t="s">
        <v>121</v>
      </c>
      <c r="X68" s="846" t="s">
        <v>121</v>
      </c>
      <c r="Y68" s="900">
        <f t="shared" si="49"/>
        <v>0</v>
      </c>
      <c r="Z68" s="845" t="s">
        <v>121</v>
      </c>
      <c r="AA68" s="846" t="s">
        <v>121</v>
      </c>
      <c r="AB68" s="900">
        <f t="shared" si="50"/>
        <v>0</v>
      </c>
      <c r="AC68" s="845" t="s">
        <v>121</v>
      </c>
      <c r="AD68" s="846" t="s">
        <v>121</v>
      </c>
      <c r="AE68" s="900">
        <f t="shared" si="51"/>
        <v>0</v>
      </c>
      <c r="AF68" s="837" t="s">
        <v>121</v>
      </c>
      <c r="AG68" s="838" t="s">
        <v>121</v>
      </c>
      <c r="AH68" s="900">
        <f t="shared" si="52"/>
        <v>0</v>
      </c>
      <c r="AI68" s="837" t="s">
        <v>121</v>
      </c>
      <c r="AJ68" s="838" t="s">
        <v>121</v>
      </c>
      <c r="AK68" s="900">
        <f t="shared" si="53"/>
        <v>0</v>
      </c>
      <c r="AL68" s="837" t="s">
        <v>121</v>
      </c>
      <c r="AM68" s="838" t="s">
        <v>121</v>
      </c>
      <c r="AN68" s="900">
        <f t="shared" si="54"/>
        <v>0</v>
      </c>
      <c r="AO68" s="837" t="s">
        <v>121</v>
      </c>
      <c r="AP68" s="838" t="s">
        <v>121</v>
      </c>
      <c r="AQ68" s="900">
        <f t="shared" si="55"/>
        <v>0</v>
      </c>
      <c r="AR68" s="837" t="s">
        <v>121</v>
      </c>
      <c r="AS68" s="838" t="s">
        <v>121</v>
      </c>
      <c r="AT68" s="900">
        <f t="shared" si="56"/>
        <v>0</v>
      </c>
      <c r="AU68" s="901">
        <f t="shared" si="57"/>
        <v>1</v>
      </c>
      <c r="AV68" s="901">
        <f t="shared" si="58"/>
        <v>1</v>
      </c>
      <c r="AW68" s="966">
        <f t="shared" si="59"/>
        <v>2</v>
      </c>
      <c r="AX68" s="901">
        <f t="shared" si="60"/>
        <v>0</v>
      </c>
      <c r="AY68" s="902">
        <f t="shared" si="61"/>
        <v>0</v>
      </c>
      <c r="AZ68" s="903">
        <f t="shared" si="62"/>
        <v>0</v>
      </c>
      <c r="BA68" s="904">
        <f t="shared" si="63"/>
        <v>0</v>
      </c>
      <c r="BB68" s="902">
        <f t="shared" si="64"/>
        <v>0</v>
      </c>
      <c r="BC68" s="889">
        <f t="shared" si="65"/>
        <v>0</v>
      </c>
      <c r="BD68" s="901">
        <f t="shared" si="66"/>
        <v>0</v>
      </c>
      <c r="BE68" s="902">
        <f t="shared" si="67"/>
        <v>1</v>
      </c>
      <c r="BF68" s="966">
        <f t="shared" si="68"/>
        <v>1</v>
      </c>
      <c r="BG68" s="901">
        <f t="shared" si="69"/>
        <v>0</v>
      </c>
      <c r="BH68" s="902">
        <f t="shared" si="70"/>
        <v>0</v>
      </c>
      <c r="BI68" s="903">
        <f t="shared" si="71"/>
        <v>0</v>
      </c>
    </row>
    <row r="69" spans="1:61" ht="12.75" customHeight="1" x14ac:dyDescent="0.2">
      <c r="A69" s="905" t="s">
        <v>88</v>
      </c>
      <c r="B69" s="906" t="s">
        <v>121</v>
      </c>
      <c r="C69" s="888" t="s">
        <v>121</v>
      </c>
      <c r="D69" s="895">
        <f t="shared" si="42"/>
        <v>0</v>
      </c>
      <c r="E69" s="890" t="s">
        <v>121</v>
      </c>
      <c r="F69" s="888" t="s">
        <v>121</v>
      </c>
      <c r="G69" s="897">
        <f t="shared" si="43"/>
        <v>0</v>
      </c>
      <c r="H69" s="906" t="s">
        <v>121</v>
      </c>
      <c r="I69" s="888" t="s">
        <v>121</v>
      </c>
      <c r="J69" s="895">
        <f t="shared" si="44"/>
        <v>0</v>
      </c>
      <c r="K69" s="890" t="s">
        <v>121</v>
      </c>
      <c r="L69" s="888" t="s">
        <v>121</v>
      </c>
      <c r="M69" s="897">
        <f t="shared" si="45"/>
        <v>0</v>
      </c>
      <c r="N69" s="891" t="s">
        <v>121</v>
      </c>
      <c r="O69" s="892" t="s">
        <v>121</v>
      </c>
      <c r="P69" s="900">
        <f t="shared" si="46"/>
        <v>0</v>
      </c>
      <c r="Q69" s="845" t="s">
        <v>121</v>
      </c>
      <c r="R69" s="846" t="s">
        <v>121</v>
      </c>
      <c r="S69" s="900">
        <f t="shared" si="47"/>
        <v>0</v>
      </c>
      <c r="T69" s="845" t="s">
        <v>121</v>
      </c>
      <c r="U69" s="846" t="s">
        <v>121</v>
      </c>
      <c r="V69" s="900">
        <f t="shared" si="48"/>
        <v>0</v>
      </c>
      <c r="W69" s="845">
        <v>1</v>
      </c>
      <c r="X69" s="846">
        <v>1</v>
      </c>
      <c r="Y69" s="900">
        <f t="shared" si="49"/>
        <v>2</v>
      </c>
      <c r="Z69" s="845" t="s">
        <v>121</v>
      </c>
      <c r="AA69" s="846" t="s">
        <v>121</v>
      </c>
      <c r="AB69" s="900">
        <f t="shared" si="50"/>
        <v>0</v>
      </c>
      <c r="AC69" s="845" t="s">
        <v>121</v>
      </c>
      <c r="AD69" s="846">
        <v>2</v>
      </c>
      <c r="AE69" s="900">
        <f t="shared" si="51"/>
        <v>2</v>
      </c>
      <c r="AF69" s="837" t="s">
        <v>121</v>
      </c>
      <c r="AG69" s="838" t="s">
        <v>121</v>
      </c>
      <c r="AH69" s="900">
        <f t="shared" si="52"/>
        <v>0</v>
      </c>
      <c r="AI69" s="837" t="s">
        <v>121</v>
      </c>
      <c r="AJ69" s="838" t="s">
        <v>121</v>
      </c>
      <c r="AK69" s="900">
        <f t="shared" si="53"/>
        <v>0</v>
      </c>
      <c r="AL69" s="837" t="s">
        <v>121</v>
      </c>
      <c r="AM69" s="838" t="s">
        <v>121</v>
      </c>
      <c r="AN69" s="900">
        <f t="shared" si="54"/>
        <v>0</v>
      </c>
      <c r="AO69" s="837" t="s">
        <v>121</v>
      </c>
      <c r="AP69" s="838" t="s">
        <v>121</v>
      </c>
      <c r="AQ69" s="900">
        <f t="shared" si="55"/>
        <v>0</v>
      </c>
      <c r="AR69" s="837" t="s">
        <v>121</v>
      </c>
      <c r="AS69" s="838">
        <v>1</v>
      </c>
      <c r="AT69" s="900">
        <f t="shared" si="56"/>
        <v>1</v>
      </c>
      <c r="AU69" s="901">
        <f t="shared" si="57"/>
        <v>0</v>
      </c>
      <c r="AV69" s="901">
        <f t="shared" si="58"/>
        <v>0</v>
      </c>
      <c r="AW69" s="966">
        <f t="shared" si="59"/>
        <v>0</v>
      </c>
      <c r="AX69" s="901">
        <f t="shared" si="60"/>
        <v>0</v>
      </c>
      <c r="AY69" s="902">
        <f t="shared" si="61"/>
        <v>0</v>
      </c>
      <c r="AZ69" s="903">
        <f t="shared" si="62"/>
        <v>0</v>
      </c>
      <c r="BA69" s="904">
        <f t="shared" si="63"/>
        <v>1</v>
      </c>
      <c r="BB69" s="902">
        <f t="shared" si="64"/>
        <v>1</v>
      </c>
      <c r="BC69" s="889">
        <f t="shared" si="65"/>
        <v>2</v>
      </c>
      <c r="BD69" s="901">
        <f t="shared" si="66"/>
        <v>0</v>
      </c>
      <c r="BE69" s="902">
        <f t="shared" si="67"/>
        <v>0</v>
      </c>
      <c r="BF69" s="966">
        <f t="shared" si="68"/>
        <v>0</v>
      </c>
      <c r="BG69" s="901">
        <f t="shared" si="69"/>
        <v>0</v>
      </c>
      <c r="BH69" s="902">
        <f t="shared" si="70"/>
        <v>3</v>
      </c>
      <c r="BI69" s="903">
        <f t="shared" si="71"/>
        <v>3</v>
      </c>
    </row>
    <row r="70" spans="1:61" ht="12.75" customHeight="1" x14ac:dyDescent="0.2">
      <c r="A70" s="905" t="s">
        <v>89</v>
      </c>
      <c r="B70" s="906">
        <v>21</v>
      </c>
      <c r="C70" s="888">
        <v>49</v>
      </c>
      <c r="D70" s="895">
        <f t="shared" si="42"/>
        <v>70</v>
      </c>
      <c r="E70" s="890">
        <v>12</v>
      </c>
      <c r="F70" s="888">
        <v>8</v>
      </c>
      <c r="G70" s="897">
        <f t="shared" si="43"/>
        <v>20</v>
      </c>
      <c r="H70" s="906" t="s">
        <v>121</v>
      </c>
      <c r="I70" s="888" t="s">
        <v>121</v>
      </c>
      <c r="J70" s="895">
        <f t="shared" si="44"/>
        <v>0</v>
      </c>
      <c r="K70" s="890" t="s">
        <v>121</v>
      </c>
      <c r="L70" s="888">
        <v>1</v>
      </c>
      <c r="M70" s="897">
        <f t="shared" si="45"/>
        <v>1</v>
      </c>
      <c r="N70" s="891">
        <v>61</v>
      </c>
      <c r="O70" s="892">
        <v>93</v>
      </c>
      <c r="P70" s="900">
        <f t="shared" si="46"/>
        <v>154</v>
      </c>
      <c r="Q70" s="845">
        <v>26</v>
      </c>
      <c r="R70" s="846">
        <v>89</v>
      </c>
      <c r="S70" s="900">
        <f t="shared" si="47"/>
        <v>115</v>
      </c>
      <c r="T70" s="845">
        <v>9</v>
      </c>
      <c r="U70" s="846">
        <v>8</v>
      </c>
      <c r="V70" s="900">
        <f t="shared" si="48"/>
        <v>17</v>
      </c>
      <c r="W70" s="845" t="s">
        <v>121</v>
      </c>
      <c r="X70" s="846" t="s">
        <v>121</v>
      </c>
      <c r="Y70" s="900">
        <f t="shared" si="49"/>
        <v>0</v>
      </c>
      <c r="Z70" s="845" t="s">
        <v>121</v>
      </c>
      <c r="AA70" s="846" t="s">
        <v>121</v>
      </c>
      <c r="AB70" s="900">
        <f t="shared" si="50"/>
        <v>0</v>
      </c>
      <c r="AC70" s="845">
        <v>10</v>
      </c>
      <c r="AD70" s="846">
        <v>52</v>
      </c>
      <c r="AE70" s="900">
        <f t="shared" si="51"/>
        <v>62</v>
      </c>
      <c r="AF70" s="837">
        <v>83</v>
      </c>
      <c r="AG70" s="838">
        <v>120</v>
      </c>
      <c r="AH70" s="900">
        <f t="shared" si="52"/>
        <v>203</v>
      </c>
      <c r="AI70" s="837">
        <v>2</v>
      </c>
      <c r="AJ70" s="838">
        <v>1</v>
      </c>
      <c r="AK70" s="900">
        <f t="shared" si="53"/>
        <v>3</v>
      </c>
      <c r="AL70" s="837" t="s">
        <v>121</v>
      </c>
      <c r="AM70" s="838" t="s">
        <v>121</v>
      </c>
      <c r="AN70" s="900">
        <f t="shared" si="54"/>
        <v>0</v>
      </c>
      <c r="AO70" s="837" t="s">
        <v>121</v>
      </c>
      <c r="AP70" s="838">
        <v>1</v>
      </c>
      <c r="AQ70" s="900">
        <f t="shared" si="55"/>
        <v>1</v>
      </c>
      <c r="AR70" s="837">
        <v>17</v>
      </c>
      <c r="AS70" s="838">
        <v>73</v>
      </c>
      <c r="AT70" s="900">
        <f t="shared" si="56"/>
        <v>90</v>
      </c>
      <c r="AU70" s="901">
        <f t="shared" si="57"/>
        <v>130</v>
      </c>
      <c r="AV70" s="901">
        <f t="shared" si="58"/>
        <v>258</v>
      </c>
      <c r="AW70" s="966">
        <f t="shared" si="59"/>
        <v>388</v>
      </c>
      <c r="AX70" s="901">
        <f t="shared" si="60"/>
        <v>23</v>
      </c>
      <c r="AY70" s="902">
        <f t="shared" si="61"/>
        <v>17</v>
      </c>
      <c r="AZ70" s="903">
        <f t="shared" si="62"/>
        <v>40</v>
      </c>
      <c r="BA70" s="904">
        <f t="shared" si="63"/>
        <v>0</v>
      </c>
      <c r="BB70" s="902">
        <f t="shared" si="64"/>
        <v>0</v>
      </c>
      <c r="BC70" s="889">
        <f t="shared" si="65"/>
        <v>0</v>
      </c>
      <c r="BD70" s="901">
        <f t="shared" si="66"/>
        <v>0</v>
      </c>
      <c r="BE70" s="902">
        <f t="shared" si="67"/>
        <v>2</v>
      </c>
      <c r="BF70" s="966">
        <f t="shared" si="68"/>
        <v>2</v>
      </c>
      <c r="BG70" s="901">
        <f t="shared" si="69"/>
        <v>88</v>
      </c>
      <c r="BH70" s="902">
        <f t="shared" si="70"/>
        <v>218</v>
      </c>
      <c r="BI70" s="903">
        <f t="shared" si="71"/>
        <v>306</v>
      </c>
    </row>
    <row r="71" spans="1:61" ht="12.75" customHeight="1" x14ac:dyDescent="0.2">
      <c r="A71" s="905" t="s">
        <v>90</v>
      </c>
      <c r="B71" s="906" t="s">
        <v>121</v>
      </c>
      <c r="C71" s="888" t="s">
        <v>121</v>
      </c>
      <c r="D71" s="895">
        <f t="shared" si="42"/>
        <v>0</v>
      </c>
      <c r="E71" s="890" t="s">
        <v>121</v>
      </c>
      <c r="F71" s="888" t="s">
        <v>121</v>
      </c>
      <c r="G71" s="897">
        <f t="shared" si="43"/>
        <v>0</v>
      </c>
      <c r="H71" s="906" t="s">
        <v>121</v>
      </c>
      <c r="I71" s="888" t="s">
        <v>121</v>
      </c>
      <c r="J71" s="895">
        <f t="shared" si="44"/>
        <v>0</v>
      </c>
      <c r="K71" s="890" t="s">
        <v>121</v>
      </c>
      <c r="L71" s="888" t="s">
        <v>121</v>
      </c>
      <c r="M71" s="897">
        <f t="shared" si="45"/>
        <v>0</v>
      </c>
      <c r="N71" s="891">
        <v>2</v>
      </c>
      <c r="O71" s="892">
        <v>2</v>
      </c>
      <c r="P71" s="900">
        <f t="shared" si="46"/>
        <v>4</v>
      </c>
      <c r="Q71" s="845" t="s">
        <v>121</v>
      </c>
      <c r="R71" s="846" t="s">
        <v>121</v>
      </c>
      <c r="S71" s="900">
        <f t="shared" si="47"/>
        <v>0</v>
      </c>
      <c r="T71" s="845" t="s">
        <v>121</v>
      </c>
      <c r="U71" s="846" t="s">
        <v>121</v>
      </c>
      <c r="V71" s="900">
        <f t="shared" si="48"/>
        <v>0</v>
      </c>
      <c r="W71" s="845" t="s">
        <v>121</v>
      </c>
      <c r="X71" s="846" t="s">
        <v>121</v>
      </c>
      <c r="Y71" s="900">
        <f t="shared" si="49"/>
        <v>0</v>
      </c>
      <c r="Z71" s="845" t="s">
        <v>121</v>
      </c>
      <c r="AA71" s="846" t="s">
        <v>121</v>
      </c>
      <c r="AB71" s="900">
        <f t="shared" si="50"/>
        <v>0</v>
      </c>
      <c r="AC71" s="845">
        <v>48</v>
      </c>
      <c r="AD71" s="846">
        <v>33</v>
      </c>
      <c r="AE71" s="900">
        <f t="shared" si="51"/>
        <v>81</v>
      </c>
      <c r="AF71" s="837" t="s">
        <v>121</v>
      </c>
      <c r="AG71" s="838">
        <v>1</v>
      </c>
      <c r="AH71" s="900">
        <f t="shared" si="52"/>
        <v>1</v>
      </c>
      <c r="AI71" s="837" t="s">
        <v>121</v>
      </c>
      <c r="AJ71" s="838" t="s">
        <v>121</v>
      </c>
      <c r="AK71" s="900">
        <f t="shared" si="53"/>
        <v>0</v>
      </c>
      <c r="AL71" s="837" t="s">
        <v>121</v>
      </c>
      <c r="AM71" s="838" t="s">
        <v>121</v>
      </c>
      <c r="AN71" s="900">
        <f t="shared" si="54"/>
        <v>0</v>
      </c>
      <c r="AO71" s="837">
        <v>9</v>
      </c>
      <c r="AP71" s="838">
        <v>9</v>
      </c>
      <c r="AQ71" s="900">
        <f t="shared" si="55"/>
        <v>18</v>
      </c>
      <c r="AR71" s="837">
        <v>263</v>
      </c>
      <c r="AS71" s="838">
        <v>235</v>
      </c>
      <c r="AT71" s="900">
        <f t="shared" si="56"/>
        <v>498</v>
      </c>
      <c r="AU71" s="901">
        <f t="shared" si="57"/>
        <v>0</v>
      </c>
      <c r="AV71" s="901">
        <f t="shared" si="58"/>
        <v>1</v>
      </c>
      <c r="AW71" s="966">
        <f t="shared" si="59"/>
        <v>1</v>
      </c>
      <c r="AX71" s="901">
        <f t="shared" si="60"/>
        <v>0</v>
      </c>
      <c r="AY71" s="902">
        <f t="shared" si="61"/>
        <v>0</v>
      </c>
      <c r="AZ71" s="903">
        <f t="shared" si="62"/>
        <v>0</v>
      </c>
      <c r="BA71" s="904">
        <f t="shared" si="63"/>
        <v>0</v>
      </c>
      <c r="BB71" s="902">
        <f t="shared" si="64"/>
        <v>0</v>
      </c>
      <c r="BC71" s="889">
        <f t="shared" si="65"/>
        <v>0</v>
      </c>
      <c r="BD71" s="901">
        <f t="shared" si="66"/>
        <v>9</v>
      </c>
      <c r="BE71" s="902">
        <f t="shared" si="67"/>
        <v>9</v>
      </c>
      <c r="BF71" s="966">
        <f t="shared" si="68"/>
        <v>18</v>
      </c>
      <c r="BG71" s="901">
        <f t="shared" si="69"/>
        <v>313</v>
      </c>
      <c r="BH71" s="902">
        <f t="shared" si="70"/>
        <v>270</v>
      </c>
      <c r="BI71" s="903">
        <f t="shared" si="71"/>
        <v>583</v>
      </c>
    </row>
    <row r="72" spans="1:61" ht="12.75" customHeight="1" x14ac:dyDescent="0.2">
      <c r="A72" s="905" t="s">
        <v>94</v>
      </c>
      <c r="B72" s="906" t="s">
        <v>121</v>
      </c>
      <c r="C72" s="888" t="s">
        <v>121</v>
      </c>
      <c r="D72" s="895">
        <f t="shared" si="42"/>
        <v>0</v>
      </c>
      <c r="E72" s="890" t="s">
        <v>121</v>
      </c>
      <c r="F72" s="888" t="s">
        <v>121</v>
      </c>
      <c r="G72" s="897">
        <f t="shared" si="43"/>
        <v>0</v>
      </c>
      <c r="H72" s="906" t="s">
        <v>121</v>
      </c>
      <c r="I72" s="888" t="s">
        <v>121</v>
      </c>
      <c r="J72" s="895">
        <f t="shared" si="44"/>
        <v>0</v>
      </c>
      <c r="K72" s="890" t="s">
        <v>121</v>
      </c>
      <c r="L72" s="888" t="s">
        <v>121</v>
      </c>
      <c r="M72" s="897">
        <f t="shared" si="45"/>
        <v>0</v>
      </c>
      <c r="N72" s="891" t="s">
        <v>121</v>
      </c>
      <c r="O72" s="892" t="s">
        <v>121</v>
      </c>
      <c r="P72" s="900">
        <f t="shared" si="46"/>
        <v>0</v>
      </c>
      <c r="Q72" s="845" t="s">
        <v>121</v>
      </c>
      <c r="R72" s="846" t="s">
        <v>121</v>
      </c>
      <c r="S72" s="900">
        <f t="shared" si="47"/>
        <v>0</v>
      </c>
      <c r="T72" s="845" t="s">
        <v>121</v>
      </c>
      <c r="U72" s="846" t="s">
        <v>121</v>
      </c>
      <c r="V72" s="900">
        <f t="shared" si="48"/>
        <v>0</v>
      </c>
      <c r="W72" s="845" t="s">
        <v>121</v>
      </c>
      <c r="X72" s="846" t="s">
        <v>121</v>
      </c>
      <c r="Y72" s="900">
        <f t="shared" si="49"/>
        <v>0</v>
      </c>
      <c r="Z72" s="845" t="s">
        <v>121</v>
      </c>
      <c r="AA72" s="846" t="s">
        <v>121</v>
      </c>
      <c r="AB72" s="900">
        <f t="shared" si="50"/>
        <v>0</v>
      </c>
      <c r="AC72" s="845" t="s">
        <v>121</v>
      </c>
      <c r="AD72" s="846" t="s">
        <v>121</v>
      </c>
      <c r="AE72" s="900">
        <f t="shared" si="51"/>
        <v>0</v>
      </c>
      <c r="AF72" s="837" t="s">
        <v>121</v>
      </c>
      <c r="AG72" s="838" t="s">
        <v>121</v>
      </c>
      <c r="AH72" s="900">
        <f t="shared" si="52"/>
        <v>0</v>
      </c>
      <c r="AI72" s="837" t="s">
        <v>121</v>
      </c>
      <c r="AJ72" s="838" t="s">
        <v>121</v>
      </c>
      <c r="AK72" s="900">
        <f t="shared" si="53"/>
        <v>0</v>
      </c>
      <c r="AL72" s="837" t="s">
        <v>121</v>
      </c>
      <c r="AM72" s="838">
        <v>1</v>
      </c>
      <c r="AN72" s="900">
        <f t="shared" si="54"/>
        <v>1</v>
      </c>
      <c r="AO72" s="837" t="s">
        <v>121</v>
      </c>
      <c r="AP72" s="838" t="s">
        <v>121</v>
      </c>
      <c r="AQ72" s="900">
        <f t="shared" si="55"/>
        <v>0</v>
      </c>
      <c r="AR72" s="837" t="s">
        <v>121</v>
      </c>
      <c r="AS72" s="838" t="s">
        <v>121</v>
      </c>
      <c r="AT72" s="900">
        <f t="shared" si="56"/>
        <v>0</v>
      </c>
      <c r="AU72" s="901">
        <f t="shared" si="57"/>
        <v>0</v>
      </c>
      <c r="AV72" s="901">
        <f t="shared" si="58"/>
        <v>0</v>
      </c>
      <c r="AW72" s="966">
        <f t="shared" si="59"/>
        <v>0</v>
      </c>
      <c r="AX72" s="901">
        <f t="shared" si="60"/>
        <v>0</v>
      </c>
      <c r="AY72" s="902">
        <f t="shared" si="61"/>
        <v>0</v>
      </c>
      <c r="AZ72" s="903">
        <f t="shared" si="62"/>
        <v>0</v>
      </c>
      <c r="BA72" s="904">
        <f t="shared" si="63"/>
        <v>0</v>
      </c>
      <c r="BB72" s="902">
        <f t="shared" si="64"/>
        <v>1</v>
      </c>
      <c r="BC72" s="889">
        <f t="shared" si="65"/>
        <v>1</v>
      </c>
      <c r="BD72" s="901">
        <f t="shared" si="66"/>
        <v>0</v>
      </c>
      <c r="BE72" s="902">
        <f t="shared" si="67"/>
        <v>0</v>
      </c>
      <c r="BF72" s="966">
        <f t="shared" si="68"/>
        <v>0</v>
      </c>
      <c r="BG72" s="901">
        <f t="shared" si="69"/>
        <v>0</v>
      </c>
      <c r="BH72" s="902">
        <f t="shared" si="70"/>
        <v>0</v>
      </c>
      <c r="BI72" s="903">
        <f t="shared" si="71"/>
        <v>0</v>
      </c>
    </row>
    <row r="73" spans="1:61" ht="12.75" customHeight="1" x14ac:dyDescent="0.2">
      <c r="A73" s="910" t="s">
        <v>96</v>
      </c>
      <c r="B73" s="906">
        <v>1</v>
      </c>
      <c r="C73" s="888" t="s">
        <v>121</v>
      </c>
      <c r="D73" s="895">
        <f t="shared" si="42"/>
        <v>1</v>
      </c>
      <c r="E73" s="890" t="s">
        <v>121</v>
      </c>
      <c r="F73" s="888" t="s">
        <v>121</v>
      </c>
      <c r="G73" s="897">
        <f t="shared" si="43"/>
        <v>0</v>
      </c>
      <c r="H73" s="906" t="s">
        <v>121</v>
      </c>
      <c r="I73" s="888" t="s">
        <v>121</v>
      </c>
      <c r="J73" s="895">
        <f t="shared" si="44"/>
        <v>0</v>
      </c>
      <c r="K73" s="890" t="s">
        <v>121</v>
      </c>
      <c r="L73" s="888" t="s">
        <v>121</v>
      </c>
      <c r="M73" s="897">
        <f t="shared" si="45"/>
        <v>0</v>
      </c>
      <c r="N73" s="891" t="s">
        <v>121</v>
      </c>
      <c r="O73" s="892">
        <v>6</v>
      </c>
      <c r="P73" s="900">
        <f t="shared" si="46"/>
        <v>6</v>
      </c>
      <c r="Q73" s="845" t="s">
        <v>121</v>
      </c>
      <c r="R73" s="846" t="s">
        <v>121</v>
      </c>
      <c r="S73" s="900">
        <f t="shared" si="47"/>
        <v>0</v>
      </c>
      <c r="T73" s="845" t="s">
        <v>121</v>
      </c>
      <c r="U73" s="846" t="s">
        <v>121</v>
      </c>
      <c r="V73" s="900">
        <f t="shared" si="48"/>
        <v>0</v>
      </c>
      <c r="W73" s="845" t="s">
        <v>121</v>
      </c>
      <c r="X73" s="846" t="s">
        <v>121</v>
      </c>
      <c r="Y73" s="900">
        <f t="shared" si="49"/>
        <v>0</v>
      </c>
      <c r="Z73" s="845" t="s">
        <v>121</v>
      </c>
      <c r="AA73" s="846">
        <v>4</v>
      </c>
      <c r="AB73" s="900">
        <f t="shared" si="50"/>
        <v>4</v>
      </c>
      <c r="AC73" s="845" t="s">
        <v>121</v>
      </c>
      <c r="AD73" s="846">
        <v>3</v>
      </c>
      <c r="AE73" s="900">
        <f t="shared" si="51"/>
        <v>3</v>
      </c>
      <c r="AF73" s="837" t="s">
        <v>121</v>
      </c>
      <c r="AG73" s="838" t="s">
        <v>121</v>
      </c>
      <c r="AH73" s="900">
        <f t="shared" si="52"/>
        <v>0</v>
      </c>
      <c r="AI73" s="837" t="s">
        <v>121</v>
      </c>
      <c r="AJ73" s="838" t="s">
        <v>121</v>
      </c>
      <c r="AK73" s="900">
        <f t="shared" si="53"/>
        <v>0</v>
      </c>
      <c r="AL73" s="837" t="s">
        <v>121</v>
      </c>
      <c r="AM73" s="838" t="s">
        <v>121</v>
      </c>
      <c r="AN73" s="900">
        <f t="shared" si="54"/>
        <v>0</v>
      </c>
      <c r="AO73" s="837" t="s">
        <v>121</v>
      </c>
      <c r="AP73" s="838">
        <v>3</v>
      </c>
      <c r="AQ73" s="900">
        <f t="shared" si="55"/>
        <v>3</v>
      </c>
      <c r="AR73" s="837" t="s">
        <v>121</v>
      </c>
      <c r="AS73" s="838" t="s">
        <v>121</v>
      </c>
      <c r="AT73" s="900">
        <f t="shared" si="56"/>
        <v>0</v>
      </c>
      <c r="AU73" s="901">
        <f t="shared" si="57"/>
        <v>1</v>
      </c>
      <c r="AV73" s="901">
        <f t="shared" si="58"/>
        <v>0</v>
      </c>
      <c r="AW73" s="966">
        <f t="shared" si="59"/>
        <v>1</v>
      </c>
      <c r="AX73" s="901">
        <f t="shared" si="60"/>
        <v>0</v>
      </c>
      <c r="AY73" s="902">
        <f t="shared" si="61"/>
        <v>0</v>
      </c>
      <c r="AZ73" s="903">
        <f t="shared" si="62"/>
        <v>0</v>
      </c>
      <c r="BA73" s="904">
        <f t="shared" si="63"/>
        <v>0</v>
      </c>
      <c r="BB73" s="902">
        <f t="shared" si="64"/>
        <v>0</v>
      </c>
      <c r="BC73" s="889">
        <f t="shared" si="65"/>
        <v>0</v>
      </c>
      <c r="BD73" s="901">
        <f t="shared" si="66"/>
        <v>0</v>
      </c>
      <c r="BE73" s="902">
        <f t="shared" si="67"/>
        <v>7</v>
      </c>
      <c r="BF73" s="966">
        <f t="shared" si="68"/>
        <v>7</v>
      </c>
      <c r="BG73" s="901">
        <f t="shared" si="69"/>
        <v>0</v>
      </c>
      <c r="BH73" s="902">
        <f t="shared" si="70"/>
        <v>9</v>
      </c>
      <c r="BI73" s="903">
        <f t="shared" si="71"/>
        <v>9</v>
      </c>
    </row>
    <row r="74" spans="1:61" ht="12.75" customHeight="1" x14ac:dyDescent="0.2">
      <c r="A74" s="911" t="s">
        <v>97</v>
      </c>
      <c r="B74" s="906" t="s">
        <v>121</v>
      </c>
      <c r="C74" s="888" t="s">
        <v>121</v>
      </c>
      <c r="D74" s="895">
        <f t="shared" si="42"/>
        <v>0</v>
      </c>
      <c r="E74" s="890" t="s">
        <v>121</v>
      </c>
      <c r="F74" s="888">
        <v>1</v>
      </c>
      <c r="G74" s="897">
        <f t="shared" si="43"/>
        <v>1</v>
      </c>
      <c r="H74" s="906" t="s">
        <v>121</v>
      </c>
      <c r="I74" s="888" t="s">
        <v>121</v>
      </c>
      <c r="J74" s="895">
        <f t="shared" si="44"/>
        <v>0</v>
      </c>
      <c r="K74" s="890" t="s">
        <v>121</v>
      </c>
      <c r="L74" s="888">
        <v>3</v>
      </c>
      <c r="M74" s="897">
        <f t="shared" si="45"/>
        <v>3</v>
      </c>
      <c r="N74" s="891" t="s">
        <v>121</v>
      </c>
      <c r="O74" s="892">
        <v>8</v>
      </c>
      <c r="P74" s="900">
        <f t="shared" si="46"/>
        <v>8</v>
      </c>
      <c r="Q74" s="845" t="s">
        <v>121</v>
      </c>
      <c r="R74" s="846" t="s">
        <v>121</v>
      </c>
      <c r="S74" s="900">
        <f t="shared" si="47"/>
        <v>0</v>
      </c>
      <c r="T74" s="845" t="s">
        <v>121</v>
      </c>
      <c r="U74" s="846" t="s">
        <v>121</v>
      </c>
      <c r="V74" s="900">
        <f t="shared" si="48"/>
        <v>0</v>
      </c>
      <c r="W74" s="845" t="s">
        <v>121</v>
      </c>
      <c r="X74" s="846" t="s">
        <v>121</v>
      </c>
      <c r="Y74" s="900">
        <f t="shared" si="49"/>
        <v>0</v>
      </c>
      <c r="Z74" s="845" t="s">
        <v>121</v>
      </c>
      <c r="AA74" s="846">
        <v>5</v>
      </c>
      <c r="AB74" s="900">
        <f t="shared" si="50"/>
        <v>5</v>
      </c>
      <c r="AC74" s="845" t="s">
        <v>121</v>
      </c>
      <c r="AD74" s="846">
        <v>4</v>
      </c>
      <c r="AE74" s="900">
        <f t="shared" si="51"/>
        <v>4</v>
      </c>
      <c r="AF74" s="837" t="s">
        <v>121</v>
      </c>
      <c r="AG74" s="838" t="s">
        <v>121</v>
      </c>
      <c r="AH74" s="900">
        <f t="shared" si="52"/>
        <v>0</v>
      </c>
      <c r="AI74" s="837" t="s">
        <v>121</v>
      </c>
      <c r="AJ74" s="838" t="s">
        <v>121</v>
      </c>
      <c r="AK74" s="900">
        <f t="shared" si="53"/>
        <v>0</v>
      </c>
      <c r="AL74" s="837">
        <v>1</v>
      </c>
      <c r="AM74" s="838">
        <v>1</v>
      </c>
      <c r="AN74" s="900">
        <f t="shared" si="54"/>
        <v>2</v>
      </c>
      <c r="AO74" s="837" t="s">
        <v>121</v>
      </c>
      <c r="AP74" s="838">
        <v>5</v>
      </c>
      <c r="AQ74" s="900">
        <f t="shared" si="55"/>
        <v>5</v>
      </c>
      <c r="AR74" s="837" t="s">
        <v>121</v>
      </c>
      <c r="AS74" s="838">
        <v>2</v>
      </c>
      <c r="AT74" s="900">
        <f t="shared" si="56"/>
        <v>2</v>
      </c>
      <c r="AU74" s="901">
        <f t="shared" si="57"/>
        <v>0</v>
      </c>
      <c r="AV74" s="901">
        <f t="shared" si="58"/>
        <v>0</v>
      </c>
      <c r="AW74" s="966">
        <f t="shared" si="59"/>
        <v>0</v>
      </c>
      <c r="AX74" s="901">
        <f t="shared" si="60"/>
        <v>0</v>
      </c>
      <c r="AY74" s="902">
        <f t="shared" si="61"/>
        <v>1</v>
      </c>
      <c r="AZ74" s="903">
        <f t="shared" si="62"/>
        <v>1</v>
      </c>
      <c r="BA74" s="904">
        <f t="shared" si="63"/>
        <v>1</v>
      </c>
      <c r="BB74" s="902">
        <f t="shared" si="64"/>
        <v>1</v>
      </c>
      <c r="BC74" s="889">
        <f t="shared" si="65"/>
        <v>2</v>
      </c>
      <c r="BD74" s="901">
        <f t="shared" si="66"/>
        <v>0</v>
      </c>
      <c r="BE74" s="902">
        <f t="shared" si="67"/>
        <v>13</v>
      </c>
      <c r="BF74" s="966">
        <f t="shared" si="68"/>
        <v>13</v>
      </c>
      <c r="BG74" s="901">
        <f t="shared" si="69"/>
        <v>0</v>
      </c>
      <c r="BH74" s="902">
        <f t="shared" si="70"/>
        <v>14</v>
      </c>
      <c r="BI74" s="903">
        <f t="shared" si="71"/>
        <v>14</v>
      </c>
    </row>
    <row r="75" spans="1:61" ht="12.75" customHeight="1" x14ac:dyDescent="0.2">
      <c r="A75" s="905" t="s">
        <v>98</v>
      </c>
      <c r="B75" s="906">
        <v>1</v>
      </c>
      <c r="C75" s="888" t="s">
        <v>121</v>
      </c>
      <c r="D75" s="895">
        <f t="shared" si="42"/>
        <v>1</v>
      </c>
      <c r="E75" s="890" t="s">
        <v>121</v>
      </c>
      <c r="F75" s="888" t="s">
        <v>121</v>
      </c>
      <c r="G75" s="897">
        <f t="shared" si="43"/>
        <v>0</v>
      </c>
      <c r="H75" s="906" t="s">
        <v>121</v>
      </c>
      <c r="I75" s="888" t="s">
        <v>121</v>
      </c>
      <c r="J75" s="895">
        <f t="shared" si="44"/>
        <v>0</v>
      </c>
      <c r="K75" s="890" t="s">
        <v>121</v>
      </c>
      <c r="L75" s="888" t="s">
        <v>121</v>
      </c>
      <c r="M75" s="897">
        <f t="shared" si="45"/>
        <v>0</v>
      </c>
      <c r="N75" s="891">
        <v>1</v>
      </c>
      <c r="O75" s="892">
        <v>2</v>
      </c>
      <c r="P75" s="900">
        <f t="shared" si="46"/>
        <v>3</v>
      </c>
      <c r="Q75" s="845">
        <v>2</v>
      </c>
      <c r="R75" s="846">
        <v>3</v>
      </c>
      <c r="S75" s="900">
        <f t="shared" si="47"/>
        <v>5</v>
      </c>
      <c r="T75" s="845" t="s">
        <v>121</v>
      </c>
      <c r="U75" s="846" t="s">
        <v>121</v>
      </c>
      <c r="V75" s="900">
        <f t="shared" si="48"/>
        <v>0</v>
      </c>
      <c r="W75" s="845" t="s">
        <v>121</v>
      </c>
      <c r="X75" s="846" t="s">
        <v>121</v>
      </c>
      <c r="Y75" s="900">
        <f t="shared" si="49"/>
        <v>0</v>
      </c>
      <c r="Z75" s="845" t="s">
        <v>121</v>
      </c>
      <c r="AA75" s="846" t="s">
        <v>121</v>
      </c>
      <c r="AB75" s="900">
        <f t="shared" si="50"/>
        <v>0</v>
      </c>
      <c r="AC75" s="845" t="s">
        <v>121</v>
      </c>
      <c r="AD75" s="846">
        <v>1</v>
      </c>
      <c r="AE75" s="900">
        <f t="shared" si="51"/>
        <v>1</v>
      </c>
      <c r="AF75" s="837">
        <v>3</v>
      </c>
      <c r="AG75" s="838">
        <v>9</v>
      </c>
      <c r="AH75" s="900">
        <f t="shared" si="52"/>
        <v>12</v>
      </c>
      <c r="AI75" s="837" t="s">
        <v>121</v>
      </c>
      <c r="AJ75" s="838" t="s">
        <v>121</v>
      </c>
      <c r="AK75" s="900">
        <f t="shared" si="53"/>
        <v>0</v>
      </c>
      <c r="AL75" s="837" t="s">
        <v>121</v>
      </c>
      <c r="AM75" s="838" t="s">
        <v>121</v>
      </c>
      <c r="AN75" s="900">
        <f t="shared" si="54"/>
        <v>0</v>
      </c>
      <c r="AO75" s="837">
        <v>1</v>
      </c>
      <c r="AP75" s="838">
        <v>2</v>
      </c>
      <c r="AQ75" s="900">
        <f t="shared" si="55"/>
        <v>3</v>
      </c>
      <c r="AR75" s="837" t="s">
        <v>121</v>
      </c>
      <c r="AS75" s="838" t="s">
        <v>121</v>
      </c>
      <c r="AT75" s="900">
        <f t="shared" si="56"/>
        <v>0</v>
      </c>
      <c r="AU75" s="901">
        <f t="shared" si="57"/>
        <v>6</v>
      </c>
      <c r="AV75" s="901">
        <f t="shared" si="58"/>
        <v>12</v>
      </c>
      <c r="AW75" s="966">
        <f t="shared" si="59"/>
        <v>18</v>
      </c>
      <c r="AX75" s="901">
        <f t="shared" si="60"/>
        <v>0</v>
      </c>
      <c r="AY75" s="902">
        <f t="shared" si="61"/>
        <v>0</v>
      </c>
      <c r="AZ75" s="903">
        <f t="shared" si="62"/>
        <v>0</v>
      </c>
      <c r="BA75" s="904">
        <f t="shared" si="63"/>
        <v>0</v>
      </c>
      <c r="BB75" s="902">
        <f t="shared" si="64"/>
        <v>0</v>
      </c>
      <c r="BC75" s="889">
        <f t="shared" si="65"/>
        <v>0</v>
      </c>
      <c r="BD75" s="901">
        <f t="shared" si="66"/>
        <v>1</v>
      </c>
      <c r="BE75" s="902">
        <f t="shared" si="67"/>
        <v>2</v>
      </c>
      <c r="BF75" s="966">
        <f t="shared" si="68"/>
        <v>3</v>
      </c>
      <c r="BG75" s="901">
        <f t="shared" si="69"/>
        <v>1</v>
      </c>
      <c r="BH75" s="902">
        <f t="shared" si="70"/>
        <v>3</v>
      </c>
      <c r="BI75" s="903">
        <f t="shared" si="71"/>
        <v>4</v>
      </c>
    </row>
    <row r="76" spans="1:61" ht="12.75" customHeight="1" x14ac:dyDescent="0.2">
      <c r="A76" s="910" t="s">
        <v>99</v>
      </c>
      <c r="B76" s="906" t="s">
        <v>121</v>
      </c>
      <c r="C76" s="888" t="s">
        <v>121</v>
      </c>
      <c r="D76" s="895">
        <f t="shared" si="42"/>
        <v>0</v>
      </c>
      <c r="E76" s="890" t="s">
        <v>121</v>
      </c>
      <c r="F76" s="888" t="s">
        <v>121</v>
      </c>
      <c r="G76" s="897">
        <f t="shared" si="43"/>
        <v>0</v>
      </c>
      <c r="H76" s="906" t="s">
        <v>121</v>
      </c>
      <c r="I76" s="888" t="s">
        <v>121</v>
      </c>
      <c r="J76" s="895">
        <f t="shared" si="44"/>
        <v>0</v>
      </c>
      <c r="K76" s="890" t="s">
        <v>121</v>
      </c>
      <c r="L76" s="888" t="s">
        <v>121</v>
      </c>
      <c r="M76" s="897">
        <f t="shared" si="45"/>
        <v>0</v>
      </c>
      <c r="N76" s="891">
        <v>1</v>
      </c>
      <c r="O76" s="892">
        <v>1</v>
      </c>
      <c r="P76" s="900">
        <f t="shared" si="46"/>
        <v>2</v>
      </c>
      <c r="Q76" s="845" t="s">
        <v>121</v>
      </c>
      <c r="R76" s="846" t="s">
        <v>121</v>
      </c>
      <c r="S76" s="900">
        <f t="shared" si="47"/>
        <v>0</v>
      </c>
      <c r="T76" s="845" t="s">
        <v>121</v>
      </c>
      <c r="U76" s="846" t="s">
        <v>121</v>
      </c>
      <c r="V76" s="900">
        <f t="shared" si="48"/>
        <v>0</v>
      </c>
      <c r="W76" s="845" t="s">
        <v>121</v>
      </c>
      <c r="X76" s="846">
        <v>1</v>
      </c>
      <c r="Y76" s="900">
        <f t="shared" si="49"/>
        <v>1</v>
      </c>
      <c r="Z76" s="845" t="s">
        <v>121</v>
      </c>
      <c r="AA76" s="846" t="s">
        <v>121</v>
      </c>
      <c r="AB76" s="900">
        <f t="shared" si="50"/>
        <v>0</v>
      </c>
      <c r="AC76" s="845">
        <v>1</v>
      </c>
      <c r="AD76" s="846">
        <v>3</v>
      </c>
      <c r="AE76" s="900">
        <f t="shared" si="51"/>
        <v>4</v>
      </c>
      <c r="AF76" s="837" t="s">
        <v>121</v>
      </c>
      <c r="AG76" s="838" t="s">
        <v>121</v>
      </c>
      <c r="AH76" s="900">
        <f t="shared" si="52"/>
        <v>0</v>
      </c>
      <c r="AI76" s="837" t="s">
        <v>121</v>
      </c>
      <c r="AJ76" s="838" t="s">
        <v>121</v>
      </c>
      <c r="AK76" s="900">
        <f t="shared" si="53"/>
        <v>0</v>
      </c>
      <c r="AL76" s="837" t="s">
        <v>121</v>
      </c>
      <c r="AM76" s="838" t="s">
        <v>121</v>
      </c>
      <c r="AN76" s="900">
        <f t="shared" si="54"/>
        <v>0</v>
      </c>
      <c r="AO76" s="837" t="s">
        <v>121</v>
      </c>
      <c r="AP76" s="838" t="s">
        <v>121</v>
      </c>
      <c r="AQ76" s="900">
        <f t="shared" si="55"/>
        <v>0</v>
      </c>
      <c r="AR76" s="837">
        <v>1</v>
      </c>
      <c r="AS76" s="838" t="s">
        <v>121</v>
      </c>
      <c r="AT76" s="900">
        <f t="shared" si="56"/>
        <v>1</v>
      </c>
      <c r="AU76" s="901">
        <f t="shared" si="57"/>
        <v>0</v>
      </c>
      <c r="AV76" s="901">
        <f t="shared" si="58"/>
        <v>0</v>
      </c>
      <c r="AW76" s="966">
        <f t="shared" si="59"/>
        <v>0</v>
      </c>
      <c r="AX76" s="901">
        <f t="shared" si="60"/>
        <v>0</v>
      </c>
      <c r="AY76" s="902">
        <f t="shared" si="61"/>
        <v>0</v>
      </c>
      <c r="AZ76" s="903">
        <f t="shared" si="62"/>
        <v>0</v>
      </c>
      <c r="BA76" s="904">
        <f t="shared" si="63"/>
        <v>0</v>
      </c>
      <c r="BB76" s="902">
        <f t="shared" si="64"/>
        <v>1</v>
      </c>
      <c r="BC76" s="889">
        <f t="shared" si="65"/>
        <v>1</v>
      </c>
      <c r="BD76" s="901">
        <f t="shared" si="66"/>
        <v>0</v>
      </c>
      <c r="BE76" s="902">
        <f t="shared" si="67"/>
        <v>0</v>
      </c>
      <c r="BF76" s="966">
        <f t="shared" si="68"/>
        <v>0</v>
      </c>
      <c r="BG76" s="901">
        <f t="shared" si="69"/>
        <v>3</v>
      </c>
      <c r="BH76" s="902">
        <f t="shared" si="70"/>
        <v>4</v>
      </c>
      <c r="BI76" s="903">
        <f t="shared" si="71"/>
        <v>7</v>
      </c>
    </row>
    <row r="77" spans="1:61" ht="12.75" customHeight="1" x14ac:dyDescent="0.2">
      <c r="A77" s="910" t="s">
        <v>100</v>
      </c>
      <c r="B77" s="906">
        <v>1</v>
      </c>
      <c r="C77" s="888">
        <v>1</v>
      </c>
      <c r="D77" s="895">
        <f t="shared" si="42"/>
        <v>2</v>
      </c>
      <c r="E77" s="890">
        <v>3</v>
      </c>
      <c r="F77" s="888">
        <v>2</v>
      </c>
      <c r="G77" s="897">
        <f t="shared" si="43"/>
        <v>5</v>
      </c>
      <c r="H77" s="906">
        <v>5</v>
      </c>
      <c r="I77" s="888">
        <v>3</v>
      </c>
      <c r="J77" s="895">
        <f t="shared" si="44"/>
        <v>8</v>
      </c>
      <c r="K77" s="890">
        <v>19</v>
      </c>
      <c r="L77" s="888">
        <v>20</v>
      </c>
      <c r="M77" s="897">
        <f t="shared" si="45"/>
        <v>39</v>
      </c>
      <c r="N77" s="891">
        <v>13</v>
      </c>
      <c r="O77" s="892">
        <v>14</v>
      </c>
      <c r="P77" s="900">
        <f t="shared" si="46"/>
        <v>27</v>
      </c>
      <c r="Q77" s="845" t="s">
        <v>121</v>
      </c>
      <c r="R77" s="846" t="s">
        <v>121</v>
      </c>
      <c r="S77" s="900">
        <f t="shared" si="47"/>
        <v>0</v>
      </c>
      <c r="T77" s="845">
        <v>3</v>
      </c>
      <c r="U77" s="846">
        <v>3</v>
      </c>
      <c r="V77" s="900">
        <f t="shared" si="48"/>
        <v>6</v>
      </c>
      <c r="W77" s="845">
        <v>8</v>
      </c>
      <c r="X77" s="846">
        <v>3</v>
      </c>
      <c r="Y77" s="900">
        <f t="shared" si="49"/>
        <v>11</v>
      </c>
      <c r="Z77" s="845">
        <v>268</v>
      </c>
      <c r="AA77" s="846">
        <v>377</v>
      </c>
      <c r="AB77" s="900">
        <f t="shared" si="50"/>
        <v>645</v>
      </c>
      <c r="AC77" s="845">
        <v>167</v>
      </c>
      <c r="AD77" s="846">
        <v>205</v>
      </c>
      <c r="AE77" s="900">
        <f t="shared" si="51"/>
        <v>372</v>
      </c>
      <c r="AF77" s="837" t="s">
        <v>121</v>
      </c>
      <c r="AG77" s="838" t="s">
        <v>121</v>
      </c>
      <c r="AH77" s="900">
        <f t="shared" si="52"/>
        <v>0</v>
      </c>
      <c r="AI77" s="837">
        <v>2</v>
      </c>
      <c r="AJ77" s="838">
        <v>4</v>
      </c>
      <c r="AK77" s="900">
        <f t="shared" si="53"/>
        <v>6</v>
      </c>
      <c r="AL77" s="837">
        <v>6</v>
      </c>
      <c r="AM77" s="838" t="s">
        <v>121</v>
      </c>
      <c r="AN77" s="900">
        <f t="shared" si="54"/>
        <v>6</v>
      </c>
      <c r="AO77" s="837">
        <v>805</v>
      </c>
      <c r="AP77" s="838">
        <v>970</v>
      </c>
      <c r="AQ77" s="900">
        <f t="shared" si="55"/>
        <v>1775</v>
      </c>
      <c r="AR77" s="837">
        <v>372</v>
      </c>
      <c r="AS77" s="838">
        <v>392</v>
      </c>
      <c r="AT77" s="900">
        <f t="shared" si="56"/>
        <v>764</v>
      </c>
      <c r="AU77" s="901">
        <f t="shared" si="57"/>
        <v>1</v>
      </c>
      <c r="AV77" s="901">
        <f t="shared" si="58"/>
        <v>1</v>
      </c>
      <c r="AW77" s="966">
        <f t="shared" si="59"/>
        <v>2</v>
      </c>
      <c r="AX77" s="901">
        <f t="shared" si="60"/>
        <v>8</v>
      </c>
      <c r="AY77" s="902">
        <f t="shared" si="61"/>
        <v>9</v>
      </c>
      <c r="AZ77" s="903">
        <f t="shared" si="62"/>
        <v>17</v>
      </c>
      <c r="BA77" s="904">
        <f t="shared" si="63"/>
        <v>19</v>
      </c>
      <c r="BB77" s="902">
        <f t="shared" si="64"/>
        <v>6</v>
      </c>
      <c r="BC77" s="889">
        <f t="shared" si="65"/>
        <v>25</v>
      </c>
      <c r="BD77" s="901">
        <f t="shared" si="66"/>
        <v>1092</v>
      </c>
      <c r="BE77" s="902">
        <f t="shared" si="67"/>
        <v>1367</v>
      </c>
      <c r="BF77" s="966">
        <f t="shared" si="68"/>
        <v>2459</v>
      </c>
      <c r="BG77" s="901">
        <f t="shared" si="69"/>
        <v>552</v>
      </c>
      <c r="BH77" s="902">
        <f t="shared" si="70"/>
        <v>611</v>
      </c>
      <c r="BI77" s="903">
        <f t="shared" si="71"/>
        <v>1163</v>
      </c>
    </row>
    <row r="78" spans="1:61" ht="12.75" customHeight="1" x14ac:dyDescent="0.2">
      <c r="A78" s="910" t="s">
        <v>101</v>
      </c>
      <c r="B78" s="906" t="s">
        <v>121</v>
      </c>
      <c r="C78" s="888" t="s">
        <v>121</v>
      </c>
      <c r="D78" s="895">
        <f t="shared" si="42"/>
        <v>0</v>
      </c>
      <c r="E78" s="890" t="s">
        <v>121</v>
      </c>
      <c r="F78" s="888" t="s">
        <v>121</v>
      </c>
      <c r="G78" s="897">
        <f t="shared" si="43"/>
        <v>0</v>
      </c>
      <c r="H78" s="906">
        <v>3</v>
      </c>
      <c r="I78" s="888" t="s">
        <v>121</v>
      </c>
      <c r="J78" s="895">
        <f t="shared" si="44"/>
        <v>3</v>
      </c>
      <c r="K78" s="890">
        <v>2</v>
      </c>
      <c r="L78" s="888">
        <v>1</v>
      </c>
      <c r="M78" s="897">
        <f t="shared" si="45"/>
        <v>3</v>
      </c>
      <c r="N78" s="891">
        <v>11</v>
      </c>
      <c r="O78" s="892">
        <v>4</v>
      </c>
      <c r="P78" s="900">
        <f t="shared" si="46"/>
        <v>15</v>
      </c>
      <c r="Q78" s="845" t="s">
        <v>121</v>
      </c>
      <c r="R78" s="846" t="s">
        <v>121</v>
      </c>
      <c r="S78" s="900">
        <f t="shared" si="47"/>
        <v>0</v>
      </c>
      <c r="T78" s="845">
        <v>1</v>
      </c>
      <c r="U78" s="846" t="s">
        <v>121</v>
      </c>
      <c r="V78" s="900">
        <f t="shared" si="48"/>
        <v>1</v>
      </c>
      <c r="W78" s="845">
        <v>4</v>
      </c>
      <c r="X78" s="846">
        <v>1</v>
      </c>
      <c r="Y78" s="900">
        <f t="shared" si="49"/>
        <v>5</v>
      </c>
      <c r="Z78" s="845">
        <v>7</v>
      </c>
      <c r="AA78" s="846">
        <v>5</v>
      </c>
      <c r="AB78" s="900">
        <f t="shared" si="50"/>
        <v>12</v>
      </c>
      <c r="AC78" s="845">
        <v>10</v>
      </c>
      <c r="AD78" s="846">
        <v>2</v>
      </c>
      <c r="AE78" s="900">
        <f t="shared" si="51"/>
        <v>12</v>
      </c>
      <c r="AF78" s="837" t="s">
        <v>121</v>
      </c>
      <c r="AG78" s="838" t="s">
        <v>121</v>
      </c>
      <c r="AH78" s="900">
        <f t="shared" si="52"/>
        <v>0</v>
      </c>
      <c r="AI78" s="837" t="s">
        <v>121</v>
      </c>
      <c r="AJ78" s="838" t="s">
        <v>121</v>
      </c>
      <c r="AK78" s="900">
        <f t="shared" si="53"/>
        <v>0</v>
      </c>
      <c r="AL78" s="837" t="s">
        <v>121</v>
      </c>
      <c r="AM78" s="838" t="s">
        <v>121</v>
      </c>
      <c r="AN78" s="900">
        <f t="shared" si="54"/>
        <v>0</v>
      </c>
      <c r="AO78" s="837">
        <v>8</v>
      </c>
      <c r="AP78" s="838">
        <v>8</v>
      </c>
      <c r="AQ78" s="900">
        <f t="shared" si="55"/>
        <v>16</v>
      </c>
      <c r="AR78" s="837">
        <v>9</v>
      </c>
      <c r="AS78" s="838">
        <v>4</v>
      </c>
      <c r="AT78" s="900">
        <f t="shared" si="56"/>
        <v>13</v>
      </c>
      <c r="AU78" s="901">
        <f t="shared" si="57"/>
        <v>0</v>
      </c>
      <c r="AV78" s="901">
        <f t="shared" si="58"/>
        <v>0</v>
      </c>
      <c r="AW78" s="966">
        <f t="shared" si="59"/>
        <v>0</v>
      </c>
      <c r="AX78" s="901">
        <f t="shared" si="60"/>
        <v>1</v>
      </c>
      <c r="AY78" s="902">
        <f t="shared" si="61"/>
        <v>0</v>
      </c>
      <c r="AZ78" s="903">
        <f t="shared" si="62"/>
        <v>1</v>
      </c>
      <c r="BA78" s="904">
        <f t="shared" si="63"/>
        <v>7</v>
      </c>
      <c r="BB78" s="902">
        <f t="shared" si="64"/>
        <v>1</v>
      </c>
      <c r="BC78" s="889">
        <f t="shared" si="65"/>
        <v>8</v>
      </c>
      <c r="BD78" s="901">
        <f t="shared" si="66"/>
        <v>17</v>
      </c>
      <c r="BE78" s="902">
        <f t="shared" si="67"/>
        <v>14</v>
      </c>
      <c r="BF78" s="966">
        <f t="shared" si="68"/>
        <v>31</v>
      </c>
      <c r="BG78" s="901">
        <f t="shared" si="69"/>
        <v>30</v>
      </c>
      <c r="BH78" s="902">
        <f t="shared" si="70"/>
        <v>10</v>
      </c>
      <c r="BI78" s="903">
        <f t="shared" si="71"/>
        <v>40</v>
      </c>
    </row>
    <row r="79" spans="1:61" ht="12.75" customHeight="1" x14ac:dyDescent="0.2">
      <c r="A79" s="910" t="s">
        <v>103</v>
      </c>
      <c r="B79" s="906">
        <v>1</v>
      </c>
      <c r="C79" s="888" t="s">
        <v>121</v>
      </c>
      <c r="D79" s="895">
        <f t="shared" si="42"/>
        <v>1</v>
      </c>
      <c r="E79" s="890" t="s">
        <v>121</v>
      </c>
      <c r="F79" s="888" t="s">
        <v>121</v>
      </c>
      <c r="G79" s="897">
        <f t="shared" si="43"/>
        <v>0</v>
      </c>
      <c r="H79" s="906" t="s">
        <v>121</v>
      </c>
      <c r="I79" s="888" t="s">
        <v>121</v>
      </c>
      <c r="J79" s="895">
        <f t="shared" si="44"/>
        <v>0</v>
      </c>
      <c r="K79" s="890">
        <v>5</v>
      </c>
      <c r="L79" s="888">
        <v>24</v>
      </c>
      <c r="M79" s="897">
        <f t="shared" si="45"/>
        <v>29</v>
      </c>
      <c r="N79" s="891">
        <v>1</v>
      </c>
      <c r="O79" s="892">
        <v>20</v>
      </c>
      <c r="P79" s="900">
        <f t="shared" si="46"/>
        <v>21</v>
      </c>
      <c r="Q79" s="845" t="s">
        <v>121</v>
      </c>
      <c r="R79" s="846" t="s">
        <v>121</v>
      </c>
      <c r="S79" s="900">
        <f t="shared" si="47"/>
        <v>0</v>
      </c>
      <c r="T79" s="845" t="s">
        <v>121</v>
      </c>
      <c r="U79" s="846" t="s">
        <v>121</v>
      </c>
      <c r="V79" s="900">
        <f t="shared" si="48"/>
        <v>0</v>
      </c>
      <c r="W79" s="845" t="s">
        <v>121</v>
      </c>
      <c r="X79" s="846">
        <v>1</v>
      </c>
      <c r="Y79" s="900">
        <f t="shared" si="49"/>
        <v>1</v>
      </c>
      <c r="Z79" s="845">
        <v>8</v>
      </c>
      <c r="AA79" s="846">
        <v>35</v>
      </c>
      <c r="AB79" s="900">
        <f t="shared" si="50"/>
        <v>43</v>
      </c>
      <c r="AC79" s="845">
        <v>2</v>
      </c>
      <c r="AD79" s="846">
        <v>14</v>
      </c>
      <c r="AE79" s="900">
        <f t="shared" si="51"/>
        <v>16</v>
      </c>
      <c r="AF79" s="837" t="s">
        <v>121</v>
      </c>
      <c r="AG79" s="838" t="s">
        <v>121</v>
      </c>
      <c r="AH79" s="900">
        <f t="shared" si="52"/>
        <v>0</v>
      </c>
      <c r="AI79" s="837" t="s">
        <v>121</v>
      </c>
      <c r="AJ79" s="838" t="s">
        <v>121</v>
      </c>
      <c r="AK79" s="900">
        <f t="shared" si="53"/>
        <v>0</v>
      </c>
      <c r="AL79" s="837" t="s">
        <v>121</v>
      </c>
      <c r="AM79" s="838" t="s">
        <v>121</v>
      </c>
      <c r="AN79" s="900">
        <f t="shared" si="54"/>
        <v>0</v>
      </c>
      <c r="AO79" s="837">
        <v>3</v>
      </c>
      <c r="AP79" s="838">
        <v>25</v>
      </c>
      <c r="AQ79" s="900">
        <f t="shared" si="55"/>
        <v>28</v>
      </c>
      <c r="AR79" s="837">
        <v>2</v>
      </c>
      <c r="AS79" s="838">
        <v>12</v>
      </c>
      <c r="AT79" s="900">
        <f t="shared" si="56"/>
        <v>14</v>
      </c>
      <c r="AU79" s="901">
        <f t="shared" si="57"/>
        <v>1</v>
      </c>
      <c r="AV79" s="901">
        <f t="shared" si="58"/>
        <v>0</v>
      </c>
      <c r="AW79" s="966">
        <f t="shared" si="59"/>
        <v>1</v>
      </c>
      <c r="AX79" s="901">
        <f t="shared" si="60"/>
        <v>0</v>
      </c>
      <c r="AY79" s="902">
        <f t="shared" si="61"/>
        <v>0</v>
      </c>
      <c r="AZ79" s="903">
        <f t="shared" si="62"/>
        <v>0</v>
      </c>
      <c r="BA79" s="904">
        <f t="shared" si="63"/>
        <v>0</v>
      </c>
      <c r="BB79" s="902">
        <f t="shared" si="64"/>
        <v>1</v>
      </c>
      <c r="BC79" s="889">
        <f t="shared" si="65"/>
        <v>1</v>
      </c>
      <c r="BD79" s="901">
        <f t="shared" si="66"/>
        <v>16</v>
      </c>
      <c r="BE79" s="902">
        <f t="shared" si="67"/>
        <v>84</v>
      </c>
      <c r="BF79" s="966">
        <f t="shared" si="68"/>
        <v>100</v>
      </c>
      <c r="BG79" s="901">
        <f t="shared" si="69"/>
        <v>5</v>
      </c>
      <c r="BH79" s="902">
        <f t="shared" si="70"/>
        <v>46</v>
      </c>
      <c r="BI79" s="903">
        <f t="shared" si="71"/>
        <v>51</v>
      </c>
    </row>
    <row r="80" spans="1:61" ht="12.75" customHeight="1" x14ac:dyDescent="0.2">
      <c r="A80" s="910" t="s">
        <v>114</v>
      </c>
      <c r="B80" s="906" t="s">
        <v>121</v>
      </c>
      <c r="C80" s="888" t="s">
        <v>121</v>
      </c>
      <c r="D80" s="895">
        <f t="shared" si="42"/>
        <v>0</v>
      </c>
      <c r="E80" s="890" t="s">
        <v>121</v>
      </c>
      <c r="F80" s="888" t="s">
        <v>121</v>
      </c>
      <c r="G80" s="897">
        <f t="shared" si="43"/>
        <v>0</v>
      </c>
      <c r="H80" s="906" t="s">
        <v>121</v>
      </c>
      <c r="I80" s="888" t="s">
        <v>121</v>
      </c>
      <c r="J80" s="895">
        <f t="shared" si="44"/>
        <v>0</v>
      </c>
      <c r="K80" s="890" t="s">
        <v>121</v>
      </c>
      <c r="L80" s="888" t="s">
        <v>121</v>
      </c>
      <c r="M80" s="897">
        <f t="shared" si="45"/>
        <v>0</v>
      </c>
      <c r="N80" s="891">
        <v>1</v>
      </c>
      <c r="O80" s="892" t="s">
        <v>121</v>
      </c>
      <c r="P80" s="900">
        <f t="shared" si="46"/>
        <v>1</v>
      </c>
      <c r="Q80" s="845" t="s">
        <v>121</v>
      </c>
      <c r="R80" s="846" t="s">
        <v>121</v>
      </c>
      <c r="S80" s="900">
        <f t="shared" si="47"/>
        <v>0</v>
      </c>
      <c r="T80" s="845" t="s">
        <v>121</v>
      </c>
      <c r="U80" s="846" t="s">
        <v>121</v>
      </c>
      <c r="V80" s="900">
        <f t="shared" si="48"/>
        <v>0</v>
      </c>
      <c r="W80" s="845" t="s">
        <v>121</v>
      </c>
      <c r="X80" s="846" t="s">
        <v>121</v>
      </c>
      <c r="Y80" s="900">
        <f t="shared" si="49"/>
        <v>0</v>
      </c>
      <c r="Z80" s="845" t="s">
        <v>121</v>
      </c>
      <c r="AA80" s="846" t="s">
        <v>121</v>
      </c>
      <c r="AB80" s="900">
        <f t="shared" si="50"/>
        <v>0</v>
      </c>
      <c r="AC80" s="845" t="s">
        <v>121</v>
      </c>
      <c r="AD80" s="846" t="s">
        <v>121</v>
      </c>
      <c r="AE80" s="900">
        <f t="shared" si="51"/>
        <v>0</v>
      </c>
      <c r="AF80" s="837" t="s">
        <v>121</v>
      </c>
      <c r="AG80" s="838" t="s">
        <v>121</v>
      </c>
      <c r="AH80" s="900">
        <f t="shared" si="52"/>
        <v>0</v>
      </c>
      <c r="AI80" s="837" t="s">
        <v>121</v>
      </c>
      <c r="AJ80" s="838" t="s">
        <v>121</v>
      </c>
      <c r="AK80" s="900">
        <f t="shared" si="53"/>
        <v>0</v>
      </c>
      <c r="AL80" s="837" t="s">
        <v>121</v>
      </c>
      <c r="AM80" s="838" t="s">
        <v>121</v>
      </c>
      <c r="AN80" s="900">
        <f t="shared" si="54"/>
        <v>0</v>
      </c>
      <c r="AO80" s="837" t="s">
        <v>121</v>
      </c>
      <c r="AP80" s="838" t="s">
        <v>121</v>
      </c>
      <c r="AQ80" s="900">
        <f t="shared" si="55"/>
        <v>0</v>
      </c>
      <c r="AR80" s="837" t="s">
        <v>121</v>
      </c>
      <c r="AS80" s="838">
        <v>2</v>
      </c>
      <c r="AT80" s="900">
        <f t="shared" si="56"/>
        <v>2</v>
      </c>
      <c r="AU80" s="901">
        <f t="shared" si="57"/>
        <v>0</v>
      </c>
      <c r="AV80" s="901">
        <f t="shared" si="58"/>
        <v>0</v>
      </c>
      <c r="AW80" s="966">
        <f t="shared" si="59"/>
        <v>0</v>
      </c>
      <c r="AX80" s="901">
        <f t="shared" si="60"/>
        <v>0</v>
      </c>
      <c r="AY80" s="902">
        <f t="shared" si="61"/>
        <v>0</v>
      </c>
      <c r="AZ80" s="903">
        <f t="shared" si="62"/>
        <v>0</v>
      </c>
      <c r="BA80" s="904">
        <f t="shared" si="63"/>
        <v>0</v>
      </c>
      <c r="BB80" s="902">
        <f t="shared" si="64"/>
        <v>0</v>
      </c>
      <c r="BC80" s="889">
        <f t="shared" si="65"/>
        <v>0</v>
      </c>
      <c r="BD80" s="901">
        <f t="shared" si="66"/>
        <v>0</v>
      </c>
      <c r="BE80" s="902">
        <f t="shared" si="67"/>
        <v>0</v>
      </c>
      <c r="BF80" s="966">
        <f t="shared" si="68"/>
        <v>0</v>
      </c>
      <c r="BG80" s="901">
        <f t="shared" si="69"/>
        <v>1</v>
      </c>
      <c r="BH80" s="902">
        <f t="shared" si="70"/>
        <v>2</v>
      </c>
      <c r="BI80" s="903">
        <f t="shared" si="71"/>
        <v>3</v>
      </c>
    </row>
    <row r="81" spans="1:61" ht="12.75" customHeight="1" x14ac:dyDescent="0.2">
      <c r="A81" s="910" t="s">
        <v>104</v>
      </c>
      <c r="B81" s="906" t="s">
        <v>121</v>
      </c>
      <c r="C81" s="888" t="s">
        <v>121</v>
      </c>
      <c r="D81" s="895">
        <f t="shared" si="42"/>
        <v>0</v>
      </c>
      <c r="E81" s="890" t="s">
        <v>121</v>
      </c>
      <c r="F81" s="888" t="s">
        <v>121</v>
      </c>
      <c r="G81" s="897">
        <f t="shared" si="43"/>
        <v>0</v>
      </c>
      <c r="H81" s="906" t="s">
        <v>121</v>
      </c>
      <c r="I81" s="888" t="s">
        <v>121</v>
      </c>
      <c r="J81" s="895">
        <f t="shared" si="44"/>
        <v>0</v>
      </c>
      <c r="K81" s="890" t="s">
        <v>121</v>
      </c>
      <c r="L81" s="888" t="s">
        <v>121</v>
      </c>
      <c r="M81" s="897">
        <f t="shared" si="45"/>
        <v>0</v>
      </c>
      <c r="N81" s="891" t="s">
        <v>121</v>
      </c>
      <c r="O81" s="892" t="s">
        <v>121</v>
      </c>
      <c r="P81" s="900">
        <f t="shared" si="46"/>
        <v>0</v>
      </c>
      <c r="Q81" s="845" t="s">
        <v>121</v>
      </c>
      <c r="R81" s="846" t="s">
        <v>121</v>
      </c>
      <c r="S81" s="900">
        <f t="shared" si="47"/>
        <v>0</v>
      </c>
      <c r="T81" s="845" t="s">
        <v>121</v>
      </c>
      <c r="U81" s="846" t="s">
        <v>121</v>
      </c>
      <c r="V81" s="900">
        <f t="shared" si="48"/>
        <v>0</v>
      </c>
      <c r="W81" s="845" t="s">
        <v>121</v>
      </c>
      <c r="X81" s="846" t="s">
        <v>121</v>
      </c>
      <c r="Y81" s="900">
        <f t="shared" si="49"/>
        <v>0</v>
      </c>
      <c r="Z81" s="845" t="s">
        <v>121</v>
      </c>
      <c r="AA81" s="846" t="s">
        <v>121</v>
      </c>
      <c r="AB81" s="900">
        <f t="shared" si="50"/>
        <v>0</v>
      </c>
      <c r="AC81" s="845" t="s">
        <v>121</v>
      </c>
      <c r="AD81" s="846">
        <v>1</v>
      </c>
      <c r="AE81" s="900">
        <f t="shared" si="51"/>
        <v>1</v>
      </c>
      <c r="AF81" s="837" t="s">
        <v>121</v>
      </c>
      <c r="AG81" s="838" t="s">
        <v>121</v>
      </c>
      <c r="AH81" s="900">
        <f t="shared" si="52"/>
        <v>0</v>
      </c>
      <c r="AI81" s="837" t="s">
        <v>121</v>
      </c>
      <c r="AJ81" s="838" t="s">
        <v>121</v>
      </c>
      <c r="AK81" s="900">
        <f t="shared" si="53"/>
        <v>0</v>
      </c>
      <c r="AL81" s="837" t="s">
        <v>121</v>
      </c>
      <c r="AM81" s="838" t="s">
        <v>121</v>
      </c>
      <c r="AN81" s="900">
        <f t="shared" si="54"/>
        <v>0</v>
      </c>
      <c r="AO81" s="837" t="s">
        <v>121</v>
      </c>
      <c r="AP81" s="838" t="s">
        <v>121</v>
      </c>
      <c r="AQ81" s="900">
        <f t="shared" ref="AQ81:AQ82" si="72">SUM(AO81:AP81)</f>
        <v>0</v>
      </c>
      <c r="AR81" s="837" t="s">
        <v>121</v>
      </c>
      <c r="AS81" s="838" t="s">
        <v>121</v>
      </c>
      <c r="AT81" s="900">
        <f t="shared" si="56"/>
        <v>0</v>
      </c>
      <c r="AU81" s="901">
        <f t="shared" ref="AU81:AV82" si="73">SUM(AF81,B81,Q81)</f>
        <v>0</v>
      </c>
      <c r="AV81" s="902">
        <f t="shared" si="73"/>
        <v>0</v>
      </c>
      <c r="AW81" s="966">
        <f t="shared" ref="AW81:AW82" si="74">SUM(AU81:AV81)</f>
        <v>0</v>
      </c>
      <c r="AX81" s="901">
        <f t="shared" ref="AX81:AY82" si="75">SUM(AI81,E81,T81)</f>
        <v>0</v>
      </c>
      <c r="AY81" s="902">
        <f t="shared" si="75"/>
        <v>0</v>
      </c>
      <c r="AZ81" s="903">
        <f t="shared" ref="AZ81:AZ82" si="76">SUM(AX81:AY81)</f>
        <v>0</v>
      </c>
      <c r="BA81" s="904">
        <f t="shared" ref="BA81:BB82" si="77">SUM(AL81,H81,W81)</f>
        <v>0</v>
      </c>
      <c r="BB81" s="902">
        <f t="shared" si="77"/>
        <v>0</v>
      </c>
      <c r="BC81" s="889">
        <f t="shared" ref="BC81:BC82" si="78">SUM(BA81:BB81)</f>
        <v>0</v>
      </c>
      <c r="BD81" s="901">
        <f t="shared" ref="BD81:BE82" si="79">SUM(AO81,K81,Z81)</f>
        <v>0</v>
      </c>
      <c r="BE81" s="902">
        <f t="shared" si="79"/>
        <v>0</v>
      </c>
      <c r="BF81" s="966">
        <f t="shared" ref="BF81:BF82" si="80">SUM(BD81:BE81)</f>
        <v>0</v>
      </c>
      <c r="BG81" s="901">
        <f t="shared" ref="BG81:BH82" si="81">SUM(AR81,N81,AC81)</f>
        <v>0</v>
      </c>
      <c r="BH81" s="902">
        <f t="shared" si="81"/>
        <v>1</v>
      </c>
      <c r="BI81" s="903">
        <f t="shared" ref="BI81:BI82" si="82">SUM(BG81:BH81)</f>
        <v>1</v>
      </c>
    </row>
    <row r="82" spans="1:61" ht="12.75" customHeight="1" thickBot="1" x14ac:dyDescent="0.25">
      <c r="A82" s="912" t="s">
        <v>105</v>
      </c>
      <c r="B82" s="913" t="s">
        <v>121</v>
      </c>
      <c r="C82" s="914" t="s">
        <v>121</v>
      </c>
      <c r="D82" s="895">
        <f t="shared" si="42"/>
        <v>0</v>
      </c>
      <c r="E82" s="915" t="s">
        <v>121</v>
      </c>
      <c r="F82" s="914" t="s">
        <v>121</v>
      </c>
      <c r="G82" s="897">
        <f t="shared" si="43"/>
        <v>0</v>
      </c>
      <c r="H82" s="913" t="s">
        <v>121</v>
      </c>
      <c r="I82" s="914" t="s">
        <v>121</v>
      </c>
      <c r="J82" s="895">
        <f t="shared" si="44"/>
        <v>0</v>
      </c>
      <c r="K82" s="915" t="s">
        <v>121</v>
      </c>
      <c r="L82" s="914" t="s">
        <v>121</v>
      </c>
      <c r="M82" s="897">
        <f t="shared" si="45"/>
        <v>0</v>
      </c>
      <c r="N82" s="916" t="s">
        <v>121</v>
      </c>
      <c r="O82" s="917" t="s">
        <v>121</v>
      </c>
      <c r="P82" s="900">
        <f t="shared" si="46"/>
        <v>0</v>
      </c>
      <c r="Q82" s="918" t="s">
        <v>121</v>
      </c>
      <c r="R82" s="919" t="s">
        <v>121</v>
      </c>
      <c r="S82" s="900">
        <f t="shared" si="47"/>
        <v>0</v>
      </c>
      <c r="T82" s="918" t="s">
        <v>121</v>
      </c>
      <c r="U82" s="919" t="s">
        <v>121</v>
      </c>
      <c r="V82" s="900">
        <f t="shared" si="48"/>
        <v>0</v>
      </c>
      <c r="W82" s="918" t="s">
        <v>121</v>
      </c>
      <c r="X82" s="919" t="s">
        <v>121</v>
      </c>
      <c r="Y82" s="900">
        <f t="shared" si="49"/>
        <v>0</v>
      </c>
      <c r="Z82" s="918" t="s">
        <v>121</v>
      </c>
      <c r="AA82" s="919">
        <v>1</v>
      </c>
      <c r="AB82" s="900">
        <f t="shared" si="50"/>
        <v>1</v>
      </c>
      <c r="AC82" s="918" t="s">
        <v>121</v>
      </c>
      <c r="AD82" s="919" t="s">
        <v>121</v>
      </c>
      <c r="AE82" s="900">
        <f t="shared" si="51"/>
        <v>0</v>
      </c>
      <c r="AF82" s="837" t="s">
        <v>121</v>
      </c>
      <c r="AG82" s="838" t="s">
        <v>121</v>
      </c>
      <c r="AH82" s="900">
        <f t="shared" si="52"/>
        <v>0</v>
      </c>
      <c r="AI82" s="837" t="s">
        <v>121</v>
      </c>
      <c r="AJ82" s="838" t="s">
        <v>121</v>
      </c>
      <c r="AK82" s="900">
        <f t="shared" si="53"/>
        <v>0</v>
      </c>
      <c r="AL82" s="837" t="s">
        <v>121</v>
      </c>
      <c r="AM82" s="838" t="s">
        <v>121</v>
      </c>
      <c r="AN82" s="900">
        <f t="shared" si="54"/>
        <v>0</v>
      </c>
      <c r="AO82" s="837" t="s">
        <v>121</v>
      </c>
      <c r="AP82" s="838" t="s">
        <v>121</v>
      </c>
      <c r="AQ82" s="900">
        <f t="shared" si="72"/>
        <v>0</v>
      </c>
      <c r="AR82" s="837" t="s">
        <v>121</v>
      </c>
      <c r="AS82" s="838" t="s">
        <v>121</v>
      </c>
      <c r="AT82" s="900">
        <f t="shared" si="56"/>
        <v>0</v>
      </c>
      <c r="AU82" s="901">
        <f t="shared" si="73"/>
        <v>0</v>
      </c>
      <c r="AV82" s="902">
        <f t="shared" si="73"/>
        <v>0</v>
      </c>
      <c r="AW82" s="966">
        <f t="shared" si="74"/>
        <v>0</v>
      </c>
      <c r="AX82" s="901">
        <f t="shared" si="75"/>
        <v>0</v>
      </c>
      <c r="AY82" s="902">
        <f t="shared" si="75"/>
        <v>0</v>
      </c>
      <c r="AZ82" s="903">
        <f t="shared" si="76"/>
        <v>0</v>
      </c>
      <c r="BA82" s="904">
        <f t="shared" si="77"/>
        <v>0</v>
      </c>
      <c r="BB82" s="902">
        <f t="shared" si="77"/>
        <v>0</v>
      </c>
      <c r="BC82" s="889">
        <f t="shared" si="78"/>
        <v>0</v>
      </c>
      <c r="BD82" s="901">
        <f t="shared" si="79"/>
        <v>0</v>
      </c>
      <c r="BE82" s="902">
        <f t="shared" si="79"/>
        <v>1</v>
      </c>
      <c r="BF82" s="966">
        <f t="shared" si="80"/>
        <v>1</v>
      </c>
      <c r="BG82" s="901">
        <f t="shared" si="81"/>
        <v>0</v>
      </c>
      <c r="BH82" s="902">
        <f t="shared" si="81"/>
        <v>0</v>
      </c>
      <c r="BI82" s="903">
        <f t="shared" si="82"/>
        <v>0</v>
      </c>
    </row>
    <row r="83" spans="1:61" ht="12.75" customHeight="1" thickBot="1" x14ac:dyDescent="0.25">
      <c r="A83" s="920" t="s">
        <v>125</v>
      </c>
      <c r="B83" s="921">
        <f t="shared" ref="B83:AG83" si="83">SUM(B6:B82)</f>
        <v>82</v>
      </c>
      <c r="C83" s="922">
        <f t="shared" si="83"/>
        <v>126</v>
      </c>
      <c r="D83" s="923">
        <f t="shared" si="83"/>
        <v>208</v>
      </c>
      <c r="E83" s="921">
        <f t="shared" si="83"/>
        <v>66</v>
      </c>
      <c r="F83" s="922">
        <f t="shared" si="83"/>
        <v>80</v>
      </c>
      <c r="G83" s="923">
        <f t="shared" si="83"/>
        <v>146</v>
      </c>
      <c r="H83" s="921">
        <f t="shared" si="83"/>
        <v>212</v>
      </c>
      <c r="I83" s="922">
        <f t="shared" si="83"/>
        <v>193</v>
      </c>
      <c r="J83" s="923">
        <f t="shared" si="83"/>
        <v>405</v>
      </c>
      <c r="K83" s="921">
        <f t="shared" si="83"/>
        <v>1002</v>
      </c>
      <c r="L83" s="922">
        <f t="shared" si="83"/>
        <v>1277</v>
      </c>
      <c r="M83" s="923">
        <f t="shared" si="83"/>
        <v>2279</v>
      </c>
      <c r="N83" s="921">
        <f t="shared" si="83"/>
        <v>7985</v>
      </c>
      <c r="O83" s="922">
        <f t="shared" si="83"/>
        <v>8346</v>
      </c>
      <c r="P83" s="923">
        <f t="shared" si="83"/>
        <v>16331</v>
      </c>
      <c r="Q83" s="921">
        <f t="shared" si="83"/>
        <v>80</v>
      </c>
      <c r="R83" s="922">
        <f t="shared" si="83"/>
        <v>182</v>
      </c>
      <c r="S83" s="923">
        <f t="shared" si="83"/>
        <v>262</v>
      </c>
      <c r="T83" s="921">
        <f t="shared" si="83"/>
        <v>77</v>
      </c>
      <c r="U83" s="922">
        <f t="shared" si="83"/>
        <v>93</v>
      </c>
      <c r="V83" s="923">
        <f t="shared" si="83"/>
        <v>170</v>
      </c>
      <c r="W83" s="921">
        <f t="shared" si="83"/>
        <v>170</v>
      </c>
      <c r="X83" s="922">
        <f t="shared" si="83"/>
        <v>130</v>
      </c>
      <c r="Y83" s="923">
        <f t="shared" si="83"/>
        <v>300</v>
      </c>
      <c r="Z83" s="921">
        <f t="shared" si="83"/>
        <v>865</v>
      </c>
      <c r="AA83" s="922">
        <f t="shared" si="83"/>
        <v>1132</v>
      </c>
      <c r="AB83" s="923">
        <f t="shared" si="83"/>
        <v>1997</v>
      </c>
      <c r="AC83" s="921">
        <f t="shared" si="83"/>
        <v>2738</v>
      </c>
      <c r="AD83" s="922">
        <f t="shared" si="83"/>
        <v>2820</v>
      </c>
      <c r="AE83" s="923">
        <f t="shared" si="83"/>
        <v>5558</v>
      </c>
      <c r="AF83" s="921">
        <f t="shared" si="83"/>
        <v>138</v>
      </c>
      <c r="AG83" s="922">
        <f t="shared" si="83"/>
        <v>210</v>
      </c>
      <c r="AH83" s="923">
        <f t="shared" ref="AH83:BI83" si="84">SUM(AH6:AH82)</f>
        <v>348</v>
      </c>
      <c r="AI83" s="921">
        <f t="shared" si="84"/>
        <v>83</v>
      </c>
      <c r="AJ83" s="922">
        <f t="shared" si="84"/>
        <v>84</v>
      </c>
      <c r="AK83" s="923">
        <f t="shared" si="84"/>
        <v>167</v>
      </c>
      <c r="AL83" s="921">
        <f t="shared" si="84"/>
        <v>65</v>
      </c>
      <c r="AM83" s="922">
        <f t="shared" si="84"/>
        <v>57</v>
      </c>
      <c r="AN83" s="923">
        <f t="shared" si="84"/>
        <v>122</v>
      </c>
      <c r="AO83" s="921">
        <f t="shared" si="84"/>
        <v>1265</v>
      </c>
      <c r="AP83" s="922">
        <f t="shared" si="84"/>
        <v>1612</v>
      </c>
      <c r="AQ83" s="923">
        <f t="shared" si="84"/>
        <v>2877</v>
      </c>
      <c r="AR83" s="921">
        <f t="shared" si="84"/>
        <v>4471</v>
      </c>
      <c r="AS83" s="922">
        <f t="shared" si="84"/>
        <v>4253</v>
      </c>
      <c r="AT83" s="923">
        <f t="shared" si="84"/>
        <v>8724</v>
      </c>
      <c r="AU83" s="921">
        <f t="shared" si="84"/>
        <v>300</v>
      </c>
      <c r="AV83" s="922">
        <f t="shared" si="84"/>
        <v>518</v>
      </c>
      <c r="AW83" s="923">
        <f t="shared" si="84"/>
        <v>818</v>
      </c>
      <c r="AX83" s="921">
        <f t="shared" si="84"/>
        <v>226</v>
      </c>
      <c r="AY83" s="922">
        <f t="shared" si="84"/>
        <v>257</v>
      </c>
      <c r="AZ83" s="923">
        <f t="shared" si="84"/>
        <v>483</v>
      </c>
      <c r="BA83" s="925">
        <f t="shared" si="84"/>
        <v>447</v>
      </c>
      <c r="BB83" s="922">
        <f t="shared" si="84"/>
        <v>380</v>
      </c>
      <c r="BC83" s="924">
        <f t="shared" si="84"/>
        <v>827</v>
      </c>
      <c r="BD83" s="921">
        <f t="shared" si="84"/>
        <v>3132</v>
      </c>
      <c r="BE83" s="922">
        <f t="shared" si="84"/>
        <v>4021</v>
      </c>
      <c r="BF83" s="923">
        <f t="shared" si="84"/>
        <v>7153</v>
      </c>
      <c r="BG83" s="921">
        <f t="shared" si="84"/>
        <v>15194</v>
      </c>
      <c r="BH83" s="922">
        <f t="shared" si="84"/>
        <v>15419</v>
      </c>
      <c r="BI83" s="923">
        <f t="shared" si="84"/>
        <v>30613</v>
      </c>
    </row>
    <row r="84" spans="1:61" x14ac:dyDescent="0.2">
      <c r="AF84" s="1078"/>
      <c r="AG84" s="1078"/>
      <c r="AH84" s="1078"/>
      <c r="AI84" s="1078"/>
      <c r="AJ84" s="1078"/>
      <c r="AK84" s="1078"/>
      <c r="AL84" s="1078"/>
      <c r="AM84" s="1078"/>
      <c r="AN84" s="1078"/>
      <c r="AO84" s="1078"/>
      <c r="AP84" s="1078"/>
      <c r="AQ84" s="1078"/>
      <c r="AR84" s="1078"/>
      <c r="AS84" s="1078"/>
      <c r="AT84" s="1078"/>
    </row>
    <row r="85" spans="1:61" x14ac:dyDescent="0.2">
      <c r="AF85" s="554"/>
      <c r="AG85" s="554"/>
      <c r="AH85" s="554"/>
      <c r="AI85" s="554"/>
      <c r="AJ85" s="554"/>
      <c r="AK85" s="554"/>
      <c r="AL85" s="554"/>
      <c r="AM85" s="554"/>
      <c r="AN85" s="554"/>
      <c r="AO85" s="554"/>
      <c r="AP85" s="554"/>
      <c r="AQ85" s="554"/>
      <c r="AR85" s="554"/>
      <c r="AS85" s="554"/>
      <c r="AT85" s="554"/>
    </row>
    <row r="87" spans="1:61" x14ac:dyDescent="0.2">
      <c r="AT87" s="48" t="s">
        <v>287</v>
      </c>
    </row>
  </sheetData>
  <mergeCells count="25">
    <mergeCell ref="AU3:BI3"/>
    <mergeCell ref="BA4:BC4"/>
    <mergeCell ref="BD4:BF4"/>
    <mergeCell ref="BG4:BI4"/>
    <mergeCell ref="AU4:AW4"/>
    <mergeCell ref="AX4:AZ4"/>
    <mergeCell ref="Q3:AE3"/>
    <mergeCell ref="B3:P3"/>
    <mergeCell ref="A3:A5"/>
    <mergeCell ref="AO4:AQ4"/>
    <mergeCell ref="AF3:AT3"/>
    <mergeCell ref="AR4:AT4"/>
    <mergeCell ref="AF4:AH4"/>
    <mergeCell ref="AI4:AK4"/>
    <mergeCell ref="AL4:AN4"/>
    <mergeCell ref="AC4:AE4"/>
    <mergeCell ref="T4:V4"/>
    <mergeCell ref="E4:G4"/>
    <mergeCell ref="W4:Y4"/>
    <mergeCell ref="Z4:AB4"/>
    <mergeCell ref="B4:D4"/>
    <mergeCell ref="H4:J4"/>
    <mergeCell ref="K4:M4"/>
    <mergeCell ref="N4:P4"/>
    <mergeCell ref="Q4:S4"/>
  </mergeCells>
  <pageMargins left="0.7" right="0.7" top="0.75" bottom="0.75" header="0.3" footer="0.3"/>
  <pageSetup paperSize="9" scale="71" orientation="landscape" r:id="rId1"/>
  <headerFooter>
    <oddFooter>&amp;C&amp;8Urząd do Spraw Cudzoziemców
Biuro Szefa Urzędu, statystyki@udsc.gov.pl
ul. Koszykowa 16, 02-564 Warszawa, tel: (0 22) 601 43 55 , fax: (0 22) 601 74 22</oddFooter>
  </headerFooter>
  <colBreaks count="1" manualBreakCount="1">
    <brk id="31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7">
    <tabColor rgb="FFFFFF00"/>
  </sheetPr>
  <dimension ref="A1:G129"/>
  <sheetViews>
    <sheetView zoomScaleNormal="100" workbookViewId="0">
      <selection activeCell="K62" sqref="K62"/>
    </sheetView>
  </sheetViews>
  <sheetFormatPr defaultRowHeight="12" x14ac:dyDescent="0.2"/>
  <cols>
    <col min="1" max="1" width="19" style="48" customWidth="1"/>
    <col min="2" max="2" width="5.7109375" style="48" customWidth="1"/>
    <col min="3" max="3" width="11.28515625" style="48" customWidth="1"/>
    <col min="4" max="4" width="11.42578125" style="48" customWidth="1"/>
    <col min="5" max="5" width="18.85546875" style="48" customWidth="1"/>
    <col min="6" max="6" width="9.5703125" style="48" customWidth="1"/>
    <col min="7" max="7" width="11.28515625" style="48" customWidth="1"/>
    <col min="8" max="195" width="9.140625" style="48"/>
    <col min="196" max="196" width="23.140625" style="48" customWidth="1"/>
    <col min="197" max="198" width="9.7109375" style="48" customWidth="1"/>
    <col min="199" max="199" width="11.42578125" style="48" bestFit="1" customWidth="1"/>
    <col min="200" max="200" width="22.28515625" style="48" customWidth="1"/>
    <col min="201" max="202" width="9.7109375" style="48" customWidth="1"/>
    <col min="203" max="451" width="9.140625" style="48"/>
    <col min="452" max="452" width="23.140625" style="48" customWidth="1"/>
    <col min="453" max="454" width="9.7109375" style="48" customWidth="1"/>
    <col min="455" max="455" width="11.42578125" style="48" bestFit="1" customWidth="1"/>
    <col min="456" max="456" width="22.28515625" style="48" customWidth="1"/>
    <col min="457" max="458" width="9.7109375" style="48" customWidth="1"/>
    <col min="459" max="707" width="9.140625" style="48"/>
    <col min="708" max="708" width="23.140625" style="48" customWidth="1"/>
    <col min="709" max="710" width="9.7109375" style="48" customWidth="1"/>
    <col min="711" max="711" width="11.42578125" style="48" bestFit="1" customWidth="1"/>
    <col min="712" max="712" width="22.28515625" style="48" customWidth="1"/>
    <col min="713" max="714" width="9.7109375" style="48" customWidth="1"/>
    <col min="715" max="963" width="9.140625" style="48"/>
    <col min="964" max="964" width="23.140625" style="48" customWidth="1"/>
    <col min="965" max="966" width="9.7109375" style="48" customWidth="1"/>
    <col min="967" max="967" width="11.42578125" style="48" bestFit="1" customWidth="1"/>
    <col min="968" max="968" width="22.28515625" style="48" customWidth="1"/>
    <col min="969" max="970" width="9.7109375" style="48" customWidth="1"/>
    <col min="971" max="1219" width="9.140625" style="48"/>
    <col min="1220" max="1220" width="23.140625" style="48" customWidth="1"/>
    <col min="1221" max="1222" width="9.7109375" style="48" customWidth="1"/>
    <col min="1223" max="1223" width="11.42578125" style="48" bestFit="1" customWidth="1"/>
    <col min="1224" max="1224" width="22.28515625" style="48" customWidth="1"/>
    <col min="1225" max="1226" width="9.7109375" style="48" customWidth="1"/>
    <col min="1227" max="1475" width="9.140625" style="48"/>
    <col min="1476" max="1476" width="23.140625" style="48" customWidth="1"/>
    <col min="1477" max="1478" width="9.7109375" style="48" customWidth="1"/>
    <col min="1479" max="1479" width="11.42578125" style="48" bestFit="1" customWidth="1"/>
    <col min="1480" max="1480" width="22.28515625" style="48" customWidth="1"/>
    <col min="1481" max="1482" width="9.7109375" style="48" customWidth="1"/>
    <col min="1483" max="1731" width="9.140625" style="48"/>
    <col min="1732" max="1732" width="23.140625" style="48" customWidth="1"/>
    <col min="1733" max="1734" width="9.7109375" style="48" customWidth="1"/>
    <col min="1735" max="1735" width="11.42578125" style="48" bestFit="1" customWidth="1"/>
    <col min="1736" max="1736" width="22.28515625" style="48" customWidth="1"/>
    <col min="1737" max="1738" width="9.7109375" style="48" customWidth="1"/>
    <col min="1739" max="1987" width="9.140625" style="48"/>
    <col min="1988" max="1988" width="23.140625" style="48" customWidth="1"/>
    <col min="1989" max="1990" width="9.7109375" style="48" customWidth="1"/>
    <col min="1991" max="1991" width="11.42578125" style="48" bestFit="1" customWidth="1"/>
    <col min="1992" max="1992" width="22.28515625" style="48" customWidth="1"/>
    <col min="1993" max="1994" width="9.7109375" style="48" customWidth="1"/>
    <col min="1995" max="2243" width="9.140625" style="48"/>
    <col min="2244" max="2244" width="23.140625" style="48" customWidth="1"/>
    <col min="2245" max="2246" width="9.7109375" style="48" customWidth="1"/>
    <col min="2247" max="2247" width="11.42578125" style="48" bestFit="1" customWidth="1"/>
    <col min="2248" max="2248" width="22.28515625" style="48" customWidth="1"/>
    <col min="2249" max="2250" width="9.7109375" style="48" customWidth="1"/>
    <col min="2251" max="2499" width="9.140625" style="48"/>
    <col min="2500" max="2500" width="23.140625" style="48" customWidth="1"/>
    <col min="2501" max="2502" width="9.7109375" style="48" customWidth="1"/>
    <col min="2503" max="2503" width="11.42578125" style="48" bestFit="1" customWidth="1"/>
    <col min="2504" max="2504" width="22.28515625" style="48" customWidth="1"/>
    <col min="2505" max="2506" width="9.7109375" style="48" customWidth="1"/>
    <col min="2507" max="2755" width="9.140625" style="48"/>
    <col min="2756" max="2756" width="23.140625" style="48" customWidth="1"/>
    <col min="2757" max="2758" width="9.7109375" style="48" customWidth="1"/>
    <col min="2759" max="2759" width="11.42578125" style="48" bestFit="1" customWidth="1"/>
    <col min="2760" max="2760" width="22.28515625" style="48" customWidth="1"/>
    <col min="2761" max="2762" width="9.7109375" style="48" customWidth="1"/>
    <col min="2763" max="3011" width="9.140625" style="48"/>
    <col min="3012" max="3012" width="23.140625" style="48" customWidth="1"/>
    <col min="3013" max="3014" width="9.7109375" style="48" customWidth="1"/>
    <col min="3015" max="3015" width="11.42578125" style="48" bestFit="1" customWidth="1"/>
    <col min="3016" max="3016" width="22.28515625" style="48" customWidth="1"/>
    <col min="3017" max="3018" width="9.7109375" style="48" customWidth="1"/>
    <col min="3019" max="3267" width="9.140625" style="48"/>
    <col min="3268" max="3268" width="23.140625" style="48" customWidth="1"/>
    <col min="3269" max="3270" width="9.7109375" style="48" customWidth="1"/>
    <col min="3271" max="3271" width="11.42578125" style="48" bestFit="1" customWidth="1"/>
    <col min="3272" max="3272" width="22.28515625" style="48" customWidth="1"/>
    <col min="3273" max="3274" width="9.7109375" style="48" customWidth="1"/>
    <col min="3275" max="3523" width="9.140625" style="48"/>
    <col min="3524" max="3524" width="23.140625" style="48" customWidth="1"/>
    <col min="3525" max="3526" width="9.7109375" style="48" customWidth="1"/>
    <col min="3527" max="3527" width="11.42578125" style="48" bestFit="1" customWidth="1"/>
    <col min="3528" max="3528" width="22.28515625" style="48" customWidth="1"/>
    <col min="3529" max="3530" width="9.7109375" style="48" customWidth="1"/>
    <col min="3531" max="3779" width="9.140625" style="48"/>
    <col min="3780" max="3780" width="23.140625" style="48" customWidth="1"/>
    <col min="3781" max="3782" width="9.7109375" style="48" customWidth="1"/>
    <col min="3783" max="3783" width="11.42578125" style="48" bestFit="1" customWidth="1"/>
    <col min="3784" max="3784" width="22.28515625" style="48" customWidth="1"/>
    <col min="3785" max="3786" width="9.7109375" style="48" customWidth="1"/>
    <col min="3787" max="4035" width="9.140625" style="48"/>
    <col min="4036" max="4036" width="23.140625" style="48" customWidth="1"/>
    <col min="4037" max="4038" width="9.7109375" style="48" customWidth="1"/>
    <col min="4039" max="4039" width="11.42578125" style="48" bestFit="1" customWidth="1"/>
    <col min="4040" max="4040" width="22.28515625" style="48" customWidth="1"/>
    <col min="4041" max="4042" width="9.7109375" style="48" customWidth="1"/>
    <col min="4043" max="4291" width="9.140625" style="48"/>
    <col min="4292" max="4292" width="23.140625" style="48" customWidth="1"/>
    <col min="4293" max="4294" width="9.7109375" style="48" customWidth="1"/>
    <col min="4295" max="4295" width="11.42578125" style="48" bestFit="1" customWidth="1"/>
    <col min="4296" max="4296" width="22.28515625" style="48" customWidth="1"/>
    <col min="4297" max="4298" width="9.7109375" style="48" customWidth="1"/>
    <col min="4299" max="4547" width="9.140625" style="48"/>
    <col min="4548" max="4548" width="23.140625" style="48" customWidth="1"/>
    <col min="4549" max="4550" width="9.7109375" style="48" customWidth="1"/>
    <col min="4551" max="4551" width="11.42578125" style="48" bestFit="1" customWidth="1"/>
    <col min="4552" max="4552" width="22.28515625" style="48" customWidth="1"/>
    <col min="4553" max="4554" width="9.7109375" style="48" customWidth="1"/>
    <col min="4555" max="4803" width="9.140625" style="48"/>
    <col min="4804" max="4804" width="23.140625" style="48" customWidth="1"/>
    <col min="4805" max="4806" width="9.7109375" style="48" customWidth="1"/>
    <col min="4807" max="4807" width="11.42578125" style="48" bestFit="1" customWidth="1"/>
    <col min="4808" max="4808" width="22.28515625" style="48" customWidth="1"/>
    <col min="4809" max="4810" width="9.7109375" style="48" customWidth="1"/>
    <col min="4811" max="5059" width="9.140625" style="48"/>
    <col min="5060" max="5060" width="23.140625" style="48" customWidth="1"/>
    <col min="5061" max="5062" width="9.7109375" style="48" customWidth="1"/>
    <col min="5063" max="5063" width="11.42578125" style="48" bestFit="1" customWidth="1"/>
    <col min="5064" max="5064" width="22.28515625" style="48" customWidth="1"/>
    <col min="5065" max="5066" width="9.7109375" style="48" customWidth="1"/>
    <col min="5067" max="5315" width="9.140625" style="48"/>
    <col min="5316" max="5316" width="23.140625" style="48" customWidth="1"/>
    <col min="5317" max="5318" width="9.7109375" style="48" customWidth="1"/>
    <col min="5319" max="5319" width="11.42578125" style="48" bestFit="1" customWidth="1"/>
    <col min="5320" max="5320" width="22.28515625" style="48" customWidth="1"/>
    <col min="5321" max="5322" width="9.7109375" style="48" customWidth="1"/>
    <col min="5323" max="5571" width="9.140625" style="48"/>
    <col min="5572" max="5572" width="23.140625" style="48" customWidth="1"/>
    <col min="5573" max="5574" width="9.7109375" style="48" customWidth="1"/>
    <col min="5575" max="5575" width="11.42578125" style="48" bestFit="1" customWidth="1"/>
    <col min="5576" max="5576" width="22.28515625" style="48" customWidth="1"/>
    <col min="5577" max="5578" width="9.7109375" style="48" customWidth="1"/>
    <col min="5579" max="5827" width="9.140625" style="48"/>
    <col min="5828" max="5828" width="23.140625" style="48" customWidth="1"/>
    <col min="5829" max="5830" width="9.7109375" style="48" customWidth="1"/>
    <col min="5831" max="5831" width="11.42578125" style="48" bestFit="1" customWidth="1"/>
    <col min="5832" max="5832" width="22.28515625" style="48" customWidth="1"/>
    <col min="5833" max="5834" width="9.7109375" style="48" customWidth="1"/>
    <col min="5835" max="6083" width="9.140625" style="48"/>
    <col min="6084" max="6084" width="23.140625" style="48" customWidth="1"/>
    <col min="6085" max="6086" width="9.7109375" style="48" customWidth="1"/>
    <col min="6087" max="6087" width="11.42578125" style="48" bestFit="1" customWidth="1"/>
    <col min="6088" max="6088" width="22.28515625" style="48" customWidth="1"/>
    <col min="6089" max="6090" width="9.7109375" style="48" customWidth="1"/>
    <col min="6091" max="6339" width="9.140625" style="48"/>
    <col min="6340" max="6340" width="23.140625" style="48" customWidth="1"/>
    <col min="6341" max="6342" width="9.7109375" style="48" customWidth="1"/>
    <col min="6343" max="6343" width="11.42578125" style="48" bestFit="1" customWidth="1"/>
    <col min="6344" max="6344" width="22.28515625" style="48" customWidth="1"/>
    <col min="6345" max="6346" width="9.7109375" style="48" customWidth="1"/>
    <col min="6347" max="6595" width="9.140625" style="48"/>
    <col min="6596" max="6596" width="23.140625" style="48" customWidth="1"/>
    <col min="6597" max="6598" width="9.7109375" style="48" customWidth="1"/>
    <col min="6599" max="6599" width="11.42578125" style="48" bestFit="1" customWidth="1"/>
    <col min="6600" max="6600" width="22.28515625" style="48" customWidth="1"/>
    <col min="6601" max="6602" width="9.7109375" style="48" customWidth="1"/>
    <col min="6603" max="6851" width="9.140625" style="48"/>
    <col min="6852" max="6852" width="23.140625" style="48" customWidth="1"/>
    <col min="6853" max="6854" width="9.7109375" style="48" customWidth="1"/>
    <col min="6855" max="6855" width="11.42578125" style="48" bestFit="1" customWidth="1"/>
    <col min="6856" max="6856" width="22.28515625" style="48" customWidth="1"/>
    <col min="6857" max="6858" width="9.7109375" style="48" customWidth="1"/>
    <col min="6859" max="7107" width="9.140625" style="48"/>
    <col min="7108" max="7108" width="23.140625" style="48" customWidth="1"/>
    <col min="7109" max="7110" width="9.7109375" style="48" customWidth="1"/>
    <col min="7111" max="7111" width="11.42578125" style="48" bestFit="1" customWidth="1"/>
    <col min="7112" max="7112" width="22.28515625" style="48" customWidth="1"/>
    <col min="7113" max="7114" width="9.7109375" style="48" customWidth="1"/>
    <col min="7115" max="7363" width="9.140625" style="48"/>
    <col min="7364" max="7364" width="23.140625" style="48" customWidth="1"/>
    <col min="7365" max="7366" width="9.7109375" style="48" customWidth="1"/>
    <col min="7367" max="7367" width="11.42578125" style="48" bestFit="1" customWidth="1"/>
    <col min="7368" max="7368" width="22.28515625" style="48" customWidth="1"/>
    <col min="7369" max="7370" width="9.7109375" style="48" customWidth="1"/>
    <col min="7371" max="7619" width="9.140625" style="48"/>
    <col min="7620" max="7620" width="23.140625" style="48" customWidth="1"/>
    <col min="7621" max="7622" width="9.7109375" style="48" customWidth="1"/>
    <col min="7623" max="7623" width="11.42578125" style="48" bestFit="1" customWidth="1"/>
    <col min="7624" max="7624" width="22.28515625" style="48" customWidth="1"/>
    <col min="7625" max="7626" width="9.7109375" style="48" customWidth="1"/>
    <col min="7627" max="7875" width="9.140625" style="48"/>
    <col min="7876" max="7876" width="23.140625" style="48" customWidth="1"/>
    <col min="7877" max="7878" width="9.7109375" style="48" customWidth="1"/>
    <col min="7879" max="7879" width="11.42578125" style="48" bestFit="1" customWidth="1"/>
    <col min="7880" max="7880" width="22.28515625" style="48" customWidth="1"/>
    <col min="7881" max="7882" width="9.7109375" style="48" customWidth="1"/>
    <col min="7883" max="8131" width="9.140625" style="48"/>
    <col min="8132" max="8132" width="23.140625" style="48" customWidth="1"/>
    <col min="8133" max="8134" width="9.7109375" style="48" customWidth="1"/>
    <col min="8135" max="8135" width="11.42578125" style="48" bestFit="1" customWidth="1"/>
    <col min="8136" max="8136" width="22.28515625" style="48" customWidth="1"/>
    <col min="8137" max="8138" width="9.7109375" style="48" customWidth="1"/>
    <col min="8139" max="8387" width="9.140625" style="48"/>
    <col min="8388" max="8388" width="23.140625" style="48" customWidth="1"/>
    <col min="8389" max="8390" width="9.7109375" style="48" customWidth="1"/>
    <col min="8391" max="8391" width="11.42578125" style="48" bestFit="1" customWidth="1"/>
    <col min="8392" max="8392" width="22.28515625" style="48" customWidth="1"/>
    <col min="8393" max="8394" width="9.7109375" style="48" customWidth="1"/>
    <col min="8395" max="8643" width="9.140625" style="48"/>
    <col min="8644" max="8644" width="23.140625" style="48" customWidth="1"/>
    <col min="8645" max="8646" width="9.7109375" style="48" customWidth="1"/>
    <col min="8647" max="8647" width="11.42578125" style="48" bestFit="1" customWidth="1"/>
    <col min="8648" max="8648" width="22.28515625" style="48" customWidth="1"/>
    <col min="8649" max="8650" width="9.7109375" style="48" customWidth="1"/>
    <col min="8651" max="8899" width="9.140625" style="48"/>
    <col min="8900" max="8900" width="23.140625" style="48" customWidth="1"/>
    <col min="8901" max="8902" width="9.7109375" style="48" customWidth="1"/>
    <col min="8903" max="8903" width="11.42578125" style="48" bestFit="1" customWidth="1"/>
    <col min="8904" max="8904" width="22.28515625" style="48" customWidth="1"/>
    <col min="8905" max="8906" width="9.7109375" style="48" customWidth="1"/>
    <col min="8907" max="9155" width="9.140625" style="48"/>
    <col min="9156" max="9156" width="23.140625" style="48" customWidth="1"/>
    <col min="9157" max="9158" width="9.7109375" style="48" customWidth="1"/>
    <col min="9159" max="9159" width="11.42578125" style="48" bestFit="1" customWidth="1"/>
    <col min="9160" max="9160" width="22.28515625" style="48" customWidth="1"/>
    <col min="9161" max="9162" width="9.7109375" style="48" customWidth="1"/>
    <col min="9163" max="9411" width="9.140625" style="48"/>
    <col min="9412" max="9412" width="23.140625" style="48" customWidth="1"/>
    <col min="9413" max="9414" width="9.7109375" style="48" customWidth="1"/>
    <col min="9415" max="9415" width="11.42578125" style="48" bestFit="1" customWidth="1"/>
    <col min="9416" max="9416" width="22.28515625" style="48" customWidth="1"/>
    <col min="9417" max="9418" width="9.7109375" style="48" customWidth="1"/>
    <col min="9419" max="9667" width="9.140625" style="48"/>
    <col min="9668" max="9668" width="23.140625" style="48" customWidth="1"/>
    <col min="9669" max="9670" width="9.7109375" style="48" customWidth="1"/>
    <col min="9671" max="9671" width="11.42578125" style="48" bestFit="1" customWidth="1"/>
    <col min="9672" max="9672" width="22.28515625" style="48" customWidth="1"/>
    <col min="9673" max="9674" width="9.7109375" style="48" customWidth="1"/>
    <col min="9675" max="9923" width="9.140625" style="48"/>
    <col min="9924" max="9924" width="23.140625" style="48" customWidth="1"/>
    <col min="9925" max="9926" width="9.7109375" style="48" customWidth="1"/>
    <col min="9927" max="9927" width="11.42578125" style="48" bestFit="1" customWidth="1"/>
    <col min="9928" max="9928" width="22.28515625" style="48" customWidth="1"/>
    <col min="9929" max="9930" width="9.7109375" style="48" customWidth="1"/>
    <col min="9931" max="10179" width="9.140625" style="48"/>
    <col min="10180" max="10180" width="23.140625" style="48" customWidth="1"/>
    <col min="10181" max="10182" width="9.7109375" style="48" customWidth="1"/>
    <col min="10183" max="10183" width="11.42578125" style="48" bestFit="1" customWidth="1"/>
    <col min="10184" max="10184" width="22.28515625" style="48" customWidth="1"/>
    <col min="10185" max="10186" width="9.7109375" style="48" customWidth="1"/>
    <col min="10187" max="10435" width="9.140625" style="48"/>
    <col min="10436" max="10436" width="23.140625" style="48" customWidth="1"/>
    <col min="10437" max="10438" width="9.7109375" style="48" customWidth="1"/>
    <col min="10439" max="10439" width="11.42578125" style="48" bestFit="1" customWidth="1"/>
    <col min="10440" max="10440" width="22.28515625" style="48" customWidth="1"/>
    <col min="10441" max="10442" width="9.7109375" style="48" customWidth="1"/>
    <col min="10443" max="10691" width="9.140625" style="48"/>
    <col min="10692" max="10692" width="23.140625" style="48" customWidth="1"/>
    <col min="10693" max="10694" width="9.7109375" style="48" customWidth="1"/>
    <col min="10695" max="10695" width="11.42578125" style="48" bestFit="1" customWidth="1"/>
    <col min="10696" max="10696" width="22.28515625" style="48" customWidth="1"/>
    <col min="10697" max="10698" width="9.7109375" style="48" customWidth="1"/>
    <col min="10699" max="10947" width="9.140625" style="48"/>
    <col min="10948" max="10948" width="23.140625" style="48" customWidth="1"/>
    <col min="10949" max="10950" width="9.7109375" style="48" customWidth="1"/>
    <col min="10951" max="10951" width="11.42578125" style="48" bestFit="1" customWidth="1"/>
    <col min="10952" max="10952" width="22.28515625" style="48" customWidth="1"/>
    <col min="10953" max="10954" width="9.7109375" style="48" customWidth="1"/>
    <col min="10955" max="11203" width="9.140625" style="48"/>
    <col min="11204" max="11204" width="23.140625" style="48" customWidth="1"/>
    <col min="11205" max="11206" width="9.7109375" style="48" customWidth="1"/>
    <col min="11207" max="11207" width="11.42578125" style="48" bestFit="1" customWidth="1"/>
    <col min="11208" max="11208" width="22.28515625" style="48" customWidth="1"/>
    <col min="11209" max="11210" width="9.7109375" style="48" customWidth="1"/>
    <col min="11211" max="11459" width="9.140625" style="48"/>
    <col min="11460" max="11460" width="23.140625" style="48" customWidth="1"/>
    <col min="11461" max="11462" width="9.7109375" style="48" customWidth="1"/>
    <col min="11463" max="11463" width="11.42578125" style="48" bestFit="1" customWidth="1"/>
    <col min="11464" max="11464" width="22.28515625" style="48" customWidth="1"/>
    <col min="11465" max="11466" width="9.7109375" style="48" customWidth="1"/>
    <col min="11467" max="11715" width="9.140625" style="48"/>
    <col min="11716" max="11716" width="23.140625" style="48" customWidth="1"/>
    <col min="11717" max="11718" width="9.7109375" style="48" customWidth="1"/>
    <col min="11719" max="11719" width="11.42578125" style="48" bestFit="1" customWidth="1"/>
    <col min="11720" max="11720" width="22.28515625" style="48" customWidth="1"/>
    <col min="11721" max="11722" width="9.7109375" style="48" customWidth="1"/>
    <col min="11723" max="11971" width="9.140625" style="48"/>
    <col min="11972" max="11972" width="23.140625" style="48" customWidth="1"/>
    <col min="11973" max="11974" width="9.7109375" style="48" customWidth="1"/>
    <col min="11975" max="11975" width="11.42578125" style="48" bestFit="1" customWidth="1"/>
    <col min="11976" max="11976" width="22.28515625" style="48" customWidth="1"/>
    <col min="11977" max="11978" width="9.7109375" style="48" customWidth="1"/>
    <col min="11979" max="12227" width="9.140625" style="48"/>
    <col min="12228" max="12228" width="23.140625" style="48" customWidth="1"/>
    <col min="12229" max="12230" width="9.7109375" style="48" customWidth="1"/>
    <col min="12231" max="12231" width="11.42578125" style="48" bestFit="1" customWidth="1"/>
    <col min="12232" max="12232" width="22.28515625" style="48" customWidth="1"/>
    <col min="12233" max="12234" width="9.7109375" style="48" customWidth="1"/>
    <col min="12235" max="12483" width="9.140625" style="48"/>
    <col min="12484" max="12484" width="23.140625" style="48" customWidth="1"/>
    <col min="12485" max="12486" width="9.7109375" style="48" customWidth="1"/>
    <col min="12487" max="12487" width="11.42578125" style="48" bestFit="1" customWidth="1"/>
    <col min="12488" max="12488" width="22.28515625" style="48" customWidth="1"/>
    <col min="12489" max="12490" width="9.7109375" style="48" customWidth="1"/>
    <col min="12491" max="12739" width="9.140625" style="48"/>
    <col min="12740" max="12740" width="23.140625" style="48" customWidth="1"/>
    <col min="12741" max="12742" width="9.7109375" style="48" customWidth="1"/>
    <col min="12743" max="12743" width="11.42578125" style="48" bestFit="1" customWidth="1"/>
    <col min="12744" max="12744" width="22.28515625" style="48" customWidth="1"/>
    <col min="12745" max="12746" width="9.7109375" style="48" customWidth="1"/>
    <col min="12747" max="12995" width="9.140625" style="48"/>
    <col min="12996" max="12996" width="23.140625" style="48" customWidth="1"/>
    <col min="12997" max="12998" width="9.7109375" style="48" customWidth="1"/>
    <col min="12999" max="12999" width="11.42578125" style="48" bestFit="1" customWidth="1"/>
    <col min="13000" max="13000" width="22.28515625" style="48" customWidth="1"/>
    <col min="13001" max="13002" width="9.7109375" style="48" customWidth="1"/>
    <col min="13003" max="13251" width="9.140625" style="48"/>
    <col min="13252" max="13252" width="23.140625" style="48" customWidth="1"/>
    <col min="13253" max="13254" width="9.7109375" style="48" customWidth="1"/>
    <col min="13255" max="13255" width="11.42578125" style="48" bestFit="1" customWidth="1"/>
    <col min="13256" max="13256" width="22.28515625" style="48" customWidth="1"/>
    <col min="13257" max="13258" width="9.7109375" style="48" customWidth="1"/>
    <col min="13259" max="13507" width="9.140625" style="48"/>
    <col min="13508" max="13508" width="23.140625" style="48" customWidth="1"/>
    <col min="13509" max="13510" width="9.7109375" style="48" customWidth="1"/>
    <col min="13511" max="13511" width="11.42578125" style="48" bestFit="1" customWidth="1"/>
    <col min="13512" max="13512" width="22.28515625" style="48" customWidth="1"/>
    <col min="13513" max="13514" width="9.7109375" style="48" customWidth="1"/>
    <col min="13515" max="13763" width="9.140625" style="48"/>
    <col min="13764" max="13764" width="23.140625" style="48" customWidth="1"/>
    <col min="13765" max="13766" width="9.7109375" style="48" customWidth="1"/>
    <col min="13767" max="13767" width="11.42578125" style="48" bestFit="1" customWidth="1"/>
    <col min="13768" max="13768" width="22.28515625" style="48" customWidth="1"/>
    <col min="13769" max="13770" width="9.7109375" style="48" customWidth="1"/>
    <col min="13771" max="14019" width="9.140625" style="48"/>
    <col min="14020" max="14020" width="23.140625" style="48" customWidth="1"/>
    <col min="14021" max="14022" width="9.7109375" style="48" customWidth="1"/>
    <col min="14023" max="14023" width="11.42578125" style="48" bestFit="1" customWidth="1"/>
    <col min="14024" max="14024" width="22.28515625" style="48" customWidth="1"/>
    <col min="14025" max="14026" width="9.7109375" style="48" customWidth="1"/>
    <col min="14027" max="14275" width="9.140625" style="48"/>
    <col min="14276" max="14276" width="23.140625" style="48" customWidth="1"/>
    <col min="14277" max="14278" width="9.7109375" style="48" customWidth="1"/>
    <col min="14279" max="14279" width="11.42578125" style="48" bestFit="1" customWidth="1"/>
    <col min="14280" max="14280" width="22.28515625" style="48" customWidth="1"/>
    <col min="14281" max="14282" width="9.7109375" style="48" customWidth="1"/>
    <col min="14283" max="14531" width="9.140625" style="48"/>
    <col min="14532" max="14532" width="23.140625" style="48" customWidth="1"/>
    <col min="14533" max="14534" width="9.7109375" style="48" customWidth="1"/>
    <col min="14535" max="14535" width="11.42578125" style="48" bestFit="1" customWidth="1"/>
    <col min="14536" max="14536" width="22.28515625" style="48" customWidth="1"/>
    <col min="14537" max="14538" width="9.7109375" style="48" customWidth="1"/>
    <col min="14539" max="14787" width="9.140625" style="48"/>
    <col min="14788" max="14788" width="23.140625" style="48" customWidth="1"/>
    <col min="14789" max="14790" width="9.7109375" style="48" customWidth="1"/>
    <col min="14791" max="14791" width="11.42578125" style="48" bestFit="1" customWidth="1"/>
    <col min="14792" max="14792" width="22.28515625" style="48" customWidth="1"/>
    <col min="14793" max="14794" width="9.7109375" style="48" customWidth="1"/>
    <col min="14795" max="15043" width="9.140625" style="48"/>
    <col min="15044" max="15044" width="23.140625" style="48" customWidth="1"/>
    <col min="15045" max="15046" width="9.7109375" style="48" customWidth="1"/>
    <col min="15047" max="15047" width="11.42578125" style="48" bestFit="1" customWidth="1"/>
    <col min="15048" max="15048" width="22.28515625" style="48" customWidth="1"/>
    <col min="15049" max="15050" width="9.7109375" style="48" customWidth="1"/>
    <col min="15051" max="15299" width="9.140625" style="48"/>
    <col min="15300" max="15300" width="23.140625" style="48" customWidth="1"/>
    <col min="15301" max="15302" width="9.7109375" style="48" customWidth="1"/>
    <col min="15303" max="15303" width="11.42578125" style="48" bestFit="1" customWidth="1"/>
    <col min="15304" max="15304" width="22.28515625" style="48" customWidth="1"/>
    <col min="15305" max="15306" width="9.7109375" style="48" customWidth="1"/>
    <col min="15307" max="15555" width="9.140625" style="48"/>
    <col min="15556" max="15556" width="23.140625" style="48" customWidth="1"/>
    <col min="15557" max="15558" width="9.7109375" style="48" customWidth="1"/>
    <col min="15559" max="15559" width="11.42578125" style="48" bestFit="1" customWidth="1"/>
    <col min="15560" max="15560" width="22.28515625" style="48" customWidth="1"/>
    <col min="15561" max="15562" width="9.7109375" style="48" customWidth="1"/>
    <col min="15563" max="15811" width="9.140625" style="48"/>
    <col min="15812" max="15812" width="23.140625" style="48" customWidth="1"/>
    <col min="15813" max="15814" width="9.7109375" style="48" customWidth="1"/>
    <col min="15815" max="15815" width="11.42578125" style="48" bestFit="1" customWidth="1"/>
    <col min="15816" max="15816" width="22.28515625" style="48" customWidth="1"/>
    <col min="15817" max="15818" width="9.7109375" style="48" customWidth="1"/>
    <col min="15819" max="16067" width="9.140625" style="48"/>
    <col min="16068" max="16068" width="23.140625" style="48" customWidth="1"/>
    <col min="16069" max="16070" width="9.7109375" style="48" customWidth="1"/>
    <col min="16071" max="16071" width="11.42578125" style="48" bestFit="1" customWidth="1"/>
    <col min="16072" max="16072" width="22.28515625" style="48" customWidth="1"/>
    <col min="16073" max="16074" width="9.7109375" style="48" customWidth="1"/>
    <col min="16075" max="16384" width="9.140625" style="48"/>
  </cols>
  <sheetData>
    <row r="1" spans="1:7" ht="12.75" customHeight="1" x14ac:dyDescent="0.2">
      <c r="A1" s="550" t="s">
        <v>450</v>
      </c>
      <c r="B1" s="76"/>
      <c r="C1" s="76"/>
      <c r="D1" s="76"/>
      <c r="E1" s="76"/>
      <c r="F1" s="76"/>
      <c r="G1" s="76"/>
    </row>
    <row r="2" spans="1:7" x14ac:dyDescent="0.2">
      <c r="A2" s="41" t="s">
        <v>295</v>
      </c>
      <c r="B2" s="41"/>
      <c r="C2" s="41"/>
      <c r="D2" s="41"/>
      <c r="E2" s="41"/>
      <c r="F2" s="41"/>
      <c r="G2" s="41"/>
    </row>
    <row r="3" spans="1:7" ht="12.75" thickBot="1" x14ac:dyDescent="0.25">
      <c r="A3" s="285"/>
      <c r="B3" s="545"/>
      <c r="C3" s="545"/>
      <c r="D3" s="76"/>
      <c r="E3" s="285"/>
      <c r="F3" s="545"/>
      <c r="G3" s="545"/>
    </row>
    <row r="4" spans="1:7" ht="12.75" customHeight="1" x14ac:dyDescent="0.2">
      <c r="A4" s="1487" t="s">
        <v>0</v>
      </c>
      <c r="B4" s="1489">
        <v>2015</v>
      </c>
      <c r="C4" s="1485" t="s">
        <v>124</v>
      </c>
      <c r="D4" s="41"/>
      <c r="E4" s="1487" t="s">
        <v>0</v>
      </c>
      <c r="F4" s="1489" t="s">
        <v>384</v>
      </c>
      <c r="G4" s="1485" t="s">
        <v>124</v>
      </c>
    </row>
    <row r="5" spans="1:7" ht="73.5" customHeight="1" thickBot="1" x14ac:dyDescent="0.25">
      <c r="A5" s="1488"/>
      <c r="B5" s="1490"/>
      <c r="C5" s="1486"/>
      <c r="D5" s="41"/>
      <c r="E5" s="1488"/>
      <c r="F5" s="1490"/>
      <c r="G5" s="1486"/>
    </row>
    <row r="6" spans="1:7" x14ac:dyDescent="0.2">
      <c r="A6" s="348" t="s">
        <v>186</v>
      </c>
      <c r="B6" s="571">
        <v>348</v>
      </c>
      <c r="C6" s="1143">
        <f>B6*100/B$6</f>
        <v>100</v>
      </c>
      <c r="D6" s="41"/>
      <c r="E6" s="348" t="s">
        <v>186</v>
      </c>
      <c r="F6" s="360">
        <v>818</v>
      </c>
      <c r="G6" s="349">
        <f>F6*100/F$6</f>
        <v>100</v>
      </c>
    </row>
    <row r="7" spans="1:7" x14ac:dyDescent="0.2">
      <c r="A7" s="350" t="s">
        <v>187</v>
      </c>
      <c r="B7" s="351"/>
      <c r="C7" s="1144"/>
      <c r="D7" s="41"/>
      <c r="E7" s="350" t="s">
        <v>187</v>
      </c>
      <c r="F7" s="351"/>
      <c r="G7" s="45"/>
    </row>
    <row r="8" spans="1:7" ht="36" x14ac:dyDescent="0.2">
      <c r="A8" s="352" t="s">
        <v>188</v>
      </c>
      <c r="B8" s="353"/>
      <c r="C8" s="1144"/>
      <c r="D8" s="41"/>
      <c r="E8" s="352" t="s">
        <v>188</v>
      </c>
      <c r="F8" s="353"/>
      <c r="G8" s="45"/>
    </row>
    <row r="9" spans="1:7" x14ac:dyDescent="0.2">
      <c r="A9" s="87" t="s">
        <v>89</v>
      </c>
      <c r="B9" s="354">
        <v>203</v>
      </c>
      <c r="C9" s="1145">
        <f t="shared" ref="C9:C14" si="0">B9*100/B$6</f>
        <v>58.333333333333336</v>
      </c>
      <c r="D9" s="76"/>
      <c r="E9" s="87" t="s">
        <v>89</v>
      </c>
      <c r="F9" s="354">
        <v>388</v>
      </c>
      <c r="G9" s="355">
        <f t="shared" ref="G9:G14" si="1">F9*100/F$6</f>
        <v>47.432762836185816</v>
      </c>
    </row>
    <row r="10" spans="1:7" x14ac:dyDescent="0.2">
      <c r="A10" s="87" t="s">
        <v>37</v>
      </c>
      <c r="B10" s="354">
        <v>24</v>
      </c>
      <c r="C10" s="1145">
        <f t="shared" si="0"/>
        <v>6.8965517241379306</v>
      </c>
      <c r="D10" s="76"/>
      <c r="E10" s="87" t="s">
        <v>12</v>
      </c>
      <c r="F10" s="354">
        <v>67</v>
      </c>
      <c r="G10" s="355">
        <f t="shared" si="1"/>
        <v>8.1907090464547672</v>
      </c>
    </row>
    <row r="11" spans="1:7" x14ac:dyDescent="0.2">
      <c r="A11" s="14" t="s">
        <v>81</v>
      </c>
      <c r="B11" s="354">
        <v>21</v>
      </c>
      <c r="C11" s="1145">
        <f t="shared" si="0"/>
        <v>6.0344827586206895</v>
      </c>
      <c r="D11" s="76"/>
      <c r="E11" s="14" t="s">
        <v>81</v>
      </c>
      <c r="F11" s="354">
        <v>60</v>
      </c>
      <c r="G11" s="355">
        <f t="shared" si="1"/>
        <v>7.3349633251833737</v>
      </c>
    </row>
    <row r="12" spans="1:7" x14ac:dyDescent="0.2">
      <c r="A12" s="14" t="s">
        <v>12</v>
      </c>
      <c r="B12" s="354">
        <v>20</v>
      </c>
      <c r="C12" s="1145">
        <f t="shared" si="0"/>
        <v>5.7471264367816088</v>
      </c>
      <c r="D12" s="76"/>
      <c r="E12" s="14" t="s">
        <v>1</v>
      </c>
      <c r="F12" s="356">
        <v>56</v>
      </c>
      <c r="G12" s="355">
        <f t="shared" si="1"/>
        <v>6.8459657701711487</v>
      </c>
    </row>
    <row r="13" spans="1:7" ht="12.75" thickBot="1" x14ac:dyDescent="0.25">
      <c r="A13" s="14" t="s">
        <v>24</v>
      </c>
      <c r="B13" s="354">
        <v>15</v>
      </c>
      <c r="C13" s="1145">
        <f t="shared" si="0"/>
        <v>4.3103448275862073</v>
      </c>
      <c r="D13" s="76"/>
      <c r="E13" s="14" t="s">
        <v>14</v>
      </c>
      <c r="F13" s="354">
        <v>49</v>
      </c>
      <c r="G13" s="355">
        <f t="shared" si="1"/>
        <v>5.9902200488997552</v>
      </c>
    </row>
    <row r="14" spans="1:7" ht="12.75" thickBot="1" x14ac:dyDescent="0.25">
      <c r="A14" s="49" t="s">
        <v>189</v>
      </c>
      <c r="B14" s="357">
        <f>SUM(B9:B13)</f>
        <v>283</v>
      </c>
      <c r="C14" s="358">
        <f t="shared" si="0"/>
        <v>81.321839080459768</v>
      </c>
      <c r="D14" s="76"/>
      <c r="E14" s="49" t="s">
        <v>189</v>
      </c>
      <c r="F14" s="50">
        <f>SUM(F9:F13)</f>
        <v>620</v>
      </c>
      <c r="G14" s="358">
        <f t="shared" si="1"/>
        <v>75.794621026894859</v>
      </c>
    </row>
    <row r="15" spans="1:7" x14ac:dyDescent="0.2">
      <c r="D15" s="76"/>
    </row>
    <row r="16" spans="1:7" x14ac:dyDescent="0.2">
      <c r="D16" s="76"/>
    </row>
    <row r="17" spans="1:7" x14ac:dyDescent="0.2">
      <c r="D17" s="76"/>
    </row>
    <row r="18" spans="1:7" x14ac:dyDescent="0.2">
      <c r="A18" s="550" t="s">
        <v>451</v>
      </c>
      <c r="D18" s="76"/>
    </row>
    <row r="19" spans="1:7" x14ac:dyDescent="0.2">
      <c r="A19" s="41" t="s">
        <v>388</v>
      </c>
    </row>
    <row r="20" spans="1:7" ht="12.75" thickBot="1" x14ac:dyDescent="0.25">
      <c r="A20" s="285"/>
      <c r="B20" s="545"/>
      <c r="C20" s="545"/>
      <c r="D20" s="76"/>
      <c r="E20" s="76"/>
      <c r="F20" s="76"/>
      <c r="G20" s="76"/>
    </row>
    <row r="21" spans="1:7" ht="12.75" customHeight="1" x14ac:dyDescent="0.2">
      <c r="A21" s="1487" t="s">
        <v>0</v>
      </c>
      <c r="B21" s="1489">
        <v>2015</v>
      </c>
      <c r="C21" s="1485" t="s">
        <v>124</v>
      </c>
      <c r="D21" s="45"/>
      <c r="E21" s="1487" t="s">
        <v>0</v>
      </c>
      <c r="F21" s="1489" t="s">
        <v>384</v>
      </c>
      <c r="G21" s="1485" t="s">
        <v>124</v>
      </c>
    </row>
    <row r="22" spans="1:7" ht="24" customHeight="1" thickBot="1" x14ac:dyDescent="0.25">
      <c r="A22" s="1488"/>
      <c r="B22" s="1490"/>
      <c r="C22" s="1486"/>
      <c r="D22" s="76"/>
      <c r="E22" s="1488"/>
      <c r="F22" s="1490"/>
      <c r="G22" s="1486"/>
    </row>
    <row r="23" spans="1:7" ht="12.75" customHeight="1" x14ac:dyDescent="0.2">
      <c r="A23" s="359" t="s">
        <v>186</v>
      </c>
      <c r="B23" s="360">
        <v>167</v>
      </c>
      <c r="C23" s="349">
        <f>B23*100/B$23</f>
        <v>100</v>
      </c>
      <c r="D23" s="41"/>
      <c r="E23" s="348" t="s">
        <v>186</v>
      </c>
      <c r="F23" s="360">
        <v>483</v>
      </c>
      <c r="G23" s="349">
        <f>F23*100/F$23</f>
        <v>100</v>
      </c>
    </row>
    <row r="24" spans="1:7" ht="24" customHeight="1" x14ac:dyDescent="0.2">
      <c r="A24" s="350" t="s">
        <v>187</v>
      </c>
      <c r="B24" s="351"/>
      <c r="C24" s="45"/>
      <c r="D24" s="41"/>
      <c r="E24" s="350" t="s">
        <v>187</v>
      </c>
      <c r="F24" s="351"/>
      <c r="G24" s="45"/>
    </row>
    <row r="25" spans="1:7" ht="36" x14ac:dyDescent="0.2">
      <c r="A25" s="352" t="s">
        <v>188</v>
      </c>
      <c r="B25" s="353"/>
      <c r="C25" s="45"/>
      <c r="D25" s="41"/>
      <c r="E25" s="352" t="s">
        <v>188</v>
      </c>
      <c r="F25" s="353"/>
      <c r="G25" s="45"/>
    </row>
    <row r="26" spans="1:7" x14ac:dyDescent="0.2">
      <c r="A26" s="87" t="s">
        <v>81</v>
      </c>
      <c r="B26" s="361">
        <v>104</v>
      </c>
      <c r="C26" s="355">
        <f t="shared" ref="C26:C31" si="2">B26*100/B$23</f>
        <v>62.275449101796404</v>
      </c>
      <c r="D26" s="41"/>
      <c r="E26" s="87" t="s">
        <v>81</v>
      </c>
      <c r="F26" s="354">
        <v>299</v>
      </c>
      <c r="G26" s="355">
        <f t="shared" ref="G26:G31" si="3">F26*100/F$23</f>
        <v>61.904761904761905</v>
      </c>
    </row>
    <row r="27" spans="1:7" x14ac:dyDescent="0.2">
      <c r="A27" s="14" t="s">
        <v>37</v>
      </c>
      <c r="B27" s="362">
        <v>24</v>
      </c>
      <c r="C27" s="355">
        <f t="shared" si="2"/>
        <v>14.37125748502994</v>
      </c>
      <c r="D27" s="41"/>
      <c r="E27" s="87" t="s">
        <v>89</v>
      </c>
      <c r="F27" s="354">
        <v>40</v>
      </c>
      <c r="G27" s="355">
        <f t="shared" si="3"/>
        <v>8.2815734989648035</v>
      </c>
    </row>
    <row r="28" spans="1:7" x14ac:dyDescent="0.2">
      <c r="A28" s="20" t="s">
        <v>206</v>
      </c>
      <c r="B28" s="361">
        <v>9</v>
      </c>
      <c r="C28" s="355">
        <f t="shared" si="2"/>
        <v>5.3892215568862278</v>
      </c>
      <c r="D28" s="76"/>
      <c r="E28" s="14" t="s">
        <v>37</v>
      </c>
      <c r="F28" s="354">
        <v>39</v>
      </c>
      <c r="G28" s="355">
        <f t="shared" si="3"/>
        <v>8.0745341614906838</v>
      </c>
    </row>
    <row r="29" spans="1:7" x14ac:dyDescent="0.2">
      <c r="A29" s="14" t="s">
        <v>1</v>
      </c>
      <c r="B29" s="362">
        <v>7</v>
      </c>
      <c r="C29" s="355">
        <f t="shared" si="2"/>
        <v>4.1916167664670656</v>
      </c>
      <c r="D29" s="76"/>
      <c r="E29" s="14" t="s">
        <v>140</v>
      </c>
      <c r="F29" s="354">
        <v>24</v>
      </c>
      <c r="G29" s="355">
        <f t="shared" si="3"/>
        <v>4.9689440993788816</v>
      </c>
    </row>
    <row r="30" spans="1:7" ht="12.75" thickBot="1" x14ac:dyDescent="0.25">
      <c r="A30" s="14" t="s">
        <v>100</v>
      </c>
      <c r="B30" s="363">
        <v>6</v>
      </c>
      <c r="C30" s="355">
        <f t="shared" si="2"/>
        <v>3.5928143712574849</v>
      </c>
      <c r="D30" s="76"/>
      <c r="E30" s="20" t="s">
        <v>47</v>
      </c>
      <c r="F30" s="356">
        <v>20</v>
      </c>
      <c r="G30" s="355">
        <f t="shared" si="3"/>
        <v>4.1407867494824018</v>
      </c>
    </row>
    <row r="31" spans="1:7" ht="12.75" thickBot="1" x14ac:dyDescent="0.25">
      <c r="A31" s="49" t="s">
        <v>189</v>
      </c>
      <c r="B31" s="50">
        <f>SUM(B26:B30)</f>
        <v>150</v>
      </c>
      <c r="C31" s="358">
        <f t="shared" si="2"/>
        <v>89.820359281437121</v>
      </c>
      <c r="D31" s="76"/>
      <c r="E31" s="49" t="s">
        <v>189</v>
      </c>
      <c r="F31" s="50">
        <f>SUM(F26:F30)</f>
        <v>422</v>
      </c>
      <c r="G31" s="358">
        <f t="shared" si="3"/>
        <v>87.37060041407868</v>
      </c>
    </row>
    <row r="32" spans="1:7" x14ac:dyDescent="0.2">
      <c r="A32" s="189"/>
      <c r="B32" s="133"/>
      <c r="C32" s="364"/>
      <c r="D32" s="76"/>
      <c r="E32" s="520"/>
      <c r="F32" s="520"/>
      <c r="G32" s="520"/>
    </row>
    <row r="33" spans="1:7" s="520" customFormat="1" x14ac:dyDescent="0.2">
      <c r="A33" s="189"/>
      <c r="B33" s="133"/>
      <c r="C33" s="364"/>
      <c r="D33" s="76"/>
      <c r="E33" s="48"/>
      <c r="F33" s="48"/>
      <c r="G33" s="48"/>
    </row>
    <row r="34" spans="1:7" s="520" customFormat="1" x14ac:dyDescent="0.2">
      <c r="A34" s="48"/>
      <c r="B34" s="48"/>
      <c r="C34" s="48"/>
      <c r="D34" s="76"/>
      <c r="E34" s="76"/>
      <c r="F34" s="76"/>
      <c r="G34" s="76"/>
    </row>
    <row r="35" spans="1:7" x14ac:dyDescent="0.2">
      <c r="A35" s="550" t="s">
        <v>452</v>
      </c>
      <c r="B35" s="76"/>
      <c r="C35" s="76"/>
      <c r="E35" s="76"/>
      <c r="F35" s="76"/>
      <c r="G35" s="76"/>
    </row>
    <row r="36" spans="1:7" x14ac:dyDescent="0.2">
      <c r="A36" s="76" t="s">
        <v>389</v>
      </c>
      <c r="B36" s="76"/>
      <c r="C36" s="76"/>
      <c r="D36" s="76"/>
      <c r="E36" s="285"/>
      <c r="F36" s="545"/>
      <c r="G36" s="545"/>
    </row>
    <row r="37" spans="1:7" ht="12.75" thickBot="1" x14ac:dyDescent="0.25">
      <c r="A37" s="285"/>
      <c r="B37" s="545"/>
      <c r="C37" s="545"/>
      <c r="D37" s="76"/>
      <c r="E37" s="285"/>
      <c r="F37" s="545"/>
      <c r="G37" s="545"/>
    </row>
    <row r="38" spans="1:7" ht="12.75" customHeight="1" x14ac:dyDescent="0.2">
      <c r="A38" s="1487" t="s">
        <v>0</v>
      </c>
      <c r="B38" s="1489">
        <v>2015</v>
      </c>
      <c r="C38" s="1485" t="s">
        <v>124</v>
      </c>
      <c r="D38" s="76"/>
      <c r="E38" s="1487" t="s">
        <v>0</v>
      </c>
      <c r="F38" s="1489" t="s">
        <v>384</v>
      </c>
      <c r="G38" s="1485" t="s">
        <v>124</v>
      </c>
    </row>
    <row r="39" spans="1:7" ht="22.5" customHeight="1" thickBot="1" x14ac:dyDescent="0.25">
      <c r="A39" s="1488"/>
      <c r="B39" s="1490"/>
      <c r="C39" s="1486"/>
      <c r="D39" s="41"/>
      <c r="E39" s="1488"/>
      <c r="F39" s="1490"/>
      <c r="G39" s="1486"/>
    </row>
    <row r="40" spans="1:7" ht="24" customHeight="1" x14ac:dyDescent="0.2">
      <c r="A40" s="348" t="s">
        <v>186</v>
      </c>
      <c r="B40" s="360">
        <v>122</v>
      </c>
      <c r="C40" s="349">
        <f>B40*100/B$40</f>
        <v>100</v>
      </c>
      <c r="D40" s="41"/>
      <c r="E40" s="348" t="s">
        <v>186</v>
      </c>
      <c r="F40" s="360">
        <v>827</v>
      </c>
      <c r="G40" s="349">
        <f>F40*100/F$40</f>
        <v>100</v>
      </c>
    </row>
    <row r="41" spans="1:7" x14ac:dyDescent="0.2">
      <c r="A41" s="350" t="s">
        <v>187</v>
      </c>
      <c r="B41" s="351"/>
      <c r="C41" s="45"/>
      <c r="D41" s="41"/>
      <c r="E41" s="350" t="s">
        <v>187</v>
      </c>
      <c r="F41" s="351"/>
      <c r="G41" s="45"/>
    </row>
    <row r="42" spans="1:7" ht="36" x14ac:dyDescent="0.2">
      <c r="A42" s="352" t="s">
        <v>188</v>
      </c>
      <c r="B42" s="353"/>
      <c r="C42" s="45"/>
      <c r="D42" s="41"/>
      <c r="E42" s="352" t="s">
        <v>188</v>
      </c>
      <c r="F42" s="353"/>
      <c r="G42" s="45"/>
    </row>
    <row r="43" spans="1:7" x14ac:dyDescent="0.2">
      <c r="A43" s="87" t="s">
        <v>81</v>
      </c>
      <c r="B43" s="361">
        <v>91</v>
      </c>
      <c r="C43" s="355">
        <f t="shared" ref="C43:C48" si="4">B43*100/B$40</f>
        <v>74.590163934426229</v>
      </c>
      <c r="D43" s="41"/>
      <c r="E43" s="87" t="s">
        <v>81</v>
      </c>
      <c r="F43" s="77">
        <v>575</v>
      </c>
      <c r="G43" s="355">
        <f t="shared" ref="G43:G48" si="5">F43*100/F$40</f>
        <v>69.528415961305924</v>
      </c>
    </row>
    <row r="44" spans="1:7" x14ac:dyDescent="0.2">
      <c r="A44" s="87" t="s">
        <v>7</v>
      </c>
      <c r="B44" s="362">
        <v>10</v>
      </c>
      <c r="C44" s="355">
        <f t="shared" si="4"/>
        <v>8.1967213114754092</v>
      </c>
      <c r="D44" s="76"/>
      <c r="E44" s="87" t="s">
        <v>30</v>
      </c>
      <c r="F44" s="354">
        <v>115</v>
      </c>
      <c r="G44" s="355">
        <f t="shared" si="5"/>
        <v>13.905683192261185</v>
      </c>
    </row>
    <row r="45" spans="1:7" x14ac:dyDescent="0.2">
      <c r="A45" s="14" t="s">
        <v>100</v>
      </c>
      <c r="B45" s="361">
        <v>6</v>
      </c>
      <c r="C45" s="355">
        <f t="shared" si="4"/>
        <v>4.918032786885246</v>
      </c>
      <c r="D45" s="76"/>
      <c r="E45" s="14" t="s">
        <v>7</v>
      </c>
      <c r="F45" s="354">
        <v>45</v>
      </c>
      <c r="G45" s="355">
        <f t="shared" si="5"/>
        <v>5.4413542926239415</v>
      </c>
    </row>
    <row r="46" spans="1:7" x14ac:dyDescent="0.2">
      <c r="A46" s="346" t="s">
        <v>30</v>
      </c>
      <c r="B46" s="362">
        <v>6</v>
      </c>
      <c r="C46" s="355">
        <f t="shared" si="4"/>
        <v>4.918032786885246</v>
      </c>
      <c r="D46" s="76"/>
      <c r="E46" s="14" t="s">
        <v>100</v>
      </c>
      <c r="F46" s="354">
        <v>25</v>
      </c>
      <c r="G46" s="355">
        <f t="shared" si="5"/>
        <v>3.022974607013301</v>
      </c>
    </row>
    <row r="47" spans="1:7" ht="12.75" thickBot="1" x14ac:dyDescent="0.25">
      <c r="A47" s="20" t="s">
        <v>1</v>
      </c>
      <c r="B47" s="361">
        <v>2</v>
      </c>
      <c r="C47" s="355">
        <f t="shared" si="4"/>
        <v>1.639344262295082</v>
      </c>
      <c r="D47" s="76"/>
      <c r="E47" s="20" t="s">
        <v>1</v>
      </c>
      <c r="F47" s="354">
        <v>9</v>
      </c>
      <c r="G47" s="355">
        <f t="shared" si="5"/>
        <v>1.0882708585247884</v>
      </c>
    </row>
    <row r="48" spans="1:7" ht="12.75" thickBot="1" x14ac:dyDescent="0.25">
      <c r="A48" s="49" t="s">
        <v>189</v>
      </c>
      <c r="B48" s="50">
        <f>SUM(B43:B47)</f>
        <v>115</v>
      </c>
      <c r="C48" s="358">
        <f t="shared" si="4"/>
        <v>94.26229508196721</v>
      </c>
      <c r="D48" s="76"/>
      <c r="E48" s="49" t="s">
        <v>189</v>
      </c>
      <c r="F48" s="50">
        <f>SUM(F43:F47)</f>
        <v>769</v>
      </c>
      <c r="G48" s="358">
        <f t="shared" si="5"/>
        <v>92.986698911729135</v>
      </c>
    </row>
    <row r="49" spans="1:7" x14ac:dyDescent="0.2">
      <c r="A49" s="189"/>
      <c r="B49" s="365"/>
      <c r="C49" s="364"/>
      <c r="D49" s="76"/>
    </row>
    <row r="50" spans="1:7" x14ac:dyDescent="0.2">
      <c r="A50" s="189"/>
      <c r="B50" s="365"/>
      <c r="C50" s="364"/>
      <c r="D50" s="76"/>
    </row>
    <row r="51" spans="1:7" x14ac:dyDescent="0.2">
      <c r="A51" s="189"/>
      <c r="B51" s="365"/>
      <c r="C51" s="364"/>
      <c r="D51" s="76"/>
    </row>
    <row r="52" spans="1:7" x14ac:dyDescent="0.2">
      <c r="A52" s="189"/>
      <c r="B52" s="365"/>
      <c r="C52" s="364"/>
      <c r="D52" s="76"/>
    </row>
    <row r="53" spans="1:7" x14ac:dyDescent="0.2">
      <c r="D53" s="76"/>
    </row>
    <row r="54" spans="1:7" x14ac:dyDescent="0.2">
      <c r="A54" s="550" t="s">
        <v>453</v>
      </c>
      <c r="B54" s="76"/>
      <c r="C54" s="76"/>
      <c r="D54" s="76"/>
    </row>
    <row r="55" spans="1:7" x14ac:dyDescent="0.2">
      <c r="A55" s="45" t="s">
        <v>390</v>
      </c>
      <c r="B55" s="45"/>
      <c r="C55" s="45"/>
      <c r="D55" s="76"/>
    </row>
    <row r="56" spans="1:7" ht="12.75" thickBot="1" x14ac:dyDescent="0.25">
      <c r="A56" s="285"/>
      <c r="B56" s="545"/>
      <c r="C56" s="545"/>
      <c r="E56" s="76"/>
      <c r="F56" s="76"/>
      <c r="G56" s="76"/>
    </row>
    <row r="57" spans="1:7" ht="12.75" customHeight="1" x14ac:dyDescent="0.2">
      <c r="A57" s="1487" t="s">
        <v>0</v>
      </c>
      <c r="B57" s="1489">
        <v>2015</v>
      </c>
      <c r="C57" s="1485" t="s">
        <v>124</v>
      </c>
      <c r="D57" s="76"/>
      <c r="E57" s="1487" t="s">
        <v>0</v>
      </c>
      <c r="F57" s="1489" t="s">
        <v>384</v>
      </c>
      <c r="G57" s="1485" t="s">
        <v>124</v>
      </c>
    </row>
    <row r="58" spans="1:7" ht="31.5" customHeight="1" thickBot="1" x14ac:dyDescent="0.25">
      <c r="A58" s="1488"/>
      <c r="B58" s="1490"/>
      <c r="C58" s="1486"/>
      <c r="D58" s="45"/>
      <c r="E58" s="1488"/>
      <c r="F58" s="1490"/>
      <c r="G58" s="1486"/>
    </row>
    <row r="59" spans="1:7" ht="12.75" customHeight="1" x14ac:dyDescent="0.2">
      <c r="A59" s="348" t="s">
        <v>186</v>
      </c>
      <c r="B59" s="360">
        <v>2877</v>
      </c>
      <c r="C59" s="349">
        <f>B59*100/B$59</f>
        <v>100</v>
      </c>
      <c r="D59" s="76"/>
      <c r="E59" s="348" t="s">
        <v>186</v>
      </c>
      <c r="F59" s="360">
        <v>7153</v>
      </c>
      <c r="G59" s="349">
        <f>F59*100/F$59</f>
        <v>100</v>
      </c>
    </row>
    <row r="60" spans="1:7" ht="12.75" customHeight="1" x14ac:dyDescent="0.2">
      <c r="A60" s="350" t="s">
        <v>187</v>
      </c>
      <c r="B60" s="351"/>
      <c r="C60" s="45"/>
      <c r="D60" s="41"/>
      <c r="E60" s="350" t="s">
        <v>187</v>
      </c>
      <c r="F60" s="351"/>
      <c r="G60" s="45"/>
    </row>
    <row r="61" spans="1:7" ht="36" x14ac:dyDescent="0.2">
      <c r="A61" s="352" t="s">
        <v>188</v>
      </c>
      <c r="B61" s="353"/>
      <c r="C61" s="45"/>
      <c r="D61" s="41"/>
      <c r="E61" s="352" t="s">
        <v>188</v>
      </c>
      <c r="F61" s="353"/>
      <c r="G61" s="45"/>
    </row>
    <row r="62" spans="1:7" x14ac:dyDescent="0.2">
      <c r="A62" s="87" t="s">
        <v>100</v>
      </c>
      <c r="B62" s="361">
        <v>1775</v>
      </c>
      <c r="C62" s="355">
        <f t="shared" ref="C62:C67" si="6">B62*100/B$59</f>
        <v>61.696211331247831</v>
      </c>
      <c r="D62" s="41"/>
      <c r="E62" s="20" t="s">
        <v>81</v>
      </c>
      <c r="F62" s="77">
        <v>3252</v>
      </c>
      <c r="G62" s="355">
        <f t="shared" ref="G62:G67" si="7">F62*100/F$59</f>
        <v>45.463441912484271</v>
      </c>
    </row>
    <row r="63" spans="1:7" x14ac:dyDescent="0.2">
      <c r="A63" s="14" t="s">
        <v>81</v>
      </c>
      <c r="B63" s="362">
        <v>670</v>
      </c>
      <c r="C63" s="355">
        <f t="shared" si="6"/>
        <v>23.288147375738617</v>
      </c>
      <c r="D63" s="41"/>
      <c r="E63" s="20" t="s">
        <v>100</v>
      </c>
      <c r="F63" s="354">
        <v>2459</v>
      </c>
      <c r="G63" s="355">
        <f t="shared" si="7"/>
        <v>34.377184398154618</v>
      </c>
    </row>
    <row r="64" spans="1:7" x14ac:dyDescent="0.2">
      <c r="A64" s="14" t="s">
        <v>30</v>
      </c>
      <c r="B64" s="361">
        <v>121</v>
      </c>
      <c r="C64" s="355">
        <f t="shared" si="6"/>
        <v>4.2057698992005559</v>
      </c>
      <c r="D64" s="41"/>
      <c r="E64" s="20" t="s">
        <v>30</v>
      </c>
      <c r="F64" s="354">
        <v>644</v>
      </c>
      <c r="G64" s="355">
        <f t="shared" si="7"/>
        <v>9.0032154340836019</v>
      </c>
    </row>
    <row r="65" spans="1:7" x14ac:dyDescent="0.2">
      <c r="A65" s="20" t="s">
        <v>49</v>
      </c>
      <c r="B65" s="362">
        <v>90</v>
      </c>
      <c r="C65" s="355">
        <f t="shared" si="6"/>
        <v>3.1282586027111576</v>
      </c>
      <c r="D65" s="76"/>
      <c r="E65" s="20" t="s">
        <v>7</v>
      </c>
      <c r="F65" s="354">
        <v>160</v>
      </c>
      <c r="G65" s="355">
        <f t="shared" si="7"/>
        <v>2.2368237103313295</v>
      </c>
    </row>
    <row r="66" spans="1:7" ht="12.75" thickBot="1" x14ac:dyDescent="0.25">
      <c r="A66" s="14" t="s">
        <v>7</v>
      </c>
      <c r="B66" s="462">
        <v>43</v>
      </c>
      <c r="C66" s="366">
        <f t="shared" si="6"/>
        <v>1.494612443517553</v>
      </c>
      <c r="D66" s="76"/>
      <c r="E66" s="21" t="s">
        <v>49</v>
      </c>
      <c r="F66" s="356">
        <v>118</v>
      </c>
      <c r="G66" s="366">
        <f t="shared" si="7"/>
        <v>1.6496574863693556</v>
      </c>
    </row>
    <row r="67" spans="1:7" ht="12.75" thickBot="1" x14ac:dyDescent="0.25">
      <c r="A67" s="49" t="s">
        <v>189</v>
      </c>
      <c r="B67" s="357">
        <f>SUM(B62:B66)</f>
        <v>2699</v>
      </c>
      <c r="C67" s="358">
        <f t="shared" si="6"/>
        <v>93.812999652415712</v>
      </c>
      <c r="D67" s="76"/>
      <c r="E67" s="49" t="s">
        <v>189</v>
      </c>
      <c r="F67" s="50">
        <f>SUM(F62:F66)</f>
        <v>6633</v>
      </c>
      <c r="G67" s="358">
        <f t="shared" si="7"/>
        <v>92.730322941423182</v>
      </c>
    </row>
    <row r="68" spans="1:7" x14ac:dyDescent="0.2">
      <c r="A68" s="189"/>
      <c r="B68" s="133"/>
      <c r="C68" s="364"/>
      <c r="D68" s="76"/>
      <c r="E68" s="189"/>
      <c r="F68" s="365"/>
      <c r="G68" s="364"/>
    </row>
    <row r="69" spans="1:7" x14ac:dyDescent="0.2">
      <c r="A69" s="189"/>
      <c r="B69" s="133"/>
      <c r="C69" s="364"/>
      <c r="D69" s="76"/>
      <c r="E69" s="189"/>
      <c r="F69" s="365"/>
      <c r="G69" s="364"/>
    </row>
    <row r="70" spans="1:7" x14ac:dyDescent="0.2">
      <c r="A70" s="189"/>
      <c r="B70" s="133"/>
      <c r="C70" s="364"/>
      <c r="D70" s="76"/>
      <c r="E70" s="189"/>
      <c r="F70" s="365"/>
      <c r="G70" s="364"/>
    </row>
    <row r="71" spans="1:7" s="520" customFormat="1" x14ac:dyDescent="0.2">
      <c r="A71" s="550" t="s">
        <v>454</v>
      </c>
      <c r="B71" s="76"/>
      <c r="C71" s="76"/>
      <c r="D71" s="76"/>
      <c r="E71" s="76"/>
      <c r="F71" s="76"/>
      <c r="G71" s="76"/>
    </row>
    <row r="72" spans="1:7" s="520" customFormat="1" x14ac:dyDescent="0.2">
      <c r="A72" s="76" t="s">
        <v>391</v>
      </c>
      <c r="B72" s="76"/>
      <c r="C72" s="76"/>
      <c r="D72" s="76"/>
      <c r="E72" s="76"/>
      <c r="F72" s="76"/>
      <c r="G72" s="76"/>
    </row>
    <row r="73" spans="1:7" s="520" customFormat="1" x14ac:dyDescent="0.2">
      <c r="A73" s="76" t="s">
        <v>392</v>
      </c>
      <c r="B73" s="76"/>
      <c r="C73" s="76"/>
      <c r="D73" s="76"/>
      <c r="E73" s="76"/>
      <c r="F73" s="76"/>
      <c r="G73" s="76"/>
    </row>
    <row r="74" spans="1:7" ht="12.75" thickBot="1" x14ac:dyDescent="0.25">
      <c r="A74" s="76"/>
      <c r="B74" s="76"/>
      <c r="C74" s="76"/>
      <c r="D74" s="76"/>
      <c r="E74" s="76"/>
      <c r="F74" s="76"/>
      <c r="G74" s="76"/>
    </row>
    <row r="75" spans="1:7" ht="12.75" customHeight="1" x14ac:dyDescent="0.2">
      <c r="A75" s="1487" t="s">
        <v>0</v>
      </c>
      <c r="B75" s="1489">
        <v>2015</v>
      </c>
      <c r="C75" s="1485" t="s">
        <v>124</v>
      </c>
      <c r="D75" s="76"/>
      <c r="E75" s="1487" t="s">
        <v>0</v>
      </c>
      <c r="F75" s="1489" t="s">
        <v>384</v>
      </c>
      <c r="G75" s="1485" t="s">
        <v>124</v>
      </c>
    </row>
    <row r="76" spans="1:7" ht="24" customHeight="1" thickBot="1" x14ac:dyDescent="0.25">
      <c r="A76" s="1488"/>
      <c r="B76" s="1490"/>
      <c r="C76" s="1486"/>
      <c r="D76" s="76"/>
      <c r="E76" s="1488"/>
      <c r="F76" s="1490"/>
      <c r="G76" s="1486"/>
    </row>
    <row r="77" spans="1:7" x14ac:dyDescent="0.2">
      <c r="A77" s="348" t="s">
        <v>186</v>
      </c>
      <c r="B77" s="360">
        <v>8724</v>
      </c>
      <c r="C77" s="349">
        <f>B77*100/B$77</f>
        <v>100</v>
      </c>
      <c r="D77" s="76"/>
      <c r="E77" s="348" t="s">
        <v>186</v>
      </c>
      <c r="F77" s="367">
        <v>30613</v>
      </c>
      <c r="G77" s="349">
        <f>F77*100/F$77</f>
        <v>100</v>
      </c>
    </row>
    <row r="78" spans="1:7" ht="12.75" customHeight="1" x14ac:dyDescent="0.2">
      <c r="A78" s="350" t="s">
        <v>187</v>
      </c>
      <c r="B78" s="351"/>
      <c r="C78" s="45"/>
      <c r="D78" s="41"/>
      <c r="E78" s="350" t="s">
        <v>187</v>
      </c>
      <c r="F78" s="351"/>
      <c r="G78" s="45"/>
    </row>
    <row r="79" spans="1:7" ht="36" x14ac:dyDescent="0.2">
      <c r="A79" s="352" t="s">
        <v>188</v>
      </c>
      <c r="B79" s="353"/>
      <c r="C79" s="45"/>
      <c r="D79" s="41"/>
      <c r="E79" s="352" t="s">
        <v>188</v>
      </c>
      <c r="F79" s="353"/>
      <c r="G79" s="45"/>
    </row>
    <row r="80" spans="1:7" x14ac:dyDescent="0.2">
      <c r="A80" s="87" t="s">
        <v>81</v>
      </c>
      <c r="B80" s="362">
        <v>6566</v>
      </c>
      <c r="C80" s="355">
        <f t="shared" ref="C80:C85" si="8">B80*100/B$77</f>
        <v>75.263640531866116</v>
      </c>
      <c r="D80" s="41"/>
      <c r="E80" s="87" t="s">
        <v>81</v>
      </c>
      <c r="F80" s="77">
        <v>24382</v>
      </c>
      <c r="G80" s="355">
        <f t="shared" ref="G80:G85" si="9">F80*100/F$77</f>
        <v>79.645902067748992</v>
      </c>
    </row>
    <row r="81" spans="1:7" x14ac:dyDescent="0.2">
      <c r="A81" s="87" t="s">
        <v>100</v>
      </c>
      <c r="B81" s="362">
        <v>764</v>
      </c>
      <c r="C81" s="355">
        <f t="shared" si="8"/>
        <v>8.7574507106831732</v>
      </c>
      <c r="D81" s="41"/>
      <c r="E81" s="87" t="s">
        <v>30</v>
      </c>
      <c r="F81" s="354">
        <v>2533</v>
      </c>
      <c r="G81" s="355">
        <f t="shared" si="9"/>
        <v>8.2742625681899842</v>
      </c>
    </row>
    <row r="82" spans="1:7" x14ac:dyDescent="0.2">
      <c r="A82" s="14" t="s">
        <v>90</v>
      </c>
      <c r="B82" s="362">
        <v>498</v>
      </c>
      <c r="C82" s="355">
        <f t="shared" si="8"/>
        <v>5.7083906464924343</v>
      </c>
      <c r="D82" s="41"/>
      <c r="E82" s="14" t="s">
        <v>100</v>
      </c>
      <c r="F82" s="354">
        <v>1163</v>
      </c>
      <c r="G82" s="355">
        <f t="shared" si="9"/>
        <v>3.7990396236892825</v>
      </c>
    </row>
    <row r="83" spans="1:7" x14ac:dyDescent="0.2">
      <c r="A83" s="20" t="s">
        <v>30</v>
      </c>
      <c r="B83" s="362">
        <v>348</v>
      </c>
      <c r="C83" s="355">
        <f t="shared" si="8"/>
        <v>3.9889958734525446</v>
      </c>
      <c r="D83" s="76"/>
      <c r="E83" s="20" t="s">
        <v>90</v>
      </c>
      <c r="F83" s="354">
        <v>583</v>
      </c>
      <c r="G83" s="355">
        <f t="shared" si="9"/>
        <v>1.9044196909809559</v>
      </c>
    </row>
    <row r="84" spans="1:7" ht="12.75" thickBot="1" x14ac:dyDescent="0.25">
      <c r="A84" s="14" t="s">
        <v>7</v>
      </c>
      <c r="B84" s="362">
        <v>146</v>
      </c>
      <c r="C84" s="355">
        <f t="shared" si="8"/>
        <v>1.6735442457588263</v>
      </c>
      <c r="D84" s="76"/>
      <c r="E84" s="346" t="s">
        <v>7</v>
      </c>
      <c r="F84" s="356">
        <v>458</v>
      </c>
      <c r="G84" s="366">
        <f t="shared" si="9"/>
        <v>1.4960964296214028</v>
      </c>
    </row>
    <row r="85" spans="1:7" ht="12.75" thickBot="1" x14ac:dyDescent="0.25">
      <c r="A85" s="49" t="s">
        <v>189</v>
      </c>
      <c r="B85" s="50">
        <f>SUM(B80:B84)</f>
        <v>8322</v>
      </c>
      <c r="C85" s="358">
        <f t="shared" si="8"/>
        <v>95.392022008253093</v>
      </c>
      <c r="D85" s="76"/>
      <c r="E85" s="49" t="s">
        <v>189</v>
      </c>
      <c r="F85" s="50">
        <f>SUM(F80:F84)</f>
        <v>29119</v>
      </c>
      <c r="G85" s="358">
        <f t="shared" si="9"/>
        <v>95.119720380230618</v>
      </c>
    </row>
    <row r="86" spans="1:7" x14ac:dyDescent="0.2">
      <c r="D86" s="76"/>
    </row>
    <row r="87" spans="1:7" x14ac:dyDescent="0.2">
      <c r="B87" s="554"/>
      <c r="D87" s="76"/>
    </row>
    <row r="88" spans="1:7" x14ac:dyDescent="0.2">
      <c r="D88" s="76"/>
    </row>
    <row r="89" spans="1:7" x14ac:dyDescent="0.2">
      <c r="D89" s="76"/>
      <c r="F89" s="554"/>
    </row>
    <row r="118" spans="1:7" x14ac:dyDescent="0.2">
      <c r="A118" s="189"/>
      <c r="B118" s="133"/>
      <c r="C118" s="364"/>
      <c r="E118" s="189"/>
      <c r="F118" s="133"/>
      <c r="G118" s="364"/>
    </row>
    <row r="122" spans="1:7" s="520" customFormat="1" x14ac:dyDescent="0.2">
      <c r="A122" s="48"/>
      <c r="B122" s="48"/>
      <c r="C122" s="48"/>
      <c r="D122" s="76"/>
      <c r="E122" s="48"/>
      <c r="F122" s="48"/>
      <c r="G122" s="48"/>
    </row>
    <row r="129" spans="7:7" x14ac:dyDescent="0.2">
      <c r="G129" s="48" t="s">
        <v>287</v>
      </c>
    </row>
  </sheetData>
  <mergeCells count="30">
    <mergeCell ref="G75:G76"/>
    <mergeCell ref="A57:A58"/>
    <mergeCell ref="B57:B58"/>
    <mergeCell ref="C57:C58"/>
    <mergeCell ref="E57:E58"/>
    <mergeCell ref="F57:F58"/>
    <mergeCell ref="G57:G58"/>
    <mergeCell ref="A75:A76"/>
    <mergeCell ref="B75:B76"/>
    <mergeCell ref="C75:C76"/>
    <mergeCell ref="E75:E76"/>
    <mergeCell ref="F75:F76"/>
    <mergeCell ref="G38:G39"/>
    <mergeCell ref="A21:A22"/>
    <mergeCell ref="B21:B22"/>
    <mergeCell ref="C21:C22"/>
    <mergeCell ref="E21:E22"/>
    <mergeCell ref="F21:F22"/>
    <mergeCell ref="G21:G22"/>
    <mergeCell ref="A38:A39"/>
    <mergeCell ref="B38:B39"/>
    <mergeCell ref="C38:C39"/>
    <mergeCell ref="E38:E39"/>
    <mergeCell ref="F38:F39"/>
    <mergeCell ref="G4:G5"/>
    <mergeCell ref="A4:A5"/>
    <mergeCell ref="B4:B5"/>
    <mergeCell ref="C4:C5"/>
    <mergeCell ref="E4:E5"/>
    <mergeCell ref="F4:F5"/>
  </mergeCells>
  <pageMargins left="0.7" right="0.7" top="0.75" bottom="0.75" header="0.3" footer="0.3"/>
  <pageSetup paperSize="9" scale="97" orientation="portrait" r:id="rId1"/>
  <headerFooter>
    <oddFooter>&amp;C&amp;8Urząd do Spraw Cudzoziemców
Biuro Szefa Urzędu, statystyki@udsc.gov.pl
ul. Koszykowa 16, 02-564 Warszawa, tel: (0 22) 601 43 55 , fax: (0 22) 601 74 22</oddFooter>
  </headerFooter>
  <rowBreaks count="1" manualBreakCount="1">
    <brk id="4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5" tint="0.79998168889431442"/>
  </sheetPr>
  <dimension ref="A1:H32"/>
  <sheetViews>
    <sheetView zoomScaleNormal="100" workbookViewId="0">
      <selection activeCell="I27" sqref="I27"/>
    </sheetView>
  </sheetViews>
  <sheetFormatPr defaultRowHeight="12" x14ac:dyDescent="0.2"/>
  <cols>
    <col min="1" max="1" width="32.7109375" style="48" customWidth="1"/>
    <col min="2" max="4" width="9.140625" style="48"/>
    <col min="5" max="5" width="6.5703125" style="48" customWidth="1"/>
    <col min="6" max="7" width="9.140625" style="48"/>
    <col min="8" max="8" width="4.7109375" style="48" customWidth="1"/>
    <col min="9" max="9" width="16.42578125" style="48" customWidth="1"/>
    <col min="10" max="16384" width="9.140625" style="48"/>
  </cols>
  <sheetData>
    <row r="1" spans="1:8" x14ac:dyDescent="0.2">
      <c r="A1" s="510" t="s">
        <v>405</v>
      </c>
    </row>
    <row r="2" spans="1:8" ht="12.75" customHeight="1" x14ac:dyDescent="0.2">
      <c r="A2" s="41" t="s">
        <v>169</v>
      </c>
    </row>
    <row r="3" spans="1:8" ht="12.75" customHeight="1" x14ac:dyDescent="0.2">
      <c r="A3" s="41"/>
      <c r="H3" s="579"/>
    </row>
    <row r="4" spans="1:8" ht="12.75" customHeight="1" x14ac:dyDescent="0.2">
      <c r="A4" s="41"/>
      <c r="H4" s="579"/>
    </row>
    <row r="5" spans="1:8" ht="12.75" customHeight="1" x14ac:dyDescent="0.2">
      <c r="A5" s="41"/>
      <c r="H5" s="579"/>
    </row>
    <row r="6" spans="1:8" ht="12.75" customHeight="1" thickBot="1" x14ac:dyDescent="0.25">
      <c r="A6" s="41"/>
    </row>
    <row r="7" spans="1:8" ht="12.75" thickBot="1" x14ac:dyDescent="0.25">
      <c r="A7" s="23" t="s">
        <v>0</v>
      </c>
      <c r="B7" s="24">
        <v>2013</v>
      </c>
      <c r="C7" s="24">
        <v>2014</v>
      </c>
      <c r="D7" s="25">
        <v>2015</v>
      </c>
      <c r="E7" s="23" t="s">
        <v>122</v>
      </c>
    </row>
    <row r="8" spans="1:8" x14ac:dyDescent="0.2">
      <c r="A8" s="934" t="s">
        <v>100</v>
      </c>
      <c r="B8" s="935">
        <v>1980</v>
      </c>
      <c r="C8" s="935">
        <v>4639</v>
      </c>
      <c r="D8" s="935">
        <v>8772</v>
      </c>
      <c r="E8" s="936">
        <f>SUM(B8:D8)</f>
        <v>15391</v>
      </c>
    </row>
    <row r="9" spans="1:8" x14ac:dyDescent="0.2">
      <c r="A9" s="934" t="s">
        <v>14</v>
      </c>
      <c r="B9" s="26">
        <v>758</v>
      </c>
      <c r="C9" s="26">
        <v>1424</v>
      </c>
      <c r="D9" s="26">
        <v>1691</v>
      </c>
      <c r="E9" s="937">
        <f t="shared" ref="E9:E12" si="0">SUM(B9:D9)</f>
        <v>3873</v>
      </c>
    </row>
    <row r="10" spans="1:8" x14ac:dyDescent="0.2">
      <c r="A10" s="934" t="s">
        <v>81</v>
      </c>
      <c r="B10" s="576">
        <v>259</v>
      </c>
      <c r="C10" s="576">
        <v>513</v>
      </c>
      <c r="D10" s="576">
        <v>457</v>
      </c>
      <c r="E10" s="937">
        <f t="shared" si="0"/>
        <v>1229</v>
      </c>
    </row>
    <row r="11" spans="1:8" x14ac:dyDescent="0.2">
      <c r="A11" s="934" t="s">
        <v>103</v>
      </c>
      <c r="B11" s="26">
        <v>55</v>
      </c>
      <c r="C11" s="26">
        <v>412</v>
      </c>
      <c r="D11" s="26">
        <v>236</v>
      </c>
      <c r="E11" s="937">
        <f t="shared" si="0"/>
        <v>703</v>
      </c>
    </row>
    <row r="12" spans="1:8" ht="12.75" thickBot="1" x14ac:dyDescent="0.25">
      <c r="A12" s="934" t="s">
        <v>97</v>
      </c>
      <c r="B12" s="577">
        <v>91</v>
      </c>
      <c r="C12" s="577">
        <v>126</v>
      </c>
      <c r="D12" s="577">
        <v>103</v>
      </c>
      <c r="E12" s="938">
        <f t="shared" si="0"/>
        <v>320</v>
      </c>
    </row>
    <row r="13" spans="1:8" ht="12.75" thickBot="1" x14ac:dyDescent="0.25">
      <c r="A13" s="1232" t="s">
        <v>170</v>
      </c>
      <c r="B13" s="18">
        <f>B14-SUM(B8:B12)</f>
        <v>1259</v>
      </c>
      <c r="C13" s="18">
        <f t="shared" ref="C13:E13" si="1">C14-SUM(C8:C12)</f>
        <v>1438</v>
      </c>
      <c r="D13" s="18">
        <f t="shared" si="1"/>
        <v>1336</v>
      </c>
      <c r="E13" s="18">
        <f t="shared" si="1"/>
        <v>4033</v>
      </c>
    </row>
    <row r="14" spans="1:8" ht="27.75" customHeight="1" thickBot="1" x14ac:dyDescent="0.25">
      <c r="A14" s="27" t="s">
        <v>335</v>
      </c>
      <c r="B14" s="18">
        <v>4402</v>
      </c>
      <c r="C14" s="18">
        <v>8552</v>
      </c>
      <c r="D14" s="18">
        <v>12595</v>
      </c>
      <c r="E14" s="18">
        <f>SUM(B14:D14)</f>
        <v>25549</v>
      </c>
    </row>
    <row r="27" spans="1:4" x14ac:dyDescent="0.2">
      <c r="A27" s="14" t="s">
        <v>100</v>
      </c>
      <c r="B27" s="98">
        <f>B8</f>
        <v>1980</v>
      </c>
      <c r="C27" s="98">
        <f>C8</f>
        <v>4639</v>
      </c>
      <c r="D27" s="98">
        <f>D8</f>
        <v>8772</v>
      </c>
    </row>
    <row r="28" spans="1:4" x14ac:dyDescent="0.2">
      <c r="A28" s="14" t="s">
        <v>14</v>
      </c>
      <c r="B28" s="98">
        <f t="shared" ref="B28:D28" si="2">B9</f>
        <v>758</v>
      </c>
      <c r="C28" s="98">
        <f t="shared" si="2"/>
        <v>1424</v>
      </c>
      <c r="D28" s="98">
        <f t="shared" si="2"/>
        <v>1691</v>
      </c>
    </row>
    <row r="29" spans="1:4" x14ac:dyDescent="0.2">
      <c r="A29" s="14" t="s">
        <v>81</v>
      </c>
      <c r="B29" s="98">
        <f t="shared" ref="B29:D29" si="3">B10</f>
        <v>259</v>
      </c>
      <c r="C29" s="98">
        <f t="shared" si="3"/>
        <v>513</v>
      </c>
      <c r="D29" s="98">
        <f t="shared" si="3"/>
        <v>457</v>
      </c>
    </row>
    <row r="30" spans="1:4" x14ac:dyDescent="0.2">
      <c r="A30" s="14" t="s">
        <v>103</v>
      </c>
      <c r="B30" s="98">
        <f t="shared" ref="B30:D30" si="4">B11</f>
        <v>55</v>
      </c>
      <c r="C30" s="98">
        <f t="shared" si="4"/>
        <v>412</v>
      </c>
      <c r="D30" s="98">
        <f t="shared" si="4"/>
        <v>236</v>
      </c>
    </row>
    <row r="31" spans="1:4" x14ac:dyDescent="0.2">
      <c r="A31" s="14" t="s">
        <v>97</v>
      </c>
      <c r="B31" s="98">
        <f t="shared" ref="B31:D31" si="5">B12</f>
        <v>91</v>
      </c>
      <c r="C31" s="98">
        <f t="shared" si="5"/>
        <v>126</v>
      </c>
      <c r="D31" s="98">
        <f t="shared" si="5"/>
        <v>103</v>
      </c>
    </row>
    <row r="32" spans="1:4" x14ac:dyDescent="0.2">
      <c r="A32" s="28" t="s">
        <v>170</v>
      </c>
      <c r="B32" s="98">
        <f t="shared" ref="B32:D32" si="6">B13</f>
        <v>1259</v>
      </c>
      <c r="C32" s="98">
        <f t="shared" si="6"/>
        <v>1438</v>
      </c>
      <c r="D32" s="98">
        <f t="shared" si="6"/>
        <v>1336</v>
      </c>
    </row>
  </sheetData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8">
    <tabColor rgb="FFFFFF00"/>
  </sheetPr>
  <dimension ref="A1:S163"/>
  <sheetViews>
    <sheetView zoomScaleNormal="100" zoomScaleSheetLayoutView="100" workbookViewId="0">
      <selection activeCell="M49" sqref="M49"/>
    </sheetView>
  </sheetViews>
  <sheetFormatPr defaultRowHeight="12" x14ac:dyDescent="0.2"/>
  <cols>
    <col min="1" max="1" width="32.7109375" style="384" customWidth="1"/>
    <col min="2" max="3" width="9.140625" style="48"/>
    <col min="4" max="4" width="19.5703125" style="48" customWidth="1"/>
    <col min="5" max="16384" width="9.140625" style="48"/>
  </cols>
  <sheetData>
    <row r="1" spans="1:19" ht="12.75" customHeight="1" x14ac:dyDescent="0.2">
      <c r="A1" s="544"/>
      <c r="B1" s="76"/>
      <c r="C1" s="76"/>
      <c r="D1" s="76"/>
      <c r="E1" s="76"/>
      <c r="F1" s="570"/>
    </row>
    <row r="2" spans="1:19" x14ac:dyDescent="0.2">
      <c r="A2" s="45"/>
      <c r="B2" s="41"/>
      <c r="C2" s="41"/>
      <c r="D2" s="41"/>
      <c r="E2" s="41"/>
      <c r="S2" s="556"/>
    </row>
    <row r="3" spans="1:19" ht="12.75" customHeight="1" x14ac:dyDescent="0.2">
      <c r="A3" s="285" t="s">
        <v>393</v>
      </c>
      <c r="B3" s="545"/>
      <c r="C3" s="76"/>
      <c r="D3" s="285"/>
      <c r="E3" s="545"/>
    </row>
    <row r="4" spans="1:19" ht="24" customHeight="1" x14ac:dyDescent="0.2">
      <c r="A4" s="546"/>
      <c r="B4" s="547">
        <v>2015</v>
      </c>
      <c r="C4" s="41"/>
      <c r="D4" s="548"/>
      <c r="E4" s="549" t="s">
        <v>384</v>
      </c>
    </row>
    <row r="5" spans="1:19" ht="12.75" customHeight="1" x14ac:dyDescent="0.2">
      <c r="A5" s="289" t="str">
        <f>nsuch_dec_najliczniejsze!A9</f>
        <v>SYRIA</v>
      </c>
      <c r="B5" s="354">
        <f>nsuch_dec_najliczniejsze!B9</f>
        <v>203</v>
      </c>
      <c r="C5" s="76"/>
      <c r="D5" s="87" t="str">
        <f>nsuch_dec_najliczniejsze!E9</f>
        <v>SYRIA</v>
      </c>
      <c r="E5" s="354">
        <f>nsuch_dec_najliczniejsze!F9</f>
        <v>388</v>
      </c>
    </row>
    <row r="6" spans="1:19" ht="12.75" customHeight="1" x14ac:dyDescent="0.2">
      <c r="A6" s="289" t="str">
        <f>nsuch_dec_najliczniejsze!A10</f>
        <v>IRAK</v>
      </c>
      <c r="B6" s="354">
        <f>nsuch_dec_najliczniejsze!B10</f>
        <v>24</v>
      </c>
      <c r="C6" s="76"/>
      <c r="D6" s="87" t="str">
        <f>nsuch_dec_najliczniejsze!E10</f>
        <v>BEZ OBYWATELSTWA</v>
      </c>
      <c r="E6" s="354">
        <f>nsuch_dec_najliczniejsze!F10</f>
        <v>67</v>
      </c>
    </row>
    <row r="7" spans="1:19" ht="12.75" customHeight="1" x14ac:dyDescent="0.2">
      <c r="A7" s="289" t="str">
        <f>nsuch_dec_najliczniejsze!A11</f>
        <v>ROSJA</v>
      </c>
      <c r="B7" s="354">
        <f>nsuch_dec_najliczniejsze!B11</f>
        <v>21</v>
      </c>
      <c r="C7" s="76"/>
      <c r="D7" s="87" t="str">
        <f>nsuch_dec_najliczniejsze!E11</f>
        <v>ROSJA</v>
      </c>
      <c r="E7" s="354">
        <f>nsuch_dec_najliczniejsze!F11</f>
        <v>60</v>
      </c>
    </row>
    <row r="8" spans="1:19" ht="12.75" customHeight="1" x14ac:dyDescent="0.2">
      <c r="A8" s="289" t="str">
        <f>nsuch_dec_najliczniejsze!A12</f>
        <v>BEZ OBYWATELSTWA</v>
      </c>
      <c r="B8" s="354">
        <f>nsuch_dec_najliczniejsze!B12</f>
        <v>20</v>
      </c>
      <c r="C8" s="76"/>
      <c r="D8" s="87" t="str">
        <f>nsuch_dec_najliczniejsze!E12</f>
        <v>AFGANISTAN</v>
      </c>
      <c r="E8" s="354">
        <f>nsuch_dec_najliczniejsze!F12</f>
        <v>56</v>
      </c>
    </row>
    <row r="9" spans="1:19" ht="12.75" customHeight="1" x14ac:dyDescent="0.2">
      <c r="A9" s="289" t="str">
        <f>nsuch_dec_najliczniejsze!A13</f>
        <v>EGIPT</v>
      </c>
      <c r="B9" s="354">
        <f>nsuch_dec_najliczniejsze!B13</f>
        <v>15</v>
      </c>
      <c r="C9" s="76"/>
      <c r="D9" s="87" t="str">
        <f>nsuch_dec_najliczniejsze!E13</f>
        <v>BIAŁORUŚ</v>
      </c>
      <c r="E9" s="354">
        <f>nsuch_dec_najliczniejsze!F13</f>
        <v>49</v>
      </c>
    </row>
    <row r="10" spans="1:19" ht="12.75" customHeight="1" x14ac:dyDescent="0.2">
      <c r="A10" s="289" t="s">
        <v>170</v>
      </c>
      <c r="B10" s="354">
        <f>B11-SUM(B5:B9)</f>
        <v>65</v>
      </c>
      <c r="C10" s="76"/>
      <c r="D10" s="20" t="s">
        <v>170</v>
      </c>
      <c r="E10" s="354">
        <f>E12-SUM(E5:E9)</f>
        <v>198</v>
      </c>
    </row>
    <row r="11" spans="1:19" ht="12.75" customHeight="1" x14ac:dyDescent="0.2">
      <c r="A11" s="384" t="s">
        <v>119</v>
      </c>
      <c r="B11" s="48">
        <f>nsuch_dec_najliczniejsze!B6</f>
        <v>348</v>
      </c>
      <c r="C11" s="76"/>
      <c r="D11" s="285"/>
      <c r="E11" s="286"/>
    </row>
    <row r="12" spans="1:19" ht="12.75" customHeight="1" x14ac:dyDescent="0.2">
      <c r="C12" s="76"/>
      <c r="D12" s="384" t="s">
        <v>119</v>
      </c>
      <c r="E12" s="554">
        <f>nsuch_dec_najliczniejsze!F6</f>
        <v>818</v>
      </c>
    </row>
    <row r="13" spans="1:19" ht="12.75" customHeight="1" x14ac:dyDescent="0.2">
      <c r="C13" s="76"/>
      <c r="D13" s="285"/>
      <c r="E13" s="286"/>
    </row>
    <row r="14" spans="1:19" ht="12.75" customHeight="1" x14ac:dyDescent="0.2">
      <c r="C14" s="76"/>
      <c r="D14" s="285"/>
      <c r="E14" s="286"/>
    </row>
    <row r="15" spans="1:19" ht="12.75" customHeight="1" x14ac:dyDescent="0.2">
      <c r="C15" s="76"/>
      <c r="D15" s="285"/>
      <c r="E15" s="286"/>
    </row>
    <row r="16" spans="1:19" ht="12.75" customHeight="1" x14ac:dyDescent="0.2">
      <c r="C16" s="76"/>
      <c r="D16" s="285"/>
      <c r="E16" s="286"/>
    </row>
    <row r="17" spans="1:5" ht="12.75" customHeight="1" x14ac:dyDescent="0.2">
      <c r="C17" s="76"/>
      <c r="D17" s="285"/>
      <c r="E17" s="286"/>
    </row>
    <row r="18" spans="1:5" ht="12.75" customHeight="1" x14ac:dyDescent="0.2">
      <c r="C18" s="76"/>
    </row>
    <row r="19" spans="1:5" ht="12.75" customHeight="1" x14ac:dyDescent="0.2">
      <c r="D19" s="550"/>
      <c r="E19" s="76"/>
    </row>
    <row r="20" spans="1:5" ht="12.75" customHeight="1" x14ac:dyDescent="0.2">
      <c r="D20" s="76"/>
      <c r="E20" s="76"/>
    </row>
    <row r="21" spans="1:5" ht="12.75" customHeight="1" x14ac:dyDescent="0.2">
      <c r="A21" s="45" t="s">
        <v>185</v>
      </c>
    </row>
    <row r="22" spans="1:5" ht="12.75" customHeight="1" x14ac:dyDescent="0.2">
      <c r="D22" s="45"/>
    </row>
    <row r="23" spans="1:5" ht="12.75" customHeight="1" x14ac:dyDescent="0.2">
      <c r="D23" s="45"/>
      <c r="E23" s="45"/>
    </row>
    <row r="24" spans="1:5" ht="12.75" customHeight="1" x14ac:dyDescent="0.2">
      <c r="D24" s="45"/>
      <c r="E24" s="45"/>
    </row>
    <row r="25" spans="1:5" ht="12.75" customHeight="1" x14ac:dyDescent="0.2">
      <c r="A25" s="45"/>
      <c r="B25" s="45"/>
    </row>
    <row r="26" spans="1:5" ht="12.75" customHeight="1" x14ac:dyDescent="0.2">
      <c r="A26" s="285" t="s">
        <v>394</v>
      </c>
      <c r="B26" s="545"/>
      <c r="C26" s="76"/>
    </row>
    <row r="27" spans="1:5" ht="20.25" customHeight="1" x14ac:dyDescent="0.2">
      <c r="A27" s="548"/>
      <c r="B27" s="547">
        <v>2015</v>
      </c>
      <c r="C27" s="45"/>
      <c r="D27" s="549" t="s">
        <v>384</v>
      </c>
    </row>
    <row r="28" spans="1:5" ht="12.75" customHeight="1" x14ac:dyDescent="0.2">
      <c r="A28" s="87" t="str">
        <f>nsuch_dec_najliczniejsze!A26</f>
        <v>ROSJA</v>
      </c>
      <c r="B28" s="87">
        <f>nsuch_dec_najliczniejsze!B26</f>
        <v>104</v>
      </c>
      <c r="C28" s="76"/>
      <c r="D28" s="87" t="str">
        <f>nsuch_dec_najliczniejsze!E26</f>
        <v>ROSJA</v>
      </c>
      <c r="E28" s="87">
        <f>nsuch_dec_najliczniejsze!F26</f>
        <v>299</v>
      </c>
    </row>
    <row r="29" spans="1:5" ht="12.75" customHeight="1" x14ac:dyDescent="0.2">
      <c r="A29" s="87" t="str">
        <f>nsuch_dec_najliczniejsze!A27</f>
        <v>IRAK</v>
      </c>
      <c r="B29" s="87">
        <f>nsuch_dec_najliczniejsze!B27</f>
        <v>24</v>
      </c>
      <c r="C29" s="76"/>
      <c r="D29" s="87" t="str">
        <f>nsuch_dec_najliczniejsze!E27</f>
        <v>SYRIA</v>
      </c>
      <c r="E29" s="87">
        <f>nsuch_dec_najliczniejsze!F27</f>
        <v>40</v>
      </c>
    </row>
    <row r="30" spans="1:5" ht="12.75" customHeight="1" x14ac:dyDescent="0.2">
      <c r="A30" s="87" t="str">
        <f>nsuch_dec_najliczniejsze!A28</f>
        <v>ERYTREA</v>
      </c>
      <c r="B30" s="87">
        <f>nsuch_dec_najliczniejsze!B28</f>
        <v>9</v>
      </c>
      <c r="C30" s="41"/>
      <c r="D30" s="87" t="str">
        <f>nsuch_dec_najliczniejsze!E28</f>
        <v>IRAK</v>
      </c>
      <c r="E30" s="87">
        <f>nsuch_dec_najliczniejsze!F28</f>
        <v>39</v>
      </c>
    </row>
    <row r="31" spans="1:5" ht="12.75" customHeight="1" x14ac:dyDescent="0.2">
      <c r="A31" s="87" t="str">
        <f>nsuch_dec_najliczniejsze!A29</f>
        <v>AFGANISTAN</v>
      </c>
      <c r="B31" s="87">
        <f>nsuch_dec_najliczniejsze!B29</f>
        <v>7</v>
      </c>
      <c r="D31" s="87" t="str">
        <f>nsuch_dec_najliczniejsze!E29</f>
        <v>SOMALIA</v>
      </c>
      <c r="E31" s="87">
        <f>nsuch_dec_najliczniejsze!F29</f>
        <v>24</v>
      </c>
    </row>
    <row r="32" spans="1:5" ht="12.75" customHeight="1" x14ac:dyDescent="0.2">
      <c r="A32" s="87" t="str">
        <f>nsuch_dec_najliczniejsze!A30</f>
        <v>UKRAINA</v>
      </c>
      <c r="B32" s="87">
        <f>nsuch_dec_najliczniejsze!B30</f>
        <v>6</v>
      </c>
      <c r="D32" s="87" t="str">
        <f>nsuch_dec_najliczniejsze!E30</f>
        <v>KAZACHSTAN</v>
      </c>
      <c r="E32" s="87">
        <f>nsuch_dec_najliczniejsze!F30</f>
        <v>20</v>
      </c>
    </row>
    <row r="33" spans="1:7" ht="12.75" customHeight="1" x14ac:dyDescent="0.2">
      <c r="A33" s="284" t="s">
        <v>170</v>
      </c>
      <c r="B33" s="77">
        <f>B35-SUM(B28:B32)</f>
        <v>17</v>
      </c>
      <c r="D33" s="48" t="s">
        <v>170</v>
      </c>
      <c r="E33" s="354">
        <f>E35-SUM(E28:E32)</f>
        <v>61</v>
      </c>
    </row>
    <row r="34" spans="1:7" ht="12.75" customHeight="1" x14ac:dyDescent="0.2">
      <c r="A34" s="48"/>
    </row>
    <row r="35" spans="1:7" ht="12.75" customHeight="1" x14ac:dyDescent="0.2">
      <c r="A35" s="384" t="s">
        <v>119</v>
      </c>
      <c r="B35" s="554">
        <f>nsuch_dec_najliczniejsze!B23</f>
        <v>167</v>
      </c>
      <c r="D35" s="384" t="s">
        <v>119</v>
      </c>
      <c r="E35" s="554">
        <f>nsuch_dec_najliczniejsze!F23</f>
        <v>483</v>
      </c>
    </row>
    <row r="36" spans="1:7" ht="12.75" customHeight="1" x14ac:dyDescent="0.2">
      <c r="A36" s="285"/>
    </row>
    <row r="37" spans="1:7" ht="12.75" customHeight="1" x14ac:dyDescent="0.2">
      <c r="A37" s="285"/>
    </row>
    <row r="38" spans="1:7" ht="12.75" customHeight="1" x14ac:dyDescent="0.2">
      <c r="A38" s="285"/>
    </row>
    <row r="39" spans="1:7" ht="12.75" customHeight="1" x14ac:dyDescent="0.2">
      <c r="A39" s="285"/>
    </row>
    <row r="40" spans="1:7" ht="12.75" customHeight="1" x14ac:dyDescent="0.2">
      <c r="A40" s="285"/>
    </row>
    <row r="41" spans="1:7" ht="12.75" customHeight="1" x14ac:dyDescent="0.2">
      <c r="A41" s="285"/>
    </row>
    <row r="42" spans="1:7" ht="12.75" customHeight="1" x14ac:dyDescent="0.2">
      <c r="A42" s="285"/>
    </row>
    <row r="43" spans="1:7" ht="12.75" customHeight="1" x14ac:dyDescent="0.2">
      <c r="A43" s="285"/>
    </row>
    <row r="44" spans="1:7" ht="12.75" customHeight="1" x14ac:dyDescent="0.2">
      <c r="A44" s="285"/>
      <c r="D44" s="76"/>
      <c r="E44" s="76"/>
    </row>
    <row r="45" spans="1:7" x14ac:dyDescent="0.2">
      <c r="A45" s="544"/>
      <c r="B45" s="76"/>
      <c r="C45" s="76"/>
      <c r="D45" s="76"/>
      <c r="E45" s="76"/>
      <c r="F45" s="76"/>
      <c r="G45" s="76"/>
    </row>
    <row r="46" spans="1:7" x14ac:dyDescent="0.2">
      <c r="A46" s="285"/>
      <c r="B46" s="76"/>
      <c r="C46" s="76"/>
      <c r="D46" s="76"/>
      <c r="E46" s="285"/>
      <c r="F46" s="76"/>
      <c r="G46" s="76"/>
    </row>
    <row r="47" spans="1:7" ht="12.75" customHeight="1" x14ac:dyDescent="0.2">
      <c r="A47" s="285" t="s">
        <v>313</v>
      </c>
      <c r="B47" s="545"/>
      <c r="C47" s="545"/>
      <c r="F47" s="545"/>
      <c r="G47" s="545"/>
    </row>
    <row r="48" spans="1:7" ht="12.75" customHeight="1" x14ac:dyDescent="0.2">
      <c r="A48" s="1491"/>
      <c r="B48" s="1492">
        <v>2015</v>
      </c>
      <c r="C48" s="41"/>
      <c r="D48" s="1494"/>
      <c r="E48" s="1496" t="s">
        <v>384</v>
      </c>
    </row>
    <row r="49" spans="1:5" ht="24" customHeight="1" x14ac:dyDescent="0.2">
      <c r="A49" s="1491"/>
      <c r="B49" s="1493"/>
      <c r="C49" s="41"/>
      <c r="D49" s="1495"/>
      <c r="E49" s="1497"/>
    </row>
    <row r="50" spans="1:5" x14ac:dyDescent="0.2">
      <c r="A50" s="289" t="str">
        <f>nsuch_dec_najliczniejsze!A43</f>
        <v>ROSJA</v>
      </c>
      <c r="B50" s="289">
        <f>nsuch_dec_najliczniejsze!B43</f>
        <v>91</v>
      </c>
      <c r="C50" s="41"/>
      <c r="D50" s="87" t="str">
        <f>nsuch_dec_najliczniejsze!E43</f>
        <v>ROSJA</v>
      </c>
      <c r="E50" s="87">
        <f>nsuch_dec_najliczniejsze!F43</f>
        <v>575</v>
      </c>
    </row>
    <row r="51" spans="1:5" x14ac:dyDescent="0.2">
      <c r="A51" s="289" t="str">
        <f>nsuch_dec_najliczniejsze!A44</f>
        <v>ARMENIA</v>
      </c>
      <c r="B51" s="289">
        <f>nsuch_dec_najliczniejsze!B44</f>
        <v>10</v>
      </c>
      <c r="C51" s="76"/>
      <c r="D51" s="87" t="str">
        <f>nsuch_dec_najliczniejsze!E44</f>
        <v>GRUZJA</v>
      </c>
      <c r="E51" s="87">
        <f>nsuch_dec_najliczniejsze!F44</f>
        <v>115</v>
      </c>
    </row>
    <row r="52" spans="1:5" x14ac:dyDescent="0.2">
      <c r="A52" s="289" t="str">
        <f>nsuch_dec_najliczniejsze!A45</f>
        <v>UKRAINA</v>
      </c>
      <c r="B52" s="289">
        <f>nsuch_dec_najliczniejsze!B45</f>
        <v>6</v>
      </c>
      <c r="C52" s="76"/>
      <c r="D52" s="87" t="str">
        <f>nsuch_dec_najliczniejsze!E45</f>
        <v>ARMENIA</v>
      </c>
      <c r="E52" s="87">
        <f>nsuch_dec_najliczniejsze!F45</f>
        <v>45</v>
      </c>
    </row>
    <row r="53" spans="1:5" x14ac:dyDescent="0.2">
      <c r="A53" s="289" t="str">
        <f>nsuch_dec_najliczniejsze!A46</f>
        <v>GRUZJA</v>
      </c>
      <c r="B53" s="289">
        <f>nsuch_dec_najliczniejsze!B46</f>
        <v>6</v>
      </c>
      <c r="C53" s="76"/>
      <c r="D53" s="87" t="str">
        <f>nsuch_dec_najliczniejsze!E46</f>
        <v>UKRAINA</v>
      </c>
      <c r="E53" s="87">
        <f>nsuch_dec_najliczniejsze!F46</f>
        <v>25</v>
      </c>
    </row>
    <row r="54" spans="1:5" x14ac:dyDescent="0.2">
      <c r="A54" s="289" t="str">
        <f>nsuch_dec_najliczniejsze!A47</f>
        <v>AFGANISTAN</v>
      </c>
      <c r="B54" s="289">
        <f>nsuch_dec_najliczniejsze!B47</f>
        <v>2</v>
      </c>
      <c r="C54" s="76"/>
      <c r="D54" s="87" t="str">
        <f>nsuch_dec_najliczniejsze!E47</f>
        <v>AFGANISTAN</v>
      </c>
      <c r="E54" s="87">
        <f>nsuch_dec_najliczniejsze!F47</f>
        <v>9</v>
      </c>
    </row>
    <row r="55" spans="1:5" x14ac:dyDescent="0.2">
      <c r="A55" s="371" t="s">
        <v>170</v>
      </c>
      <c r="B55" s="361">
        <f>B56-SUM(B50:B54)</f>
        <v>7</v>
      </c>
      <c r="C55" s="76"/>
      <c r="D55" s="284" t="s">
        <v>170</v>
      </c>
      <c r="E55" s="369">
        <f>E57-SUM(E50:E54)</f>
        <v>58</v>
      </c>
    </row>
    <row r="56" spans="1:5" x14ac:dyDescent="0.2">
      <c r="A56" s="384" t="s">
        <v>119</v>
      </c>
      <c r="B56" s="554">
        <f>nsuch_dec_najliczniejsze!B40</f>
        <v>122</v>
      </c>
      <c r="C56" s="76"/>
      <c r="D56" s="285"/>
      <c r="E56" s="286"/>
    </row>
    <row r="57" spans="1:5" x14ac:dyDescent="0.2">
      <c r="C57" s="76"/>
      <c r="D57" s="384" t="s">
        <v>119</v>
      </c>
      <c r="E57" s="554">
        <f>nsuch_dec_najliczniejsze!F40</f>
        <v>827</v>
      </c>
    </row>
    <row r="58" spans="1:5" x14ac:dyDescent="0.2">
      <c r="A58" s="285"/>
      <c r="B58" s="287"/>
      <c r="C58" s="76"/>
      <c r="D58" s="285"/>
      <c r="E58" s="286"/>
    </row>
    <row r="59" spans="1:5" x14ac:dyDescent="0.2">
      <c r="A59" s="285"/>
      <c r="B59" s="287"/>
      <c r="C59" s="76"/>
      <c r="D59" s="285"/>
      <c r="E59" s="286"/>
    </row>
    <row r="60" spans="1:5" x14ac:dyDescent="0.2">
      <c r="A60" s="285"/>
      <c r="B60" s="287"/>
      <c r="C60" s="76"/>
      <c r="D60" s="285"/>
      <c r="E60" s="286"/>
    </row>
    <row r="61" spans="1:5" x14ac:dyDescent="0.2">
      <c r="A61" s="285"/>
      <c r="B61" s="287"/>
      <c r="C61" s="76"/>
      <c r="D61" s="285"/>
      <c r="E61" s="286"/>
    </row>
    <row r="62" spans="1:5" x14ac:dyDescent="0.2">
      <c r="A62" s="285"/>
      <c r="B62" s="287"/>
      <c r="C62" s="76"/>
    </row>
    <row r="63" spans="1:5" x14ac:dyDescent="0.2">
      <c r="C63" s="41"/>
    </row>
    <row r="64" spans="1:5" x14ac:dyDescent="0.2">
      <c r="A64" s="285"/>
      <c r="C64" s="76"/>
    </row>
    <row r="65" spans="1:6" x14ac:dyDescent="0.2">
      <c r="A65" s="285"/>
      <c r="C65" s="76"/>
    </row>
    <row r="66" spans="1:6" x14ac:dyDescent="0.2">
      <c r="C66" s="76"/>
    </row>
    <row r="67" spans="1:6" x14ac:dyDescent="0.2">
      <c r="A67" s="544"/>
      <c r="B67" s="76"/>
      <c r="C67" s="76"/>
    </row>
    <row r="68" spans="1:6" x14ac:dyDescent="0.2">
      <c r="A68" s="45"/>
      <c r="B68" s="45"/>
      <c r="C68" s="76"/>
    </row>
    <row r="69" spans="1:6" ht="24" x14ac:dyDescent="0.2">
      <c r="A69" s="285" t="s">
        <v>196</v>
      </c>
      <c r="B69" s="545"/>
      <c r="C69" s="76"/>
      <c r="D69" s="548"/>
      <c r="E69" s="549" t="s">
        <v>384</v>
      </c>
    </row>
    <row r="70" spans="1:6" x14ac:dyDescent="0.2">
      <c r="A70" s="546"/>
      <c r="B70" s="547">
        <v>2015</v>
      </c>
      <c r="C70" s="76"/>
      <c r="D70" s="20" t="str">
        <f>nsuch_dec_najliczniejsze!E62</f>
        <v>ROSJA</v>
      </c>
      <c r="E70" s="77">
        <f>nsuch_dec_najliczniejsze!F62</f>
        <v>3252</v>
      </c>
    </row>
    <row r="71" spans="1:6" ht="12.75" customHeight="1" x14ac:dyDescent="0.2">
      <c r="A71" s="289" t="str">
        <f>nsuch_dec_najliczniejsze!A62</f>
        <v>UKRAINA</v>
      </c>
      <c r="B71" s="289">
        <f>nsuch_dec_najliczniejsze!B62</f>
        <v>1775</v>
      </c>
      <c r="D71" s="20" t="str">
        <f>nsuch_dec_najliczniejsze!E63</f>
        <v>UKRAINA</v>
      </c>
      <c r="E71" s="77">
        <f>nsuch_dec_najliczniejsze!F63</f>
        <v>2459</v>
      </c>
      <c r="F71" s="48">
        <v>3</v>
      </c>
    </row>
    <row r="72" spans="1:6" ht="12.75" customHeight="1" x14ac:dyDescent="0.2">
      <c r="A72" s="289" t="str">
        <f>nsuch_dec_najliczniejsze!A63</f>
        <v>ROSJA</v>
      </c>
      <c r="B72" s="289">
        <f>nsuch_dec_najliczniejsze!B63</f>
        <v>670</v>
      </c>
      <c r="D72" s="20" t="str">
        <f>nsuch_dec_najliczniejsze!E64</f>
        <v>GRUZJA</v>
      </c>
      <c r="E72" s="77">
        <f>nsuch_dec_najliczniejsze!F64</f>
        <v>644</v>
      </c>
    </row>
    <row r="73" spans="1:6" ht="12.75" customHeight="1" x14ac:dyDescent="0.2">
      <c r="A73" s="289" t="str">
        <f>nsuch_dec_najliczniejsze!A64</f>
        <v>GRUZJA</v>
      </c>
      <c r="B73" s="289">
        <f>nsuch_dec_najliczniejsze!B64</f>
        <v>121</v>
      </c>
      <c r="D73" s="20" t="str">
        <f>nsuch_dec_najliczniejsze!E65</f>
        <v>ARMENIA</v>
      </c>
      <c r="E73" s="77">
        <f>nsuch_dec_najliczniejsze!F65</f>
        <v>160</v>
      </c>
    </row>
    <row r="74" spans="1:6" ht="12.75" customHeight="1" x14ac:dyDescent="0.2">
      <c r="A74" s="289" t="str">
        <f>nsuch_dec_najliczniejsze!A65</f>
        <v>KIRGISTAN</v>
      </c>
      <c r="B74" s="289">
        <f>nsuch_dec_najliczniejsze!B65</f>
        <v>90</v>
      </c>
      <c r="D74" s="20" t="str">
        <f>nsuch_dec_najliczniejsze!E66</f>
        <v>KIRGISTAN</v>
      </c>
      <c r="E74" s="77">
        <f>nsuch_dec_najliczniejsze!F66</f>
        <v>118</v>
      </c>
    </row>
    <row r="75" spans="1:6" ht="12.75" customHeight="1" x14ac:dyDescent="0.2">
      <c r="A75" s="289" t="str">
        <f>nsuch_dec_najliczniejsze!A66</f>
        <v>ARMENIA</v>
      </c>
      <c r="B75" s="289">
        <f>nsuch_dec_najliczniejsze!B66</f>
        <v>43</v>
      </c>
      <c r="C75" s="76"/>
      <c r="D75" s="368" t="s">
        <v>170</v>
      </c>
      <c r="E75" s="370">
        <f>E77-SUM(E70:E74)</f>
        <v>520</v>
      </c>
    </row>
    <row r="76" spans="1:6" ht="12.75" customHeight="1" x14ac:dyDescent="0.2">
      <c r="A76" s="371" t="s">
        <v>170</v>
      </c>
      <c r="B76" s="554">
        <f>B78-SUM(B71:B75)</f>
        <v>178</v>
      </c>
      <c r="C76" s="76"/>
    </row>
    <row r="77" spans="1:6" ht="12.75" customHeight="1" x14ac:dyDescent="0.2">
      <c r="C77" s="76"/>
      <c r="D77" s="384" t="s">
        <v>119</v>
      </c>
      <c r="E77" s="554">
        <f>nsuch_dec_najliczniejsze!F59</f>
        <v>7153</v>
      </c>
    </row>
    <row r="78" spans="1:6" ht="12.75" customHeight="1" x14ac:dyDescent="0.2">
      <c r="A78" s="384" t="s">
        <v>119</v>
      </c>
      <c r="B78" s="554">
        <f>nsuch_dec_najliczniejsze!B59</f>
        <v>2877</v>
      </c>
      <c r="C78" s="41"/>
    </row>
    <row r="79" spans="1:6" ht="12.75" customHeight="1" x14ac:dyDescent="0.2"/>
    <row r="80" spans="1:6" ht="12.75" customHeight="1" x14ac:dyDescent="0.2"/>
    <row r="81" spans="1:5" ht="12.75" customHeight="1" x14ac:dyDescent="0.2">
      <c r="C81" s="76"/>
    </row>
    <row r="82" spans="1:5" ht="12.75" customHeight="1" x14ac:dyDescent="0.2">
      <c r="A82" s="285"/>
      <c r="B82" s="76"/>
      <c r="C82" s="76"/>
      <c r="D82" s="76"/>
      <c r="E82" s="76"/>
    </row>
    <row r="83" spans="1:5" ht="12.75" customHeight="1" x14ac:dyDescent="0.2">
      <c r="A83" s="285"/>
      <c r="B83" s="76"/>
      <c r="C83" s="76"/>
      <c r="D83" s="76"/>
      <c r="E83" s="76"/>
    </row>
    <row r="84" spans="1:5" ht="12.75" customHeight="1" x14ac:dyDescent="0.2">
      <c r="A84" s="285" t="s">
        <v>197</v>
      </c>
      <c r="B84" s="76"/>
      <c r="C84" s="76"/>
      <c r="E84" s="549" t="s">
        <v>384</v>
      </c>
    </row>
    <row r="85" spans="1:5" ht="12.75" customHeight="1" x14ac:dyDescent="0.2">
      <c r="B85" s="547">
        <v>2015</v>
      </c>
      <c r="C85" s="76"/>
      <c r="D85" s="87" t="str">
        <f>nsuch_dec_najliczniejsze!E80</f>
        <v>ROSJA</v>
      </c>
      <c r="E85" s="77">
        <v>22782</v>
      </c>
    </row>
    <row r="86" spans="1:5" ht="12.75" customHeight="1" x14ac:dyDescent="0.2">
      <c r="A86" s="289" t="str">
        <f>nsuch_dec_najliczniejsze!A80</f>
        <v>ROSJA</v>
      </c>
      <c r="B86" s="289">
        <f>nsuch_dec_najliczniejsze!B80</f>
        <v>6566</v>
      </c>
      <c r="C86" s="76"/>
      <c r="D86" s="87" t="str">
        <f>nsuch_dec_najliczniejsze!E81</f>
        <v>GRUZJA</v>
      </c>
      <c r="E86" s="354">
        <v>5106</v>
      </c>
    </row>
    <row r="87" spans="1:5" ht="12.75" customHeight="1" x14ac:dyDescent="0.2">
      <c r="A87" s="289" t="str">
        <f>nsuch_dec_najliczniejsze!A81</f>
        <v>UKRAINA</v>
      </c>
      <c r="B87" s="289">
        <f>nsuch_dec_najliczniejsze!B81</f>
        <v>764</v>
      </c>
      <c r="D87" s="87" t="str">
        <f>nsuch_dec_najliczniejsze!E82</f>
        <v>UKRAINA</v>
      </c>
      <c r="E87" s="354">
        <v>626</v>
      </c>
    </row>
    <row r="88" spans="1:5" ht="12.75" customHeight="1" x14ac:dyDescent="0.2">
      <c r="A88" s="289" t="str">
        <f>nsuch_dec_najliczniejsze!A82</f>
        <v>TADŻYKISTAN</v>
      </c>
      <c r="B88" s="289">
        <f>nsuch_dec_najliczniejsze!B82</f>
        <v>498</v>
      </c>
      <c r="C88" s="76"/>
      <c r="D88" s="87" t="str">
        <f>nsuch_dec_najliczniejsze!E83</f>
        <v>TADŻYKISTAN</v>
      </c>
      <c r="E88" s="48">
        <v>427</v>
      </c>
    </row>
    <row r="89" spans="1:5" ht="12.75" customHeight="1" x14ac:dyDescent="0.2">
      <c r="A89" s="289" t="str">
        <f>nsuch_dec_najliczniejsze!A83</f>
        <v>GRUZJA</v>
      </c>
      <c r="B89" s="289">
        <f>nsuch_dec_najliczniejsze!B83</f>
        <v>348</v>
      </c>
      <c r="C89" s="76"/>
      <c r="D89" s="87" t="str">
        <f>nsuch_dec_najliczniejsze!E84</f>
        <v>ARMENIA</v>
      </c>
      <c r="E89" s="48">
        <v>240</v>
      </c>
    </row>
    <row r="90" spans="1:5" ht="20.25" customHeight="1" x14ac:dyDescent="0.2">
      <c r="A90" s="289" t="str">
        <f>nsuch_dec_najliczniejsze!A84</f>
        <v>ARMENIA</v>
      </c>
      <c r="B90" s="289">
        <f>nsuch_dec_najliczniejsze!B84</f>
        <v>146</v>
      </c>
      <c r="D90" s="368" t="s">
        <v>170</v>
      </c>
      <c r="E90" s="554">
        <f>E91-SUM(E85:E89)</f>
        <v>1349</v>
      </c>
    </row>
    <row r="91" spans="1:5" ht="12.75" customHeight="1" x14ac:dyDescent="0.2">
      <c r="A91" s="371" t="s">
        <v>170</v>
      </c>
      <c r="B91" s="554">
        <f>B92-SUM(B86:B89)</f>
        <v>548</v>
      </c>
      <c r="D91" s="1146">
        <f>nsuch_dec_najliczniejsze!F77</f>
        <v>30613</v>
      </c>
      <c r="E91" s="367">
        <v>30530</v>
      </c>
    </row>
    <row r="92" spans="1:5" ht="12.75" customHeight="1" x14ac:dyDescent="0.2">
      <c r="A92" s="384" t="s">
        <v>119</v>
      </c>
      <c r="B92" s="360">
        <f>nsuch_dec_najliczniejsze!B77</f>
        <v>8724</v>
      </c>
      <c r="C92" s="41"/>
    </row>
    <row r="93" spans="1:5" ht="12.75" customHeight="1" x14ac:dyDescent="0.2"/>
    <row r="94" spans="1:5" ht="12.75" customHeight="1" x14ac:dyDescent="0.2"/>
    <row r="96" spans="1:5" ht="12.75" customHeight="1" x14ac:dyDescent="0.2"/>
    <row r="97" spans="1:5" ht="12.75" customHeight="1" x14ac:dyDescent="0.2"/>
    <row r="98" spans="1:5" ht="12.75" customHeight="1" x14ac:dyDescent="0.2">
      <c r="C98" s="76"/>
    </row>
    <row r="99" spans="1:5" ht="12.75" customHeight="1" x14ac:dyDescent="0.2">
      <c r="C99" s="76"/>
    </row>
    <row r="100" spans="1:5" ht="12.75" customHeight="1" x14ac:dyDescent="0.2">
      <c r="C100" s="76"/>
    </row>
    <row r="101" spans="1:5" ht="12.75" customHeight="1" x14ac:dyDescent="0.2">
      <c r="C101" s="76"/>
    </row>
    <row r="102" spans="1:5" ht="12.75" customHeight="1" x14ac:dyDescent="0.2">
      <c r="C102" s="76"/>
    </row>
    <row r="103" spans="1:5" s="520" customFormat="1" ht="12.75" customHeight="1" x14ac:dyDescent="0.2">
      <c r="A103" s="384"/>
      <c r="B103" s="48"/>
      <c r="C103" s="76"/>
      <c r="D103" s="48"/>
      <c r="E103" s="48"/>
    </row>
    <row r="104" spans="1:5" ht="12.75" customHeight="1" x14ac:dyDescent="0.2"/>
    <row r="105" spans="1:5" ht="12.75" customHeight="1" x14ac:dyDescent="0.2"/>
    <row r="106" spans="1:5" ht="12.75" customHeight="1" x14ac:dyDescent="0.2"/>
    <row r="107" spans="1:5" ht="12.75" customHeight="1" x14ac:dyDescent="0.2"/>
    <row r="108" spans="1:5" ht="12.75" customHeight="1" x14ac:dyDescent="0.2"/>
    <row r="109" spans="1:5" ht="12.75" customHeight="1" x14ac:dyDescent="0.2"/>
    <row r="110" spans="1:5" ht="12.75" customHeight="1" x14ac:dyDescent="0.2"/>
    <row r="111" spans="1:5" ht="12.75" customHeight="1" x14ac:dyDescent="0.2"/>
    <row r="112" spans="1:5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</sheetData>
  <mergeCells count="4">
    <mergeCell ref="A48:A49"/>
    <mergeCell ref="B48:B49"/>
    <mergeCell ref="D48:D49"/>
    <mergeCell ref="E48:E49"/>
  </mergeCells>
  <pageMargins left="0.25" right="0.25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9">
    <tabColor rgb="FFFFFF00"/>
  </sheetPr>
  <dimension ref="A1:I87"/>
  <sheetViews>
    <sheetView zoomScaleNormal="100" workbookViewId="0">
      <selection activeCell="A2" sqref="A2"/>
    </sheetView>
  </sheetViews>
  <sheetFormatPr defaultRowHeight="12" x14ac:dyDescent="0.2"/>
  <cols>
    <col min="1" max="1" width="29" style="48" customWidth="1"/>
    <col min="2" max="4" width="6.7109375" style="48" customWidth="1"/>
    <col min="5" max="5" width="8.140625" style="48" bestFit="1" customWidth="1"/>
    <col min="6" max="9" width="6.7109375" style="48" customWidth="1"/>
    <col min="10" max="243" width="9.140625" style="48"/>
    <col min="244" max="244" width="35.85546875" style="48" customWidth="1"/>
    <col min="245" max="252" width="6.7109375" style="48" customWidth="1"/>
    <col min="253" max="253" width="44.5703125" style="48" customWidth="1"/>
    <col min="254" max="254" width="9.140625" style="48" customWidth="1"/>
    <col min="255" max="499" width="9.140625" style="48"/>
    <col min="500" max="500" width="35.85546875" style="48" customWidth="1"/>
    <col min="501" max="508" width="6.7109375" style="48" customWidth="1"/>
    <col min="509" max="509" width="44.5703125" style="48" customWidth="1"/>
    <col min="510" max="510" width="9.140625" style="48" customWidth="1"/>
    <col min="511" max="755" width="9.140625" style="48"/>
    <col min="756" max="756" width="35.85546875" style="48" customWidth="1"/>
    <col min="757" max="764" width="6.7109375" style="48" customWidth="1"/>
    <col min="765" max="765" width="44.5703125" style="48" customWidth="1"/>
    <col min="766" max="766" width="9.140625" style="48" customWidth="1"/>
    <col min="767" max="1011" width="9.140625" style="48"/>
    <col min="1012" max="1012" width="35.85546875" style="48" customWidth="1"/>
    <col min="1013" max="1020" width="6.7109375" style="48" customWidth="1"/>
    <col min="1021" max="1021" width="44.5703125" style="48" customWidth="1"/>
    <col min="1022" max="1022" width="9.140625" style="48" customWidth="1"/>
    <col min="1023" max="1267" width="9.140625" style="48"/>
    <col min="1268" max="1268" width="35.85546875" style="48" customWidth="1"/>
    <col min="1269" max="1276" width="6.7109375" style="48" customWidth="1"/>
    <col min="1277" max="1277" width="44.5703125" style="48" customWidth="1"/>
    <col min="1278" max="1278" width="9.140625" style="48" customWidth="1"/>
    <col min="1279" max="1523" width="9.140625" style="48"/>
    <col min="1524" max="1524" width="35.85546875" style="48" customWidth="1"/>
    <col min="1525" max="1532" width="6.7109375" style="48" customWidth="1"/>
    <col min="1533" max="1533" width="44.5703125" style="48" customWidth="1"/>
    <col min="1534" max="1534" width="9.140625" style="48" customWidth="1"/>
    <col min="1535" max="1779" width="9.140625" style="48"/>
    <col min="1780" max="1780" width="35.85546875" style="48" customWidth="1"/>
    <col min="1781" max="1788" width="6.7109375" style="48" customWidth="1"/>
    <col min="1789" max="1789" width="44.5703125" style="48" customWidth="1"/>
    <col min="1790" max="1790" width="9.140625" style="48" customWidth="1"/>
    <col min="1791" max="2035" width="9.140625" style="48"/>
    <col min="2036" max="2036" width="35.85546875" style="48" customWidth="1"/>
    <col min="2037" max="2044" width="6.7109375" style="48" customWidth="1"/>
    <col min="2045" max="2045" width="44.5703125" style="48" customWidth="1"/>
    <col min="2046" max="2046" width="9.140625" style="48" customWidth="1"/>
    <col min="2047" max="2291" width="9.140625" style="48"/>
    <col min="2292" max="2292" width="35.85546875" style="48" customWidth="1"/>
    <col min="2293" max="2300" width="6.7109375" style="48" customWidth="1"/>
    <col min="2301" max="2301" width="44.5703125" style="48" customWidth="1"/>
    <col min="2302" max="2302" width="9.140625" style="48" customWidth="1"/>
    <col min="2303" max="2547" width="9.140625" style="48"/>
    <col min="2548" max="2548" width="35.85546875" style="48" customWidth="1"/>
    <col min="2549" max="2556" width="6.7109375" style="48" customWidth="1"/>
    <col min="2557" max="2557" width="44.5703125" style="48" customWidth="1"/>
    <col min="2558" max="2558" width="9.140625" style="48" customWidth="1"/>
    <col min="2559" max="2803" width="9.140625" style="48"/>
    <col min="2804" max="2804" width="35.85546875" style="48" customWidth="1"/>
    <col min="2805" max="2812" width="6.7109375" style="48" customWidth="1"/>
    <col min="2813" max="2813" width="44.5703125" style="48" customWidth="1"/>
    <col min="2814" max="2814" width="9.140625" style="48" customWidth="1"/>
    <col min="2815" max="3059" width="9.140625" style="48"/>
    <col min="3060" max="3060" width="35.85546875" style="48" customWidth="1"/>
    <col min="3061" max="3068" width="6.7109375" style="48" customWidth="1"/>
    <col min="3069" max="3069" width="44.5703125" style="48" customWidth="1"/>
    <col min="3070" max="3070" width="9.140625" style="48" customWidth="1"/>
    <col min="3071" max="3315" width="9.140625" style="48"/>
    <col min="3316" max="3316" width="35.85546875" style="48" customWidth="1"/>
    <col min="3317" max="3324" width="6.7109375" style="48" customWidth="1"/>
    <col min="3325" max="3325" width="44.5703125" style="48" customWidth="1"/>
    <col min="3326" max="3326" width="9.140625" style="48" customWidth="1"/>
    <col min="3327" max="3571" width="9.140625" style="48"/>
    <col min="3572" max="3572" width="35.85546875" style="48" customWidth="1"/>
    <col min="3573" max="3580" width="6.7109375" style="48" customWidth="1"/>
    <col min="3581" max="3581" width="44.5703125" style="48" customWidth="1"/>
    <col min="3582" max="3582" width="9.140625" style="48" customWidth="1"/>
    <col min="3583" max="3827" width="9.140625" style="48"/>
    <col min="3828" max="3828" width="35.85546875" style="48" customWidth="1"/>
    <col min="3829" max="3836" width="6.7109375" style="48" customWidth="1"/>
    <col min="3837" max="3837" width="44.5703125" style="48" customWidth="1"/>
    <col min="3838" max="3838" width="9.140625" style="48" customWidth="1"/>
    <col min="3839" max="4083" width="9.140625" style="48"/>
    <col min="4084" max="4084" width="35.85546875" style="48" customWidth="1"/>
    <col min="4085" max="4092" width="6.7109375" style="48" customWidth="1"/>
    <col min="4093" max="4093" width="44.5703125" style="48" customWidth="1"/>
    <col min="4094" max="4094" width="9.140625" style="48" customWidth="1"/>
    <col min="4095" max="4339" width="9.140625" style="48"/>
    <col min="4340" max="4340" width="35.85546875" style="48" customWidth="1"/>
    <col min="4341" max="4348" width="6.7109375" style="48" customWidth="1"/>
    <col min="4349" max="4349" width="44.5703125" style="48" customWidth="1"/>
    <col min="4350" max="4350" width="9.140625" style="48" customWidth="1"/>
    <col min="4351" max="4595" width="9.140625" style="48"/>
    <col min="4596" max="4596" width="35.85546875" style="48" customWidth="1"/>
    <col min="4597" max="4604" width="6.7109375" style="48" customWidth="1"/>
    <col min="4605" max="4605" width="44.5703125" style="48" customWidth="1"/>
    <col min="4606" max="4606" width="9.140625" style="48" customWidth="1"/>
    <col min="4607" max="4851" width="9.140625" style="48"/>
    <col min="4852" max="4852" width="35.85546875" style="48" customWidth="1"/>
    <col min="4853" max="4860" width="6.7109375" style="48" customWidth="1"/>
    <col min="4861" max="4861" width="44.5703125" style="48" customWidth="1"/>
    <col min="4862" max="4862" width="9.140625" style="48" customWidth="1"/>
    <col min="4863" max="5107" width="9.140625" style="48"/>
    <col min="5108" max="5108" width="35.85546875" style="48" customWidth="1"/>
    <col min="5109" max="5116" width="6.7109375" style="48" customWidth="1"/>
    <col min="5117" max="5117" width="44.5703125" style="48" customWidth="1"/>
    <col min="5118" max="5118" width="9.140625" style="48" customWidth="1"/>
    <col min="5119" max="5363" width="9.140625" style="48"/>
    <col min="5364" max="5364" width="35.85546875" style="48" customWidth="1"/>
    <col min="5365" max="5372" width="6.7109375" style="48" customWidth="1"/>
    <col min="5373" max="5373" width="44.5703125" style="48" customWidth="1"/>
    <col min="5374" max="5374" width="9.140625" style="48" customWidth="1"/>
    <col min="5375" max="5619" width="9.140625" style="48"/>
    <col min="5620" max="5620" width="35.85546875" style="48" customWidth="1"/>
    <col min="5621" max="5628" width="6.7109375" style="48" customWidth="1"/>
    <col min="5629" max="5629" width="44.5703125" style="48" customWidth="1"/>
    <col min="5630" max="5630" width="9.140625" style="48" customWidth="1"/>
    <col min="5631" max="5875" width="9.140625" style="48"/>
    <col min="5876" max="5876" width="35.85546875" style="48" customWidth="1"/>
    <col min="5877" max="5884" width="6.7109375" style="48" customWidth="1"/>
    <col min="5885" max="5885" width="44.5703125" style="48" customWidth="1"/>
    <col min="5886" max="5886" width="9.140625" style="48" customWidth="1"/>
    <col min="5887" max="6131" width="9.140625" style="48"/>
    <col min="6132" max="6132" width="35.85546875" style="48" customWidth="1"/>
    <col min="6133" max="6140" width="6.7109375" style="48" customWidth="1"/>
    <col min="6141" max="6141" width="44.5703125" style="48" customWidth="1"/>
    <col min="6142" max="6142" width="9.140625" style="48" customWidth="1"/>
    <col min="6143" max="6387" width="9.140625" style="48"/>
    <col min="6388" max="6388" width="35.85546875" style="48" customWidth="1"/>
    <col min="6389" max="6396" width="6.7109375" style="48" customWidth="1"/>
    <col min="6397" max="6397" width="44.5703125" style="48" customWidth="1"/>
    <col min="6398" max="6398" width="9.140625" style="48" customWidth="1"/>
    <col min="6399" max="6643" width="9.140625" style="48"/>
    <col min="6644" max="6644" width="35.85546875" style="48" customWidth="1"/>
    <col min="6645" max="6652" width="6.7109375" style="48" customWidth="1"/>
    <col min="6653" max="6653" width="44.5703125" style="48" customWidth="1"/>
    <col min="6654" max="6654" width="9.140625" style="48" customWidth="1"/>
    <col min="6655" max="6899" width="9.140625" style="48"/>
    <col min="6900" max="6900" width="35.85546875" style="48" customWidth="1"/>
    <col min="6901" max="6908" width="6.7109375" style="48" customWidth="1"/>
    <col min="6909" max="6909" width="44.5703125" style="48" customWidth="1"/>
    <col min="6910" max="6910" width="9.140625" style="48" customWidth="1"/>
    <col min="6911" max="7155" width="9.140625" style="48"/>
    <col min="7156" max="7156" width="35.85546875" style="48" customWidth="1"/>
    <col min="7157" max="7164" width="6.7109375" style="48" customWidth="1"/>
    <col min="7165" max="7165" width="44.5703125" style="48" customWidth="1"/>
    <col min="7166" max="7166" width="9.140625" style="48" customWidth="1"/>
    <col min="7167" max="7411" width="9.140625" style="48"/>
    <col min="7412" max="7412" width="35.85546875" style="48" customWidth="1"/>
    <col min="7413" max="7420" width="6.7109375" style="48" customWidth="1"/>
    <col min="7421" max="7421" width="44.5703125" style="48" customWidth="1"/>
    <col min="7422" max="7422" width="9.140625" style="48" customWidth="1"/>
    <col min="7423" max="7667" width="9.140625" style="48"/>
    <col min="7668" max="7668" width="35.85546875" style="48" customWidth="1"/>
    <col min="7669" max="7676" width="6.7109375" style="48" customWidth="1"/>
    <col min="7677" max="7677" width="44.5703125" style="48" customWidth="1"/>
    <col min="7678" max="7678" width="9.140625" style="48" customWidth="1"/>
    <col min="7679" max="7923" width="9.140625" style="48"/>
    <col min="7924" max="7924" width="35.85546875" style="48" customWidth="1"/>
    <col min="7925" max="7932" width="6.7109375" style="48" customWidth="1"/>
    <col min="7933" max="7933" width="44.5703125" style="48" customWidth="1"/>
    <col min="7934" max="7934" width="9.140625" style="48" customWidth="1"/>
    <col min="7935" max="8179" width="9.140625" style="48"/>
    <col min="8180" max="8180" width="35.85546875" style="48" customWidth="1"/>
    <col min="8181" max="8188" width="6.7109375" style="48" customWidth="1"/>
    <col min="8189" max="8189" width="44.5703125" style="48" customWidth="1"/>
    <col min="8190" max="8190" width="9.140625" style="48" customWidth="1"/>
    <col min="8191" max="8435" width="9.140625" style="48"/>
    <col min="8436" max="8436" width="35.85546875" style="48" customWidth="1"/>
    <col min="8437" max="8444" width="6.7109375" style="48" customWidth="1"/>
    <col min="8445" max="8445" width="44.5703125" style="48" customWidth="1"/>
    <col min="8446" max="8446" width="9.140625" style="48" customWidth="1"/>
    <col min="8447" max="8691" width="9.140625" style="48"/>
    <col min="8692" max="8692" width="35.85546875" style="48" customWidth="1"/>
    <col min="8693" max="8700" width="6.7109375" style="48" customWidth="1"/>
    <col min="8701" max="8701" width="44.5703125" style="48" customWidth="1"/>
    <col min="8702" max="8702" width="9.140625" style="48" customWidth="1"/>
    <col min="8703" max="8947" width="9.140625" style="48"/>
    <col min="8948" max="8948" width="35.85546875" style="48" customWidth="1"/>
    <col min="8949" max="8956" width="6.7109375" style="48" customWidth="1"/>
    <col min="8957" max="8957" width="44.5703125" style="48" customWidth="1"/>
    <col min="8958" max="8958" width="9.140625" style="48" customWidth="1"/>
    <col min="8959" max="9203" width="9.140625" style="48"/>
    <col min="9204" max="9204" width="35.85546875" style="48" customWidth="1"/>
    <col min="9205" max="9212" width="6.7109375" style="48" customWidth="1"/>
    <col min="9213" max="9213" width="44.5703125" style="48" customWidth="1"/>
    <col min="9214" max="9214" width="9.140625" style="48" customWidth="1"/>
    <col min="9215" max="9459" width="9.140625" style="48"/>
    <col min="9460" max="9460" width="35.85546875" style="48" customWidth="1"/>
    <col min="9461" max="9468" width="6.7109375" style="48" customWidth="1"/>
    <col min="9469" max="9469" width="44.5703125" style="48" customWidth="1"/>
    <col min="9470" max="9470" width="9.140625" style="48" customWidth="1"/>
    <col min="9471" max="9715" width="9.140625" style="48"/>
    <col min="9716" max="9716" width="35.85546875" style="48" customWidth="1"/>
    <col min="9717" max="9724" width="6.7109375" style="48" customWidth="1"/>
    <col min="9725" max="9725" width="44.5703125" style="48" customWidth="1"/>
    <col min="9726" max="9726" width="9.140625" style="48" customWidth="1"/>
    <col min="9727" max="9971" width="9.140625" style="48"/>
    <col min="9972" max="9972" width="35.85546875" style="48" customWidth="1"/>
    <col min="9973" max="9980" width="6.7109375" style="48" customWidth="1"/>
    <col min="9981" max="9981" width="44.5703125" style="48" customWidth="1"/>
    <col min="9982" max="9982" width="9.140625" style="48" customWidth="1"/>
    <col min="9983" max="10227" width="9.140625" style="48"/>
    <col min="10228" max="10228" width="35.85546875" style="48" customWidth="1"/>
    <col min="10229" max="10236" width="6.7109375" style="48" customWidth="1"/>
    <col min="10237" max="10237" width="44.5703125" style="48" customWidth="1"/>
    <col min="10238" max="10238" width="9.140625" style="48" customWidth="1"/>
    <col min="10239" max="10483" width="9.140625" style="48"/>
    <col min="10484" max="10484" width="35.85546875" style="48" customWidth="1"/>
    <col min="10485" max="10492" width="6.7109375" style="48" customWidth="1"/>
    <col min="10493" max="10493" width="44.5703125" style="48" customWidth="1"/>
    <col min="10494" max="10494" width="9.140625" style="48" customWidth="1"/>
    <col min="10495" max="10739" width="9.140625" style="48"/>
    <col min="10740" max="10740" width="35.85546875" style="48" customWidth="1"/>
    <col min="10741" max="10748" width="6.7109375" style="48" customWidth="1"/>
    <col min="10749" max="10749" width="44.5703125" style="48" customWidth="1"/>
    <col min="10750" max="10750" width="9.140625" style="48" customWidth="1"/>
    <col min="10751" max="10995" width="9.140625" style="48"/>
    <col min="10996" max="10996" width="35.85546875" style="48" customWidth="1"/>
    <col min="10997" max="11004" width="6.7109375" style="48" customWidth="1"/>
    <col min="11005" max="11005" width="44.5703125" style="48" customWidth="1"/>
    <col min="11006" max="11006" width="9.140625" style="48" customWidth="1"/>
    <col min="11007" max="11251" width="9.140625" style="48"/>
    <col min="11252" max="11252" width="35.85546875" style="48" customWidth="1"/>
    <col min="11253" max="11260" width="6.7109375" style="48" customWidth="1"/>
    <col min="11261" max="11261" width="44.5703125" style="48" customWidth="1"/>
    <col min="11262" max="11262" width="9.140625" style="48" customWidth="1"/>
    <col min="11263" max="11507" width="9.140625" style="48"/>
    <col min="11508" max="11508" width="35.85546875" style="48" customWidth="1"/>
    <col min="11509" max="11516" width="6.7109375" style="48" customWidth="1"/>
    <col min="11517" max="11517" width="44.5703125" style="48" customWidth="1"/>
    <col min="11518" max="11518" width="9.140625" style="48" customWidth="1"/>
    <col min="11519" max="11763" width="9.140625" style="48"/>
    <col min="11764" max="11764" width="35.85546875" style="48" customWidth="1"/>
    <col min="11765" max="11772" width="6.7109375" style="48" customWidth="1"/>
    <col min="11773" max="11773" width="44.5703125" style="48" customWidth="1"/>
    <col min="11774" max="11774" width="9.140625" style="48" customWidth="1"/>
    <col min="11775" max="12019" width="9.140625" style="48"/>
    <col min="12020" max="12020" width="35.85546875" style="48" customWidth="1"/>
    <col min="12021" max="12028" width="6.7109375" style="48" customWidth="1"/>
    <col min="12029" max="12029" width="44.5703125" style="48" customWidth="1"/>
    <col min="12030" max="12030" width="9.140625" style="48" customWidth="1"/>
    <col min="12031" max="12275" width="9.140625" style="48"/>
    <col min="12276" max="12276" width="35.85546875" style="48" customWidth="1"/>
    <col min="12277" max="12284" width="6.7109375" style="48" customWidth="1"/>
    <col min="12285" max="12285" width="44.5703125" style="48" customWidth="1"/>
    <col min="12286" max="12286" width="9.140625" style="48" customWidth="1"/>
    <col min="12287" max="12531" width="9.140625" style="48"/>
    <col min="12532" max="12532" width="35.85546875" style="48" customWidth="1"/>
    <col min="12533" max="12540" width="6.7109375" style="48" customWidth="1"/>
    <col min="12541" max="12541" width="44.5703125" style="48" customWidth="1"/>
    <col min="12542" max="12542" width="9.140625" style="48" customWidth="1"/>
    <col min="12543" max="12787" width="9.140625" style="48"/>
    <col min="12788" max="12788" width="35.85546875" style="48" customWidth="1"/>
    <col min="12789" max="12796" width="6.7109375" style="48" customWidth="1"/>
    <col min="12797" max="12797" width="44.5703125" style="48" customWidth="1"/>
    <col min="12798" max="12798" width="9.140625" style="48" customWidth="1"/>
    <col min="12799" max="13043" width="9.140625" style="48"/>
    <col min="13044" max="13044" width="35.85546875" style="48" customWidth="1"/>
    <col min="13045" max="13052" width="6.7109375" style="48" customWidth="1"/>
    <col min="13053" max="13053" width="44.5703125" style="48" customWidth="1"/>
    <col min="13054" max="13054" width="9.140625" style="48" customWidth="1"/>
    <col min="13055" max="13299" width="9.140625" style="48"/>
    <col min="13300" max="13300" width="35.85546875" style="48" customWidth="1"/>
    <col min="13301" max="13308" width="6.7109375" style="48" customWidth="1"/>
    <col min="13309" max="13309" width="44.5703125" style="48" customWidth="1"/>
    <col min="13310" max="13310" width="9.140625" style="48" customWidth="1"/>
    <col min="13311" max="13555" width="9.140625" style="48"/>
    <col min="13556" max="13556" width="35.85546875" style="48" customWidth="1"/>
    <col min="13557" max="13564" width="6.7109375" style="48" customWidth="1"/>
    <col min="13565" max="13565" width="44.5703125" style="48" customWidth="1"/>
    <col min="13566" max="13566" width="9.140625" style="48" customWidth="1"/>
    <col min="13567" max="13811" width="9.140625" style="48"/>
    <col min="13812" max="13812" width="35.85546875" style="48" customWidth="1"/>
    <col min="13813" max="13820" width="6.7109375" style="48" customWidth="1"/>
    <col min="13821" max="13821" width="44.5703125" style="48" customWidth="1"/>
    <col min="13822" max="13822" width="9.140625" style="48" customWidth="1"/>
    <col min="13823" max="14067" width="9.140625" style="48"/>
    <col min="14068" max="14068" width="35.85546875" style="48" customWidth="1"/>
    <col min="14069" max="14076" width="6.7109375" style="48" customWidth="1"/>
    <col min="14077" max="14077" width="44.5703125" style="48" customWidth="1"/>
    <col min="14078" max="14078" width="9.140625" style="48" customWidth="1"/>
    <col min="14079" max="14323" width="9.140625" style="48"/>
    <col min="14324" max="14324" width="35.85546875" style="48" customWidth="1"/>
    <col min="14325" max="14332" width="6.7109375" style="48" customWidth="1"/>
    <col min="14333" max="14333" width="44.5703125" style="48" customWidth="1"/>
    <col min="14334" max="14334" width="9.140625" style="48" customWidth="1"/>
    <col min="14335" max="14579" width="9.140625" style="48"/>
    <col min="14580" max="14580" width="35.85546875" style="48" customWidth="1"/>
    <col min="14581" max="14588" width="6.7109375" style="48" customWidth="1"/>
    <col min="14589" max="14589" width="44.5703125" style="48" customWidth="1"/>
    <col min="14590" max="14590" width="9.140625" style="48" customWidth="1"/>
    <col min="14591" max="14835" width="9.140625" style="48"/>
    <col min="14836" max="14836" width="35.85546875" style="48" customWidth="1"/>
    <col min="14837" max="14844" width="6.7109375" style="48" customWidth="1"/>
    <col min="14845" max="14845" width="44.5703125" style="48" customWidth="1"/>
    <col min="14846" max="14846" width="9.140625" style="48" customWidth="1"/>
    <col min="14847" max="15091" width="9.140625" style="48"/>
    <col min="15092" max="15092" width="35.85546875" style="48" customWidth="1"/>
    <col min="15093" max="15100" width="6.7109375" style="48" customWidth="1"/>
    <col min="15101" max="15101" width="44.5703125" style="48" customWidth="1"/>
    <col min="15102" max="15102" width="9.140625" style="48" customWidth="1"/>
    <col min="15103" max="15347" width="9.140625" style="48"/>
    <col min="15348" max="15348" width="35.85546875" style="48" customWidth="1"/>
    <col min="15349" max="15356" width="6.7109375" style="48" customWidth="1"/>
    <col min="15357" max="15357" width="44.5703125" style="48" customWidth="1"/>
    <col min="15358" max="15358" width="9.140625" style="48" customWidth="1"/>
    <col min="15359" max="15603" width="9.140625" style="48"/>
    <col min="15604" max="15604" width="35.85546875" style="48" customWidth="1"/>
    <col min="15605" max="15612" width="6.7109375" style="48" customWidth="1"/>
    <col min="15613" max="15613" width="44.5703125" style="48" customWidth="1"/>
    <col min="15614" max="15614" width="9.140625" style="48" customWidth="1"/>
    <col min="15615" max="15859" width="9.140625" style="48"/>
    <col min="15860" max="15860" width="35.85546875" style="48" customWidth="1"/>
    <col min="15861" max="15868" width="6.7109375" style="48" customWidth="1"/>
    <col min="15869" max="15869" width="44.5703125" style="48" customWidth="1"/>
    <col min="15870" max="15870" width="9.140625" style="48" customWidth="1"/>
    <col min="15871" max="16115" width="9.140625" style="48"/>
    <col min="16116" max="16116" width="35.85546875" style="48" customWidth="1"/>
    <col min="16117" max="16124" width="6.7109375" style="48" customWidth="1"/>
    <col min="16125" max="16125" width="44.5703125" style="48" customWidth="1"/>
    <col min="16126" max="16126" width="9.140625" style="48" customWidth="1"/>
    <col min="16127" max="16384" width="9.140625" style="48"/>
  </cols>
  <sheetData>
    <row r="1" spans="1:9" x14ac:dyDescent="0.2">
      <c r="A1" s="542" t="s">
        <v>455</v>
      </c>
      <c r="B1" s="543"/>
      <c r="C1" s="543"/>
      <c r="D1" s="543"/>
      <c r="E1" s="543"/>
      <c r="F1" s="543"/>
      <c r="G1" s="543"/>
      <c r="H1" s="543"/>
      <c r="I1" s="543"/>
    </row>
    <row r="2" spans="1:9" x14ac:dyDescent="0.2">
      <c r="A2" s="41" t="s">
        <v>296</v>
      </c>
      <c r="B2" s="41"/>
      <c r="C2" s="41"/>
      <c r="D2" s="41"/>
      <c r="E2" s="41"/>
      <c r="F2" s="41"/>
      <c r="G2" s="41"/>
      <c r="H2" s="41"/>
      <c r="I2" s="41"/>
    </row>
    <row r="3" spans="1:9" ht="12.75" thickBot="1" x14ac:dyDescent="0.25">
      <c r="A3" s="1082"/>
      <c r="B3" s="41"/>
      <c r="C3" s="41"/>
      <c r="D3" s="41"/>
      <c r="E3" s="41"/>
      <c r="F3" s="41"/>
      <c r="G3" s="41"/>
      <c r="H3" s="41"/>
      <c r="I3" s="41"/>
    </row>
    <row r="4" spans="1:9" ht="12.95" customHeight="1" x14ac:dyDescent="0.2">
      <c r="A4" s="1498" t="s">
        <v>297</v>
      </c>
      <c r="B4" s="1500">
        <v>2013</v>
      </c>
      <c r="C4" s="1501"/>
      <c r="D4" s="1500">
        <v>2014</v>
      </c>
      <c r="E4" s="1501"/>
      <c r="F4" s="1500">
        <f>2014+1</f>
        <v>2015</v>
      </c>
      <c r="G4" s="1501"/>
      <c r="H4" s="1500" t="s">
        <v>119</v>
      </c>
      <c r="I4" s="1501"/>
    </row>
    <row r="5" spans="1:9" ht="24.75" customHeight="1" thickBot="1" x14ac:dyDescent="0.25">
      <c r="A5" s="1499"/>
      <c r="B5" s="974" t="s">
        <v>123</v>
      </c>
      <c r="C5" s="975" t="s">
        <v>124</v>
      </c>
      <c r="D5" s="974" t="s">
        <v>123</v>
      </c>
      <c r="E5" s="975" t="s">
        <v>124</v>
      </c>
      <c r="F5" s="974" t="s">
        <v>123</v>
      </c>
      <c r="G5" s="975" t="s">
        <v>124</v>
      </c>
      <c r="H5" s="974" t="s">
        <v>123</v>
      </c>
      <c r="I5" s="975" t="s">
        <v>124</v>
      </c>
    </row>
    <row r="6" spans="1:9" ht="12.95" customHeight="1" x14ac:dyDescent="0.2">
      <c r="A6" s="976" t="s">
        <v>1</v>
      </c>
      <c r="B6" s="837">
        <v>22</v>
      </c>
      <c r="C6" s="973">
        <f>B6/$B$65</f>
        <v>1.3571869216533004E-2</v>
      </c>
      <c r="D6" s="837">
        <v>16</v>
      </c>
      <c r="E6" s="973">
        <f>D6/$D$65</f>
        <v>9.0805902383654935E-3</v>
      </c>
      <c r="F6" s="837">
        <v>6</v>
      </c>
      <c r="G6" s="973">
        <f>F6/$F$65</f>
        <v>2.058319039451115E-3</v>
      </c>
      <c r="H6" s="977">
        <f>SUM(F6,B6,D6)</f>
        <v>44</v>
      </c>
      <c r="I6" s="983">
        <f>H6/H$65</f>
        <v>6.9863448713877417E-3</v>
      </c>
    </row>
    <row r="7" spans="1:9" ht="12.95" customHeight="1" x14ac:dyDescent="0.2">
      <c r="A7" s="978" t="s">
        <v>3</v>
      </c>
      <c r="B7" s="744">
        <v>2</v>
      </c>
      <c r="C7" s="973">
        <f>B7/$B$65</f>
        <v>1.2338062924120913E-3</v>
      </c>
      <c r="D7" s="845">
        <v>3</v>
      </c>
      <c r="E7" s="973">
        <f>D7/$D$65</f>
        <v>1.70261066969353E-3</v>
      </c>
      <c r="F7" s="837">
        <v>0</v>
      </c>
      <c r="G7" s="973">
        <f>F7/$F$65</f>
        <v>0</v>
      </c>
      <c r="H7" s="977">
        <f t="shared" ref="H7:H64" si="0">SUM(F7,B7,D7)</f>
        <v>5</v>
      </c>
      <c r="I7" s="983">
        <f>H7/H$65</f>
        <v>7.9390282629406158E-4</v>
      </c>
    </row>
    <row r="8" spans="1:9" ht="12.95" customHeight="1" x14ac:dyDescent="0.2">
      <c r="A8" s="978" t="s">
        <v>7</v>
      </c>
      <c r="B8" s="744">
        <v>67</v>
      </c>
      <c r="C8" s="973">
        <f>B8/$B$65</f>
        <v>4.1332510795805057E-2</v>
      </c>
      <c r="D8" s="845">
        <v>27</v>
      </c>
      <c r="E8" s="973">
        <f>D8/$D$65</f>
        <v>1.532349602724177E-2</v>
      </c>
      <c r="F8" s="837">
        <v>42</v>
      </c>
      <c r="G8" s="973">
        <f>F8/$F$65</f>
        <v>1.4408233276157804E-2</v>
      </c>
      <c r="H8" s="977">
        <f t="shared" si="0"/>
        <v>136</v>
      </c>
      <c r="I8" s="983">
        <f>H8/H$65</f>
        <v>2.1594156875198476E-2</v>
      </c>
    </row>
    <row r="9" spans="1:9" ht="12.95" customHeight="1" x14ac:dyDescent="0.2">
      <c r="A9" s="978" t="s">
        <v>9</v>
      </c>
      <c r="B9" s="744">
        <v>0</v>
      </c>
      <c r="C9" s="973">
        <f>B9/$B$65</f>
        <v>0</v>
      </c>
      <c r="D9" s="845">
        <v>0</v>
      </c>
      <c r="E9" s="973">
        <f>D9/$D$65</f>
        <v>0</v>
      </c>
      <c r="F9" s="837">
        <v>2</v>
      </c>
      <c r="G9" s="973">
        <f>F9/$F$65</f>
        <v>6.8610634648370492E-4</v>
      </c>
      <c r="H9" s="977">
        <f t="shared" si="0"/>
        <v>2</v>
      </c>
      <c r="I9" s="983">
        <f>H9/H$65</f>
        <v>3.1756113051762465E-4</v>
      </c>
    </row>
    <row r="10" spans="1:9" ht="12.95" customHeight="1" x14ac:dyDescent="0.2">
      <c r="A10" s="978" t="s">
        <v>10</v>
      </c>
      <c r="B10" s="744">
        <v>7</v>
      </c>
      <c r="C10" s="973">
        <f>B10/$B$65</f>
        <v>4.3183220234423196E-3</v>
      </c>
      <c r="D10" s="845">
        <v>10</v>
      </c>
      <c r="E10" s="973">
        <f>D10/$D$65</f>
        <v>5.6753688989784334E-3</v>
      </c>
      <c r="F10" s="837">
        <v>5</v>
      </c>
      <c r="G10" s="973">
        <f>F10/$F$65</f>
        <v>1.7152658662092624E-3</v>
      </c>
      <c r="H10" s="977">
        <f t="shared" si="0"/>
        <v>22</v>
      </c>
      <c r="I10" s="983">
        <f>H10/H$65</f>
        <v>3.4931724356938709E-3</v>
      </c>
    </row>
    <row r="11" spans="1:9" ht="12.95" customHeight="1" x14ac:dyDescent="0.2">
      <c r="A11" s="978" t="s">
        <v>12</v>
      </c>
      <c r="B11" s="744">
        <v>6</v>
      </c>
      <c r="C11" s="973">
        <f>B11/$B$65</f>
        <v>3.7014188772362738E-3</v>
      </c>
      <c r="D11" s="744">
        <v>7</v>
      </c>
      <c r="E11" s="973">
        <f>D11/$D$65</f>
        <v>3.9727582292849034E-3</v>
      </c>
      <c r="F11" s="837">
        <v>11</v>
      </c>
      <c r="G11" s="973">
        <f>F11/$F$65</f>
        <v>3.7735849056603774E-3</v>
      </c>
      <c r="H11" s="977">
        <f t="shared" si="0"/>
        <v>24</v>
      </c>
      <c r="I11" s="983">
        <f>H11/H$65</f>
        <v>3.8107335662114958E-3</v>
      </c>
    </row>
    <row r="12" spans="1:9" ht="12.95" customHeight="1" x14ac:dyDescent="0.2">
      <c r="A12" s="978" t="s">
        <v>14</v>
      </c>
      <c r="B12" s="744">
        <v>11</v>
      </c>
      <c r="C12" s="973">
        <f>B12/$B$65</f>
        <v>6.7859346082665018E-3</v>
      </c>
      <c r="D12" s="744">
        <v>10</v>
      </c>
      <c r="E12" s="973">
        <f>D12/$D$65</f>
        <v>5.6753688989784334E-3</v>
      </c>
      <c r="F12" s="837">
        <v>16</v>
      </c>
      <c r="G12" s="973">
        <f>F12/$F$65</f>
        <v>5.4888507718696394E-3</v>
      </c>
      <c r="H12" s="977">
        <f t="shared" si="0"/>
        <v>37</v>
      </c>
      <c r="I12" s="983">
        <f>H12/H$65</f>
        <v>5.8748809145760562E-3</v>
      </c>
    </row>
    <row r="13" spans="1:9" ht="12.95" customHeight="1" x14ac:dyDescent="0.2">
      <c r="A13" s="978" t="s">
        <v>20</v>
      </c>
      <c r="B13" s="744">
        <v>1</v>
      </c>
      <c r="C13" s="973">
        <f>B13/$B$65</f>
        <v>6.1690314620604567E-4</v>
      </c>
      <c r="D13" s="744">
        <v>1</v>
      </c>
      <c r="E13" s="973">
        <f>D13/$D$65</f>
        <v>5.6753688989784334E-4</v>
      </c>
      <c r="F13" s="837">
        <v>3</v>
      </c>
      <c r="G13" s="973">
        <f>F13/$F$65</f>
        <v>1.0291595197255575E-3</v>
      </c>
      <c r="H13" s="977">
        <f t="shared" si="0"/>
        <v>5</v>
      </c>
      <c r="I13" s="983">
        <f>H13/H$65</f>
        <v>7.9390282629406158E-4</v>
      </c>
    </row>
    <row r="14" spans="1:9" ht="12.95" customHeight="1" x14ac:dyDescent="0.2">
      <c r="A14" s="978" t="s">
        <v>21</v>
      </c>
      <c r="B14" s="744">
        <v>1</v>
      </c>
      <c r="C14" s="973">
        <f>B14/$B$65</f>
        <v>6.1690314620604567E-4</v>
      </c>
      <c r="D14" s="744">
        <v>0</v>
      </c>
      <c r="E14" s="973">
        <f>D14/$D$65</f>
        <v>0</v>
      </c>
      <c r="F14" s="837">
        <v>0</v>
      </c>
      <c r="G14" s="973">
        <f>F14/$F$65</f>
        <v>0</v>
      </c>
      <c r="H14" s="977">
        <f t="shared" si="0"/>
        <v>1</v>
      </c>
      <c r="I14" s="983">
        <f>H14/H$65</f>
        <v>1.5878056525881233E-4</v>
      </c>
    </row>
    <row r="15" spans="1:9" ht="12.95" customHeight="1" x14ac:dyDescent="0.2">
      <c r="A15" s="978" t="s">
        <v>116</v>
      </c>
      <c r="B15" s="744">
        <v>3</v>
      </c>
      <c r="C15" s="973">
        <f>B15/$B$65</f>
        <v>1.8507094386181369E-3</v>
      </c>
      <c r="D15" s="744">
        <v>0</v>
      </c>
      <c r="E15" s="973">
        <f>D15/$D$65</f>
        <v>0</v>
      </c>
      <c r="F15" s="837">
        <v>0</v>
      </c>
      <c r="G15" s="973">
        <f>F15/$F$65</f>
        <v>0</v>
      </c>
      <c r="H15" s="977">
        <f t="shared" si="0"/>
        <v>3</v>
      </c>
      <c r="I15" s="983">
        <f>H15/H$65</f>
        <v>4.7634169577643698E-4</v>
      </c>
    </row>
    <row r="16" spans="1:9" ht="12.95" customHeight="1" x14ac:dyDescent="0.2">
      <c r="A16" s="978" t="s">
        <v>24</v>
      </c>
      <c r="B16" s="744">
        <v>3</v>
      </c>
      <c r="C16" s="973">
        <f>B16/$B$65</f>
        <v>1.8507094386181369E-3</v>
      </c>
      <c r="D16" s="744">
        <v>5</v>
      </c>
      <c r="E16" s="973">
        <f>D16/$D$65</f>
        <v>2.8376844494892167E-3</v>
      </c>
      <c r="F16" s="837">
        <v>1</v>
      </c>
      <c r="G16" s="973">
        <f>F16/$F$65</f>
        <v>3.4305317324185246E-4</v>
      </c>
      <c r="H16" s="977">
        <f t="shared" si="0"/>
        <v>9</v>
      </c>
      <c r="I16" s="983">
        <f>H16/H$65</f>
        <v>1.4290250873293109E-3</v>
      </c>
    </row>
    <row r="17" spans="1:9" ht="12.95" customHeight="1" x14ac:dyDescent="0.2">
      <c r="A17" s="978" t="s">
        <v>28</v>
      </c>
      <c r="B17" s="744">
        <v>0</v>
      </c>
      <c r="C17" s="973">
        <f>B17/$B$65</f>
        <v>0</v>
      </c>
      <c r="D17" s="744">
        <v>0</v>
      </c>
      <c r="E17" s="973">
        <f>D17/$D$65</f>
        <v>0</v>
      </c>
      <c r="F17" s="837">
        <v>1</v>
      </c>
      <c r="G17" s="973">
        <f>F17/$F$65</f>
        <v>3.4305317324185246E-4</v>
      </c>
      <c r="H17" s="977">
        <f t="shared" si="0"/>
        <v>1</v>
      </c>
      <c r="I17" s="983">
        <f>H17/H$65</f>
        <v>1.5878056525881233E-4</v>
      </c>
    </row>
    <row r="18" spans="1:9" ht="12.95" customHeight="1" x14ac:dyDescent="0.2">
      <c r="A18" s="978" t="s">
        <v>29</v>
      </c>
      <c r="B18" s="744">
        <v>0</v>
      </c>
      <c r="C18" s="973">
        <f>B18/$B$65</f>
        <v>0</v>
      </c>
      <c r="D18" s="744">
        <v>1</v>
      </c>
      <c r="E18" s="973">
        <f>D18/$D$65</f>
        <v>5.6753688989784334E-4</v>
      </c>
      <c r="F18" s="837">
        <v>0</v>
      </c>
      <c r="G18" s="973">
        <f>F18/$F$65</f>
        <v>0</v>
      </c>
      <c r="H18" s="977">
        <f t="shared" si="0"/>
        <v>1</v>
      </c>
      <c r="I18" s="983">
        <f>H18/H$65</f>
        <v>1.5878056525881233E-4</v>
      </c>
    </row>
    <row r="19" spans="1:9" ht="12.95" customHeight="1" x14ac:dyDescent="0.2">
      <c r="A19" s="978" t="s">
        <v>30</v>
      </c>
      <c r="B19" s="744">
        <v>253</v>
      </c>
      <c r="C19" s="973">
        <f>B19/$B$65</f>
        <v>0.15607649599012954</v>
      </c>
      <c r="D19" s="744">
        <v>122</v>
      </c>
      <c r="E19" s="973">
        <f>D19/$D$65</f>
        <v>6.9239500567536888E-2</v>
      </c>
      <c r="F19" s="837">
        <v>179</v>
      </c>
      <c r="G19" s="973">
        <f>F19/$F$65</f>
        <v>6.1406518010291594E-2</v>
      </c>
      <c r="H19" s="977">
        <f t="shared" si="0"/>
        <v>554</v>
      </c>
      <c r="I19" s="983">
        <f>H19/H$65</f>
        <v>8.7964433153382024E-2</v>
      </c>
    </row>
    <row r="20" spans="1:9" ht="12.95" customHeight="1" x14ac:dyDescent="0.2">
      <c r="A20" s="978" t="s">
        <v>33</v>
      </c>
      <c r="B20" s="744">
        <v>3</v>
      </c>
      <c r="C20" s="973">
        <f>B20/$B$65</f>
        <v>1.8507094386181369E-3</v>
      </c>
      <c r="D20" s="744">
        <v>0</v>
      </c>
      <c r="E20" s="973">
        <f>D20/$D$65</f>
        <v>0</v>
      </c>
      <c r="F20" s="837">
        <v>0</v>
      </c>
      <c r="G20" s="973">
        <f>F20/$F$65</f>
        <v>0</v>
      </c>
      <c r="H20" s="977">
        <f t="shared" si="0"/>
        <v>3</v>
      </c>
      <c r="I20" s="983">
        <f>H20/H$65</f>
        <v>4.7634169577643698E-4</v>
      </c>
    </row>
    <row r="21" spans="1:9" ht="12.95" customHeight="1" x14ac:dyDescent="0.2">
      <c r="A21" s="978" t="s">
        <v>35</v>
      </c>
      <c r="B21" s="744">
        <v>4</v>
      </c>
      <c r="C21" s="973">
        <f>B21/$B$65</f>
        <v>2.4676125848241827E-3</v>
      </c>
      <c r="D21" s="744">
        <v>5</v>
      </c>
      <c r="E21" s="973">
        <f>D21/$D$65</f>
        <v>2.8376844494892167E-3</v>
      </c>
      <c r="F21" s="837">
        <v>5</v>
      </c>
      <c r="G21" s="973">
        <f>F21/$F$65</f>
        <v>1.7152658662092624E-3</v>
      </c>
      <c r="H21" s="977">
        <f t="shared" si="0"/>
        <v>14</v>
      </c>
      <c r="I21" s="983">
        <f>H21/H$65</f>
        <v>2.2229279136233727E-3</v>
      </c>
    </row>
    <row r="22" spans="1:9" ht="12.95" customHeight="1" x14ac:dyDescent="0.2">
      <c r="A22" s="978" t="s">
        <v>37</v>
      </c>
      <c r="B22" s="744">
        <v>3</v>
      </c>
      <c r="C22" s="973">
        <f>B22/$B$65</f>
        <v>1.8507094386181369E-3</v>
      </c>
      <c r="D22" s="744">
        <v>0</v>
      </c>
      <c r="E22" s="973">
        <f>D22/$D$65</f>
        <v>0</v>
      </c>
      <c r="F22" s="837">
        <v>2</v>
      </c>
      <c r="G22" s="973">
        <f>F22/$F$65</f>
        <v>6.8610634648370492E-4</v>
      </c>
      <c r="H22" s="977">
        <f t="shared" si="0"/>
        <v>5</v>
      </c>
      <c r="I22" s="983">
        <f>H22/H$65</f>
        <v>7.9390282629406158E-4</v>
      </c>
    </row>
    <row r="23" spans="1:9" ht="12.95" customHeight="1" x14ac:dyDescent="0.2">
      <c r="A23" s="978" t="s">
        <v>38</v>
      </c>
      <c r="B23" s="744">
        <v>4</v>
      </c>
      <c r="C23" s="973">
        <f>B23/$B$65</f>
        <v>2.4676125848241827E-3</v>
      </c>
      <c r="D23" s="744">
        <v>7</v>
      </c>
      <c r="E23" s="973">
        <f>D23/$D$65</f>
        <v>3.9727582292849034E-3</v>
      </c>
      <c r="F23" s="837">
        <v>9</v>
      </c>
      <c r="G23" s="973">
        <f>F23/$F$65</f>
        <v>3.0874785591766723E-3</v>
      </c>
      <c r="H23" s="977">
        <f t="shared" si="0"/>
        <v>20</v>
      </c>
      <c r="I23" s="983">
        <f>H23/H$65</f>
        <v>3.1756113051762463E-3</v>
      </c>
    </row>
    <row r="24" spans="1:9" ht="12.95" customHeight="1" x14ac:dyDescent="0.2">
      <c r="A24" s="978" t="s">
        <v>39</v>
      </c>
      <c r="B24" s="744">
        <v>1</v>
      </c>
      <c r="C24" s="973">
        <f>B24/$B$65</f>
        <v>6.1690314620604567E-4</v>
      </c>
      <c r="D24" s="744">
        <v>0</v>
      </c>
      <c r="E24" s="973">
        <f>D24/$D$65</f>
        <v>0</v>
      </c>
      <c r="F24" s="837">
        <v>0</v>
      </c>
      <c r="G24" s="973">
        <f>F24/$F$65</f>
        <v>0</v>
      </c>
      <c r="H24" s="977">
        <f t="shared" si="0"/>
        <v>1</v>
      </c>
      <c r="I24" s="983">
        <f>H24/H$65</f>
        <v>1.5878056525881233E-4</v>
      </c>
    </row>
    <row r="25" spans="1:9" ht="12.95" customHeight="1" x14ac:dyDescent="0.2">
      <c r="A25" s="978" t="s">
        <v>43</v>
      </c>
      <c r="B25" s="744">
        <v>0</v>
      </c>
      <c r="C25" s="973">
        <f>B25/$B$65</f>
        <v>0</v>
      </c>
      <c r="D25" s="744">
        <v>1</v>
      </c>
      <c r="E25" s="973">
        <f>D25/$D$65</f>
        <v>5.6753688989784334E-4</v>
      </c>
      <c r="F25" s="837">
        <v>3</v>
      </c>
      <c r="G25" s="973">
        <f>F25/$F$65</f>
        <v>1.0291595197255575E-3</v>
      </c>
      <c r="H25" s="977">
        <f t="shared" si="0"/>
        <v>4</v>
      </c>
      <c r="I25" s="983">
        <f>H25/H$65</f>
        <v>6.3512226103524931E-4</v>
      </c>
    </row>
    <row r="26" spans="1:9" ht="12.95" customHeight="1" x14ac:dyDescent="0.2">
      <c r="A26" s="978" t="s">
        <v>44</v>
      </c>
      <c r="B26" s="744">
        <v>2</v>
      </c>
      <c r="C26" s="973">
        <f>B26/$B$65</f>
        <v>1.2338062924120913E-3</v>
      </c>
      <c r="D26" s="744">
        <v>0</v>
      </c>
      <c r="E26" s="973">
        <f>D26/$D$65</f>
        <v>0</v>
      </c>
      <c r="F26" s="837">
        <v>1</v>
      </c>
      <c r="G26" s="973">
        <f>F26/$F$65</f>
        <v>3.4305317324185246E-4</v>
      </c>
      <c r="H26" s="977">
        <f t="shared" si="0"/>
        <v>3</v>
      </c>
      <c r="I26" s="983">
        <f>H26/H$65</f>
        <v>4.7634169577643698E-4</v>
      </c>
    </row>
    <row r="27" spans="1:9" ht="12.95" customHeight="1" x14ac:dyDescent="0.2">
      <c r="A27" s="978" t="s">
        <v>45</v>
      </c>
      <c r="B27" s="744">
        <v>0</v>
      </c>
      <c r="C27" s="973">
        <f>B27/$B$65</f>
        <v>0</v>
      </c>
      <c r="D27" s="744">
        <v>1</v>
      </c>
      <c r="E27" s="973">
        <f>D27/$D$65</f>
        <v>5.6753688989784334E-4</v>
      </c>
      <c r="F27" s="837">
        <v>1</v>
      </c>
      <c r="G27" s="973">
        <f>F27/$F$65</f>
        <v>3.4305317324185246E-4</v>
      </c>
      <c r="H27" s="977">
        <f t="shared" si="0"/>
        <v>2</v>
      </c>
      <c r="I27" s="983">
        <f>H27/H$65</f>
        <v>3.1756113051762465E-4</v>
      </c>
    </row>
    <row r="28" spans="1:9" ht="12.95" customHeight="1" x14ac:dyDescent="0.2">
      <c r="A28" s="978" t="s">
        <v>47</v>
      </c>
      <c r="B28" s="744">
        <v>23</v>
      </c>
      <c r="C28" s="973">
        <f>B28/$B$65</f>
        <v>1.4188772362739049E-2</v>
      </c>
      <c r="D28" s="744">
        <v>12</v>
      </c>
      <c r="E28" s="973">
        <f>D28/$D$65</f>
        <v>6.8104426787741201E-3</v>
      </c>
      <c r="F28" s="837">
        <v>13</v>
      </c>
      <c r="G28" s="973">
        <f>F28/$F$65</f>
        <v>4.4596912521440825E-3</v>
      </c>
      <c r="H28" s="977">
        <f t="shared" si="0"/>
        <v>48</v>
      </c>
      <c r="I28" s="983">
        <f>H28/H$65</f>
        <v>7.6214671324229917E-3</v>
      </c>
    </row>
    <row r="29" spans="1:9" ht="12.95" customHeight="1" x14ac:dyDescent="0.2">
      <c r="A29" s="978" t="s">
        <v>49</v>
      </c>
      <c r="B29" s="744">
        <v>10</v>
      </c>
      <c r="C29" s="973">
        <f>B29/$B$65</f>
        <v>6.1690314620604569E-3</v>
      </c>
      <c r="D29" s="744">
        <v>18</v>
      </c>
      <c r="E29" s="973">
        <f>D29/$D$65</f>
        <v>1.021566401816118E-2</v>
      </c>
      <c r="F29" s="837">
        <v>89</v>
      </c>
      <c r="G29" s="973">
        <f>F29/$F$65</f>
        <v>3.053173241852487E-2</v>
      </c>
      <c r="H29" s="977">
        <f t="shared" si="0"/>
        <v>117</v>
      </c>
      <c r="I29" s="983">
        <f>H29/H$65</f>
        <v>1.8577326135281041E-2</v>
      </c>
    </row>
    <row r="30" spans="1:9" ht="12.95" customHeight="1" x14ac:dyDescent="0.2">
      <c r="A30" s="978" t="s">
        <v>53</v>
      </c>
      <c r="B30" s="744">
        <v>2</v>
      </c>
      <c r="C30" s="973">
        <f>B30/$B$65</f>
        <v>1.2338062924120913E-3</v>
      </c>
      <c r="D30" s="744">
        <v>0</v>
      </c>
      <c r="E30" s="973">
        <f>D30/$D$65</f>
        <v>0</v>
      </c>
      <c r="F30" s="837">
        <v>1</v>
      </c>
      <c r="G30" s="973">
        <f>F30/$F$65</f>
        <v>3.4305317324185246E-4</v>
      </c>
      <c r="H30" s="977">
        <f t="shared" si="0"/>
        <v>3</v>
      </c>
      <c r="I30" s="983">
        <f>H30/H$65</f>
        <v>4.7634169577643698E-4</v>
      </c>
    </row>
    <row r="31" spans="1:9" ht="12.95" customHeight="1" x14ac:dyDescent="0.2">
      <c r="A31" s="978" t="s">
        <v>55</v>
      </c>
      <c r="B31" s="744">
        <v>0</v>
      </c>
      <c r="C31" s="973">
        <f>B31/$B$65</f>
        <v>0</v>
      </c>
      <c r="D31" s="744">
        <v>1</v>
      </c>
      <c r="E31" s="973">
        <f>D31/$D$65</f>
        <v>5.6753688989784334E-4</v>
      </c>
      <c r="F31" s="837">
        <v>0</v>
      </c>
      <c r="G31" s="973">
        <f>F31/$F$65</f>
        <v>0</v>
      </c>
      <c r="H31" s="977">
        <f t="shared" si="0"/>
        <v>1</v>
      </c>
      <c r="I31" s="983">
        <f>H31/H$65</f>
        <v>1.5878056525881233E-4</v>
      </c>
    </row>
    <row r="32" spans="1:9" ht="12.95" customHeight="1" x14ac:dyDescent="0.2">
      <c r="A32" s="978" t="s">
        <v>56</v>
      </c>
      <c r="B32" s="744">
        <v>1</v>
      </c>
      <c r="C32" s="973">
        <f>B32/$B$65</f>
        <v>6.1690314620604567E-4</v>
      </c>
      <c r="D32" s="744">
        <v>0</v>
      </c>
      <c r="E32" s="973">
        <f>D32/$D$65</f>
        <v>0</v>
      </c>
      <c r="F32" s="837">
        <v>0</v>
      </c>
      <c r="G32" s="973">
        <f>F32/$F$65</f>
        <v>0</v>
      </c>
      <c r="H32" s="977">
        <f t="shared" si="0"/>
        <v>1</v>
      </c>
      <c r="I32" s="983">
        <f>H32/H$65</f>
        <v>1.5878056525881233E-4</v>
      </c>
    </row>
    <row r="33" spans="1:9" ht="12.95" customHeight="1" x14ac:dyDescent="0.2">
      <c r="A33" s="978" t="s">
        <v>58</v>
      </c>
      <c r="B33" s="744">
        <v>0</v>
      </c>
      <c r="C33" s="973">
        <f>B33/$B$65</f>
        <v>0</v>
      </c>
      <c r="D33" s="744">
        <v>2</v>
      </c>
      <c r="E33" s="973">
        <f>D33/$D$65</f>
        <v>1.1350737797956867E-3</v>
      </c>
      <c r="F33" s="837">
        <v>2</v>
      </c>
      <c r="G33" s="973">
        <f>F33/$F$65</f>
        <v>6.8610634648370492E-4</v>
      </c>
      <c r="H33" s="977">
        <f t="shared" si="0"/>
        <v>4</v>
      </c>
      <c r="I33" s="983">
        <f>H33/H$65</f>
        <v>6.3512226103524931E-4</v>
      </c>
    </row>
    <row r="34" spans="1:9" ht="12.95" customHeight="1" x14ac:dyDescent="0.2">
      <c r="A34" s="978" t="s">
        <v>59</v>
      </c>
      <c r="B34" s="744">
        <v>0</v>
      </c>
      <c r="C34" s="973">
        <f>B34/$B$65</f>
        <v>0</v>
      </c>
      <c r="D34" s="744">
        <v>2</v>
      </c>
      <c r="E34" s="973">
        <f>D34/$D$65</f>
        <v>1.1350737797956867E-3</v>
      </c>
      <c r="F34" s="837">
        <v>0</v>
      </c>
      <c r="G34" s="973">
        <f>F34/$F$65</f>
        <v>0</v>
      </c>
      <c r="H34" s="977">
        <f t="shared" si="0"/>
        <v>2</v>
      </c>
      <c r="I34" s="983">
        <f>H34/H$65</f>
        <v>3.1756113051762465E-4</v>
      </c>
    </row>
    <row r="35" spans="1:9" ht="12.95" customHeight="1" x14ac:dyDescent="0.2">
      <c r="A35" s="978" t="s">
        <v>60</v>
      </c>
      <c r="B35" s="744">
        <v>0</v>
      </c>
      <c r="C35" s="973">
        <f>B35/$B$65</f>
        <v>0</v>
      </c>
      <c r="D35" s="744">
        <v>2</v>
      </c>
      <c r="E35" s="973">
        <f>D35/$D$65</f>
        <v>1.1350737797956867E-3</v>
      </c>
      <c r="F35" s="837">
        <v>0</v>
      </c>
      <c r="G35" s="973">
        <f>F35/$F$65</f>
        <v>0</v>
      </c>
      <c r="H35" s="977">
        <f t="shared" si="0"/>
        <v>2</v>
      </c>
      <c r="I35" s="983">
        <f>H35/H$65</f>
        <v>3.1756113051762465E-4</v>
      </c>
    </row>
    <row r="36" spans="1:9" ht="12.95" customHeight="1" x14ac:dyDescent="0.2">
      <c r="A36" s="978" t="s">
        <v>66</v>
      </c>
      <c r="B36" s="744">
        <v>0</v>
      </c>
      <c r="C36" s="973">
        <f t="shared" ref="C36:C65" si="1">B36/$B$65</f>
        <v>0</v>
      </c>
      <c r="D36" s="744">
        <v>1</v>
      </c>
      <c r="E36" s="973">
        <f t="shared" ref="E36:E64" si="2">D36/$D$65</f>
        <v>5.6753688989784334E-4</v>
      </c>
      <c r="F36" s="837">
        <v>0</v>
      </c>
      <c r="G36" s="973">
        <f t="shared" ref="G36:G64" si="3">F36/$F$65</f>
        <v>0</v>
      </c>
      <c r="H36" s="977">
        <f t="shared" si="0"/>
        <v>1</v>
      </c>
      <c r="I36" s="983">
        <f t="shared" ref="I36:I64" si="4">H36/H$65</f>
        <v>1.5878056525881233E-4</v>
      </c>
    </row>
    <row r="37" spans="1:9" ht="12.95" customHeight="1" x14ac:dyDescent="0.2">
      <c r="A37" s="978" t="s">
        <v>68</v>
      </c>
      <c r="B37" s="744">
        <v>3</v>
      </c>
      <c r="C37" s="973">
        <f t="shared" si="1"/>
        <v>1.8507094386181369E-3</v>
      </c>
      <c r="D37" s="744">
        <v>4</v>
      </c>
      <c r="E37" s="973">
        <f t="shared" si="2"/>
        <v>2.2701475595913734E-3</v>
      </c>
      <c r="F37" s="837">
        <v>1</v>
      </c>
      <c r="G37" s="973">
        <f t="shared" si="3"/>
        <v>3.4305317324185246E-4</v>
      </c>
      <c r="H37" s="977">
        <f t="shared" si="0"/>
        <v>8</v>
      </c>
      <c r="I37" s="983">
        <f t="shared" si="4"/>
        <v>1.2702445220704986E-3</v>
      </c>
    </row>
    <row r="38" spans="1:9" ht="12.95" customHeight="1" x14ac:dyDescent="0.2">
      <c r="A38" s="978" t="s">
        <v>69</v>
      </c>
      <c r="B38" s="744">
        <v>5</v>
      </c>
      <c r="C38" s="973">
        <f t="shared" si="1"/>
        <v>3.0845157310302285E-3</v>
      </c>
      <c r="D38" s="744">
        <v>0</v>
      </c>
      <c r="E38" s="973">
        <f t="shared" si="2"/>
        <v>0</v>
      </c>
      <c r="F38" s="837">
        <v>2</v>
      </c>
      <c r="G38" s="973">
        <f t="shared" si="3"/>
        <v>6.8610634648370492E-4</v>
      </c>
      <c r="H38" s="977">
        <f t="shared" si="0"/>
        <v>7</v>
      </c>
      <c r="I38" s="983">
        <f t="shared" si="4"/>
        <v>1.1114639568116863E-3</v>
      </c>
    </row>
    <row r="39" spans="1:9" ht="12.95" customHeight="1" x14ac:dyDescent="0.2">
      <c r="A39" s="978" t="s">
        <v>72</v>
      </c>
      <c r="B39" s="744">
        <v>6</v>
      </c>
      <c r="C39" s="973">
        <f t="shared" si="1"/>
        <v>3.7014188772362738E-3</v>
      </c>
      <c r="D39" s="744">
        <v>0</v>
      </c>
      <c r="E39" s="973">
        <f t="shared" si="2"/>
        <v>0</v>
      </c>
      <c r="F39" s="837">
        <v>2</v>
      </c>
      <c r="G39" s="973">
        <f t="shared" si="3"/>
        <v>6.8610634648370492E-4</v>
      </c>
      <c r="H39" s="977">
        <f t="shared" si="0"/>
        <v>8</v>
      </c>
      <c r="I39" s="983">
        <f t="shared" si="4"/>
        <v>1.2702445220704986E-3</v>
      </c>
    </row>
    <row r="40" spans="1:9" ht="12.95" customHeight="1" x14ac:dyDescent="0.2">
      <c r="A40" s="978" t="s">
        <v>73</v>
      </c>
      <c r="B40" s="744">
        <v>2</v>
      </c>
      <c r="C40" s="973">
        <f t="shared" si="1"/>
        <v>1.2338062924120913E-3</v>
      </c>
      <c r="D40" s="744">
        <v>1</v>
      </c>
      <c r="E40" s="973">
        <f t="shared" si="2"/>
        <v>5.6753688989784334E-4</v>
      </c>
      <c r="F40" s="837">
        <v>0</v>
      </c>
      <c r="G40" s="973">
        <f t="shared" si="3"/>
        <v>0</v>
      </c>
      <c r="H40" s="977">
        <f t="shared" si="0"/>
        <v>3</v>
      </c>
      <c r="I40" s="983">
        <f t="shared" si="4"/>
        <v>4.7634169577643698E-4</v>
      </c>
    </row>
    <row r="41" spans="1:9" ht="12.95" customHeight="1" x14ac:dyDescent="0.2">
      <c r="A41" s="978" t="s">
        <v>213</v>
      </c>
      <c r="B41" s="744">
        <v>0</v>
      </c>
      <c r="C41" s="973">
        <f t="shared" si="1"/>
        <v>0</v>
      </c>
      <c r="D41" s="744">
        <v>1</v>
      </c>
      <c r="E41" s="973">
        <f t="shared" si="2"/>
        <v>5.6753688989784334E-4</v>
      </c>
      <c r="F41" s="837">
        <v>0</v>
      </c>
      <c r="G41" s="973">
        <f t="shared" si="3"/>
        <v>0</v>
      </c>
      <c r="H41" s="977">
        <f t="shared" si="0"/>
        <v>1</v>
      </c>
      <c r="I41" s="983">
        <f t="shared" si="4"/>
        <v>1.5878056525881233E-4</v>
      </c>
    </row>
    <row r="42" spans="1:9" ht="12.95" customHeight="1" x14ac:dyDescent="0.2">
      <c r="A42" s="978" t="s">
        <v>74</v>
      </c>
      <c r="B42" s="744">
        <v>4</v>
      </c>
      <c r="C42" s="973">
        <f t="shared" si="1"/>
        <v>2.4676125848241827E-3</v>
      </c>
      <c r="D42" s="744">
        <v>1</v>
      </c>
      <c r="E42" s="973">
        <f t="shared" si="2"/>
        <v>5.6753688989784334E-4</v>
      </c>
      <c r="F42" s="837">
        <v>5</v>
      </c>
      <c r="G42" s="973">
        <f t="shared" si="3"/>
        <v>1.7152658662092624E-3</v>
      </c>
      <c r="H42" s="977">
        <f t="shared" si="0"/>
        <v>10</v>
      </c>
      <c r="I42" s="983">
        <f t="shared" si="4"/>
        <v>1.5878056525881232E-3</v>
      </c>
    </row>
    <row r="43" spans="1:9" ht="12.95" customHeight="1" x14ac:dyDescent="0.2">
      <c r="A43" s="978" t="s">
        <v>76</v>
      </c>
      <c r="B43" s="744">
        <v>12</v>
      </c>
      <c r="C43" s="973">
        <f t="shared" si="1"/>
        <v>7.4028377544725476E-3</v>
      </c>
      <c r="D43" s="744">
        <v>17</v>
      </c>
      <c r="E43" s="973">
        <f t="shared" si="2"/>
        <v>9.6481271282633368E-3</v>
      </c>
      <c r="F43" s="837">
        <v>11</v>
      </c>
      <c r="G43" s="973">
        <f t="shared" si="3"/>
        <v>3.7735849056603774E-3</v>
      </c>
      <c r="H43" s="977">
        <f t="shared" si="0"/>
        <v>40</v>
      </c>
      <c r="I43" s="983">
        <f t="shared" si="4"/>
        <v>6.3512226103524926E-3</v>
      </c>
    </row>
    <row r="44" spans="1:9" ht="12.95" customHeight="1" x14ac:dyDescent="0.2">
      <c r="A44" s="978" t="s">
        <v>77</v>
      </c>
      <c r="B44" s="744">
        <v>1</v>
      </c>
      <c r="C44" s="973">
        <f t="shared" si="1"/>
        <v>6.1690314620604567E-4</v>
      </c>
      <c r="D44" s="744">
        <v>0</v>
      </c>
      <c r="E44" s="973">
        <f t="shared" si="2"/>
        <v>0</v>
      </c>
      <c r="F44" s="837">
        <v>1</v>
      </c>
      <c r="G44" s="973">
        <f t="shared" si="3"/>
        <v>3.4305317324185246E-4</v>
      </c>
      <c r="H44" s="977">
        <f t="shared" si="0"/>
        <v>2</v>
      </c>
      <c r="I44" s="983">
        <f t="shared" si="4"/>
        <v>3.1756113051762465E-4</v>
      </c>
    </row>
    <row r="45" spans="1:9" ht="12.95" customHeight="1" x14ac:dyDescent="0.2">
      <c r="A45" s="978" t="s">
        <v>138</v>
      </c>
      <c r="B45" s="744">
        <v>0</v>
      </c>
      <c r="C45" s="973">
        <f t="shared" si="1"/>
        <v>0</v>
      </c>
      <c r="D45" s="744">
        <v>0</v>
      </c>
      <c r="E45" s="973">
        <f t="shared" si="2"/>
        <v>0</v>
      </c>
      <c r="F45" s="837">
        <v>1</v>
      </c>
      <c r="G45" s="973">
        <f t="shared" si="3"/>
        <v>3.4305317324185246E-4</v>
      </c>
      <c r="H45" s="977">
        <f t="shared" ref="H45" si="5">SUM(F45,B45,D45)</f>
        <v>1</v>
      </c>
      <c r="I45" s="983">
        <f t="shared" si="4"/>
        <v>1.5878056525881233E-4</v>
      </c>
    </row>
    <row r="46" spans="1:9" ht="12.95" customHeight="1" x14ac:dyDescent="0.2">
      <c r="A46" s="978" t="s">
        <v>81</v>
      </c>
      <c r="B46" s="744">
        <v>1095</v>
      </c>
      <c r="C46" s="973">
        <f t="shared" si="1"/>
        <v>0.67550894509561998</v>
      </c>
      <c r="D46" s="744">
        <v>955</v>
      </c>
      <c r="E46" s="973">
        <f t="shared" si="2"/>
        <v>0.54199772985244044</v>
      </c>
      <c r="F46" s="837">
        <v>790</v>
      </c>
      <c r="G46" s="973">
        <f t="shared" si="3"/>
        <v>0.27101200686106347</v>
      </c>
      <c r="H46" s="977">
        <f t="shared" si="0"/>
        <v>2840</v>
      </c>
      <c r="I46" s="983">
        <f t="shared" si="4"/>
        <v>0.450936805335027</v>
      </c>
    </row>
    <row r="47" spans="1:9" ht="12.95" customHeight="1" x14ac:dyDescent="0.2">
      <c r="A47" s="978" t="s">
        <v>177</v>
      </c>
      <c r="B47" s="744">
        <v>1</v>
      </c>
      <c r="C47" s="973">
        <f t="shared" si="1"/>
        <v>6.1690314620604567E-4</v>
      </c>
      <c r="D47" s="744">
        <v>0</v>
      </c>
      <c r="E47" s="973">
        <f t="shared" si="2"/>
        <v>0</v>
      </c>
      <c r="F47" s="837">
        <v>0</v>
      </c>
      <c r="G47" s="973">
        <f t="shared" si="3"/>
        <v>0</v>
      </c>
      <c r="H47" s="977">
        <f t="shared" si="0"/>
        <v>1</v>
      </c>
      <c r="I47" s="983">
        <f t="shared" si="4"/>
        <v>1.5878056525881233E-4</v>
      </c>
    </row>
    <row r="48" spans="1:9" ht="12.95" customHeight="1" x14ac:dyDescent="0.2">
      <c r="A48" s="978" t="s">
        <v>215</v>
      </c>
      <c r="B48" s="744">
        <v>3</v>
      </c>
      <c r="C48" s="973">
        <f t="shared" si="1"/>
        <v>1.8507094386181369E-3</v>
      </c>
      <c r="D48" s="744">
        <v>0</v>
      </c>
      <c r="E48" s="973">
        <f t="shared" si="2"/>
        <v>0</v>
      </c>
      <c r="F48" s="837">
        <v>2</v>
      </c>
      <c r="G48" s="973">
        <f t="shared" si="3"/>
        <v>6.8610634648370492E-4</v>
      </c>
      <c r="H48" s="977">
        <f t="shared" si="0"/>
        <v>5</v>
      </c>
      <c r="I48" s="983">
        <f t="shared" si="4"/>
        <v>7.9390282629406158E-4</v>
      </c>
    </row>
    <row r="49" spans="1:9" x14ac:dyDescent="0.2">
      <c r="A49" s="978" t="s">
        <v>82</v>
      </c>
      <c r="B49" s="744">
        <v>0</v>
      </c>
      <c r="C49" s="973">
        <f t="shared" si="1"/>
        <v>0</v>
      </c>
      <c r="D49" s="744">
        <v>0</v>
      </c>
      <c r="E49" s="973">
        <f t="shared" si="2"/>
        <v>0</v>
      </c>
      <c r="F49" s="837">
        <v>1</v>
      </c>
      <c r="G49" s="973">
        <f t="shared" si="3"/>
        <v>3.4305317324185246E-4</v>
      </c>
      <c r="H49" s="977">
        <f>SUM(F49,B49,D49)</f>
        <v>1</v>
      </c>
      <c r="I49" s="983">
        <f t="shared" si="4"/>
        <v>1.5878056525881233E-4</v>
      </c>
    </row>
    <row r="50" spans="1:9" x14ac:dyDescent="0.2">
      <c r="A50" s="978" t="s">
        <v>140</v>
      </c>
      <c r="B50" s="744">
        <v>0</v>
      </c>
      <c r="C50" s="973">
        <f t="shared" si="1"/>
        <v>0</v>
      </c>
      <c r="D50" s="744">
        <v>0</v>
      </c>
      <c r="E50" s="973">
        <f t="shared" si="2"/>
        <v>0</v>
      </c>
      <c r="F50" s="837">
        <v>1</v>
      </c>
      <c r="G50" s="973">
        <f t="shared" si="3"/>
        <v>3.4305317324185246E-4</v>
      </c>
      <c r="H50" s="977">
        <f>SUM(F50,B50,D50)</f>
        <v>1</v>
      </c>
      <c r="I50" s="983">
        <f t="shared" si="4"/>
        <v>1.5878056525881233E-4</v>
      </c>
    </row>
    <row r="51" spans="1:9" ht="12.95" customHeight="1" x14ac:dyDescent="0.2">
      <c r="A51" s="978" t="s">
        <v>86</v>
      </c>
      <c r="B51" s="744">
        <v>2</v>
      </c>
      <c r="C51" s="973">
        <f t="shared" si="1"/>
        <v>1.2338062924120913E-3</v>
      </c>
      <c r="D51" s="744">
        <v>2</v>
      </c>
      <c r="E51" s="973">
        <f t="shared" si="2"/>
        <v>1.1350737797956867E-3</v>
      </c>
      <c r="F51" s="837">
        <v>2</v>
      </c>
      <c r="G51" s="973">
        <f t="shared" si="3"/>
        <v>6.8610634648370492E-4</v>
      </c>
      <c r="H51" s="977">
        <f t="shared" si="0"/>
        <v>6</v>
      </c>
      <c r="I51" s="983">
        <f t="shared" si="4"/>
        <v>9.5268339155287396E-4</v>
      </c>
    </row>
    <row r="52" spans="1:9" ht="12.95" customHeight="1" x14ac:dyDescent="0.2">
      <c r="A52" s="978" t="s">
        <v>87</v>
      </c>
      <c r="B52" s="744">
        <v>0</v>
      </c>
      <c r="C52" s="973">
        <f t="shared" si="1"/>
        <v>0</v>
      </c>
      <c r="D52" s="744">
        <v>1</v>
      </c>
      <c r="E52" s="973">
        <f t="shared" si="2"/>
        <v>5.6753688989784334E-4</v>
      </c>
      <c r="F52" s="837">
        <v>0</v>
      </c>
      <c r="G52" s="973">
        <f t="shared" si="3"/>
        <v>0</v>
      </c>
      <c r="H52" s="977">
        <f t="shared" si="0"/>
        <v>1</v>
      </c>
      <c r="I52" s="983">
        <f t="shared" si="4"/>
        <v>1.5878056525881233E-4</v>
      </c>
    </row>
    <row r="53" spans="1:9" x14ac:dyDescent="0.2">
      <c r="A53" s="978" t="s">
        <v>88</v>
      </c>
      <c r="B53" s="744">
        <v>0</v>
      </c>
      <c r="C53" s="973">
        <f t="shared" si="1"/>
        <v>0</v>
      </c>
      <c r="D53" s="744">
        <v>1</v>
      </c>
      <c r="E53" s="973">
        <f t="shared" si="2"/>
        <v>5.6753688989784334E-4</v>
      </c>
      <c r="F53" s="837">
        <v>0</v>
      </c>
      <c r="G53" s="973">
        <f t="shared" si="3"/>
        <v>0</v>
      </c>
      <c r="H53" s="977">
        <f t="shared" si="0"/>
        <v>1</v>
      </c>
      <c r="I53" s="983">
        <f t="shared" si="4"/>
        <v>1.5878056525881233E-4</v>
      </c>
    </row>
    <row r="54" spans="1:9" x14ac:dyDescent="0.2">
      <c r="A54" s="978" t="s">
        <v>89</v>
      </c>
      <c r="B54" s="744">
        <v>5</v>
      </c>
      <c r="C54" s="973">
        <f t="shared" si="1"/>
        <v>3.0845157310302285E-3</v>
      </c>
      <c r="D54" s="744">
        <v>0</v>
      </c>
      <c r="E54" s="973">
        <f t="shared" si="2"/>
        <v>0</v>
      </c>
      <c r="F54" s="837">
        <v>1</v>
      </c>
      <c r="G54" s="973">
        <f t="shared" si="3"/>
        <v>3.4305317324185246E-4</v>
      </c>
      <c r="H54" s="977">
        <f t="shared" si="0"/>
        <v>6</v>
      </c>
      <c r="I54" s="983">
        <f t="shared" si="4"/>
        <v>9.5268339155287396E-4</v>
      </c>
    </row>
    <row r="55" spans="1:9" x14ac:dyDescent="0.2">
      <c r="A55" s="978" t="s">
        <v>90</v>
      </c>
      <c r="B55" s="744">
        <v>0</v>
      </c>
      <c r="C55" s="973">
        <f t="shared" si="1"/>
        <v>0</v>
      </c>
      <c r="D55" s="744">
        <v>0</v>
      </c>
      <c r="E55" s="973">
        <f t="shared" si="2"/>
        <v>0</v>
      </c>
      <c r="F55" s="837">
        <v>15</v>
      </c>
      <c r="G55" s="973">
        <f t="shared" si="3"/>
        <v>5.1457975986277877E-3</v>
      </c>
      <c r="H55" s="977">
        <f>SUM(F55,B55,D55)</f>
        <v>15</v>
      </c>
      <c r="I55" s="983">
        <f t="shared" si="4"/>
        <v>2.381708478882185E-3</v>
      </c>
    </row>
    <row r="56" spans="1:9" x14ac:dyDescent="0.2">
      <c r="A56" s="978" t="s">
        <v>96</v>
      </c>
      <c r="B56" s="744">
        <v>2</v>
      </c>
      <c r="C56" s="973">
        <f t="shared" si="1"/>
        <v>1.2338062924120913E-3</v>
      </c>
      <c r="D56" s="744">
        <v>0</v>
      </c>
      <c r="E56" s="973">
        <f t="shared" si="2"/>
        <v>0</v>
      </c>
      <c r="F56" s="837">
        <v>6</v>
      </c>
      <c r="G56" s="973">
        <f t="shared" si="3"/>
        <v>2.058319039451115E-3</v>
      </c>
      <c r="H56" s="977">
        <f t="shared" si="0"/>
        <v>8</v>
      </c>
      <c r="I56" s="983">
        <f t="shared" si="4"/>
        <v>1.2702445220704986E-3</v>
      </c>
    </row>
    <row r="57" spans="1:9" x14ac:dyDescent="0.2">
      <c r="A57" s="978" t="s">
        <v>97</v>
      </c>
      <c r="B57" s="744">
        <v>2</v>
      </c>
      <c r="C57" s="973">
        <f t="shared" si="1"/>
        <v>1.2338062924120913E-3</v>
      </c>
      <c r="D57" s="744">
        <v>2</v>
      </c>
      <c r="E57" s="973">
        <f t="shared" si="2"/>
        <v>1.1350737797956867E-3</v>
      </c>
      <c r="F57" s="837">
        <v>6</v>
      </c>
      <c r="G57" s="973">
        <f t="shared" si="3"/>
        <v>2.058319039451115E-3</v>
      </c>
      <c r="H57" s="977">
        <f t="shared" si="0"/>
        <v>10</v>
      </c>
      <c r="I57" s="983">
        <f t="shared" si="4"/>
        <v>1.5878056525881232E-3</v>
      </c>
    </row>
    <row r="58" spans="1:9" x14ac:dyDescent="0.2">
      <c r="A58" s="978" t="s">
        <v>98</v>
      </c>
      <c r="B58" s="744">
        <v>0</v>
      </c>
      <c r="C58" s="973">
        <f t="shared" si="1"/>
        <v>0</v>
      </c>
      <c r="D58" s="744">
        <v>0</v>
      </c>
      <c r="E58" s="973">
        <f t="shared" si="2"/>
        <v>0</v>
      </c>
      <c r="F58" s="837">
        <v>3</v>
      </c>
      <c r="G58" s="973">
        <f t="shared" si="3"/>
        <v>1.0291595197255575E-3</v>
      </c>
      <c r="H58" s="977">
        <f t="shared" ref="H58" si="6">SUM(F58,B58,D58)</f>
        <v>3</v>
      </c>
      <c r="I58" s="983">
        <f t="shared" si="4"/>
        <v>4.7634169577643698E-4</v>
      </c>
    </row>
    <row r="59" spans="1:9" x14ac:dyDescent="0.2">
      <c r="A59" s="978" t="s">
        <v>99</v>
      </c>
      <c r="B59" s="744">
        <v>0</v>
      </c>
      <c r="C59" s="973">
        <f t="shared" si="1"/>
        <v>0</v>
      </c>
      <c r="D59" s="744">
        <v>1</v>
      </c>
      <c r="E59" s="973">
        <f t="shared" si="2"/>
        <v>5.6753688989784334E-4</v>
      </c>
      <c r="F59" s="837">
        <v>0</v>
      </c>
      <c r="G59" s="973">
        <f t="shared" si="3"/>
        <v>0</v>
      </c>
      <c r="H59" s="977">
        <f t="shared" si="0"/>
        <v>1</v>
      </c>
      <c r="I59" s="983">
        <f t="shared" si="4"/>
        <v>1.5878056525881233E-4</v>
      </c>
    </row>
    <row r="60" spans="1:9" x14ac:dyDescent="0.2">
      <c r="A60" s="978" t="s">
        <v>100</v>
      </c>
      <c r="B60" s="744">
        <v>27</v>
      </c>
      <c r="C60" s="973">
        <f t="shared" si="1"/>
        <v>1.6656384947563233E-2</v>
      </c>
      <c r="D60" s="744">
        <v>498</v>
      </c>
      <c r="E60" s="973">
        <f t="shared" si="2"/>
        <v>0.28263337116912601</v>
      </c>
      <c r="F60" s="837">
        <v>1638</v>
      </c>
      <c r="G60" s="973">
        <f t="shared" si="3"/>
        <v>0.56192109777015442</v>
      </c>
      <c r="H60" s="977">
        <f t="shared" si="0"/>
        <v>2163</v>
      </c>
      <c r="I60" s="983">
        <f t="shared" si="4"/>
        <v>0.34344236265481104</v>
      </c>
    </row>
    <row r="61" spans="1:9" x14ac:dyDescent="0.2">
      <c r="A61" s="978" t="s">
        <v>101</v>
      </c>
      <c r="B61" s="744">
        <v>7</v>
      </c>
      <c r="C61" s="973">
        <f t="shared" si="1"/>
        <v>4.3183220234423196E-3</v>
      </c>
      <c r="D61" s="744">
        <v>7</v>
      </c>
      <c r="E61" s="973">
        <f t="shared" si="2"/>
        <v>3.9727582292849034E-3</v>
      </c>
      <c r="F61" s="837">
        <v>21</v>
      </c>
      <c r="G61" s="973">
        <f t="shared" si="3"/>
        <v>7.2041166380789022E-3</v>
      </c>
      <c r="H61" s="977">
        <f t="shared" si="0"/>
        <v>35</v>
      </c>
      <c r="I61" s="983">
        <f t="shared" si="4"/>
        <v>5.5573197840584308E-3</v>
      </c>
    </row>
    <row r="62" spans="1:9" x14ac:dyDescent="0.2">
      <c r="A62" s="978" t="s">
        <v>103</v>
      </c>
      <c r="B62" s="744">
        <v>15</v>
      </c>
      <c r="C62" s="973">
        <f t="shared" si="1"/>
        <v>9.2535471930906849E-3</v>
      </c>
      <c r="D62" s="744">
        <v>15</v>
      </c>
      <c r="E62" s="973">
        <f t="shared" si="2"/>
        <v>8.5130533484676502E-3</v>
      </c>
      <c r="F62" s="837">
        <v>14</v>
      </c>
      <c r="G62" s="973">
        <f t="shared" si="3"/>
        <v>4.8027444253859351E-3</v>
      </c>
      <c r="H62" s="977">
        <f t="shared" si="0"/>
        <v>44</v>
      </c>
      <c r="I62" s="983">
        <f t="shared" si="4"/>
        <v>6.9863448713877417E-3</v>
      </c>
    </row>
    <row r="63" spans="1:9" x14ac:dyDescent="0.2">
      <c r="A63" s="978" t="s">
        <v>104</v>
      </c>
      <c r="B63" s="744">
        <v>0</v>
      </c>
      <c r="C63" s="973">
        <f t="shared" si="1"/>
        <v>0</v>
      </c>
      <c r="D63" s="744">
        <v>1</v>
      </c>
      <c r="E63" s="973">
        <f t="shared" si="2"/>
        <v>5.6753688989784334E-4</v>
      </c>
      <c r="F63" s="837">
        <v>0</v>
      </c>
      <c r="G63" s="973">
        <f t="shared" si="3"/>
        <v>0</v>
      </c>
      <c r="H63" s="977">
        <f t="shared" si="0"/>
        <v>1</v>
      </c>
      <c r="I63" s="983">
        <f t="shared" si="4"/>
        <v>1.5878056525881233E-4</v>
      </c>
    </row>
    <row r="64" spans="1:9" ht="12.75" thickBot="1" x14ac:dyDescent="0.25">
      <c r="A64" s="978" t="s">
        <v>105</v>
      </c>
      <c r="B64" s="744">
        <v>0</v>
      </c>
      <c r="C64" s="973">
        <f t="shared" si="1"/>
        <v>0</v>
      </c>
      <c r="D64" s="744">
        <v>1</v>
      </c>
      <c r="E64" s="973">
        <f t="shared" si="2"/>
        <v>5.6753688989784334E-4</v>
      </c>
      <c r="F64" s="837">
        <v>0</v>
      </c>
      <c r="G64" s="973">
        <f t="shared" si="3"/>
        <v>0</v>
      </c>
      <c r="H64" s="977">
        <f t="shared" si="0"/>
        <v>1</v>
      </c>
      <c r="I64" s="983">
        <f t="shared" si="4"/>
        <v>1.5878056525881233E-4</v>
      </c>
    </row>
    <row r="65" spans="1:9" ht="12.75" thickBot="1" x14ac:dyDescent="0.25">
      <c r="A65" s="979" t="s">
        <v>125</v>
      </c>
      <c r="B65" s="980">
        <f>SUM(B6:B64)</f>
        <v>1621</v>
      </c>
      <c r="C65" s="981">
        <f t="shared" si="1"/>
        <v>1</v>
      </c>
      <c r="D65" s="980">
        <f>SUM(D6:D64)</f>
        <v>1762</v>
      </c>
      <c r="E65" s="981">
        <f>SUM(E6:E64)</f>
        <v>1</v>
      </c>
      <c r="F65" s="1127">
        <f>SUM(F6:F64)</f>
        <v>2915</v>
      </c>
      <c r="G65" s="1128">
        <f>SUM(G6:G64)</f>
        <v>0.99999999999999989</v>
      </c>
      <c r="H65" s="980">
        <f>SUM(H6:H64)</f>
        <v>6298</v>
      </c>
      <c r="I65" s="982">
        <f>SUM(I6:I63)</f>
        <v>0.99984121943474147</v>
      </c>
    </row>
    <row r="66" spans="1:9" x14ac:dyDescent="0.2">
      <c r="F66" s="967"/>
    </row>
    <row r="87" spans="1:2" ht="15" x14ac:dyDescent="0.25">
      <c r="A87"/>
      <c r="B87"/>
    </row>
  </sheetData>
  <mergeCells count="5">
    <mergeCell ref="A4:A5"/>
    <mergeCell ref="B4:C4"/>
    <mergeCell ref="D4:E4"/>
    <mergeCell ref="H4:I4"/>
    <mergeCell ref="F4:G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&amp;C&amp;8Urząd do Spraw Cudzoziemców
Biuro Szefa Urzędu, statystyki@udsc.gov.pl
ul. Koszykowa 16, 02-564 Warszawa, tel: (0 22) 601 43 5 , fax: (0 22) 601 74 22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3">
    <tabColor rgb="FFFFFF00"/>
  </sheetPr>
  <dimension ref="A1:W63"/>
  <sheetViews>
    <sheetView zoomScaleNormal="100" workbookViewId="0">
      <selection activeCell="A2" sqref="A2"/>
    </sheetView>
  </sheetViews>
  <sheetFormatPr defaultRowHeight="12" x14ac:dyDescent="0.2"/>
  <cols>
    <col min="1" max="1" width="19.7109375" style="48" customWidth="1"/>
    <col min="2" max="2" width="7.7109375" style="48" customWidth="1"/>
    <col min="3" max="4" width="5.5703125" style="48" customWidth="1"/>
    <col min="5" max="5" width="4" style="48" customWidth="1"/>
    <col min="6" max="6" width="5.5703125" style="48" customWidth="1"/>
    <col min="7" max="7" width="7.7109375" style="48" customWidth="1"/>
    <col min="8" max="9" width="5.5703125" style="48" customWidth="1"/>
    <col min="10" max="10" width="5" style="48" customWidth="1"/>
    <col min="11" max="11" width="5.5703125" style="48" customWidth="1"/>
    <col min="12" max="12" width="7.7109375" style="48" bestFit="1" customWidth="1"/>
    <col min="13" max="16" width="5.5703125" style="48" customWidth="1"/>
    <col min="17" max="17" width="7.7109375" style="48" customWidth="1"/>
    <col min="18" max="19" width="5.5703125" style="48" customWidth="1"/>
    <col min="20" max="20" width="5.42578125" style="48" customWidth="1"/>
    <col min="21" max="21" width="5.5703125" style="48" customWidth="1"/>
    <col min="22" max="161" width="9.140625" style="48"/>
    <col min="162" max="162" width="32.42578125" style="48" customWidth="1"/>
    <col min="163" max="181" width="5.7109375" style="48" customWidth="1"/>
    <col min="182" max="182" width="6.7109375" style="48" customWidth="1"/>
    <col min="183" max="417" width="9.140625" style="48"/>
    <col min="418" max="418" width="32.42578125" style="48" customWidth="1"/>
    <col min="419" max="437" width="5.7109375" style="48" customWidth="1"/>
    <col min="438" max="438" width="6.7109375" style="48" customWidth="1"/>
    <col min="439" max="673" width="9.140625" style="48"/>
    <col min="674" max="674" width="32.42578125" style="48" customWidth="1"/>
    <col min="675" max="693" width="5.7109375" style="48" customWidth="1"/>
    <col min="694" max="694" width="6.7109375" style="48" customWidth="1"/>
    <col min="695" max="929" width="9.140625" style="48"/>
    <col min="930" max="930" width="32.42578125" style="48" customWidth="1"/>
    <col min="931" max="949" width="5.7109375" style="48" customWidth="1"/>
    <col min="950" max="950" width="6.7109375" style="48" customWidth="1"/>
    <col min="951" max="1185" width="9.140625" style="48"/>
    <col min="1186" max="1186" width="32.42578125" style="48" customWidth="1"/>
    <col min="1187" max="1205" width="5.7109375" style="48" customWidth="1"/>
    <col min="1206" max="1206" width="6.7109375" style="48" customWidth="1"/>
    <col min="1207" max="1441" width="9.140625" style="48"/>
    <col min="1442" max="1442" width="32.42578125" style="48" customWidth="1"/>
    <col min="1443" max="1461" width="5.7109375" style="48" customWidth="1"/>
    <col min="1462" max="1462" width="6.7109375" style="48" customWidth="1"/>
    <col min="1463" max="1697" width="9.140625" style="48"/>
    <col min="1698" max="1698" width="32.42578125" style="48" customWidth="1"/>
    <col min="1699" max="1717" width="5.7109375" style="48" customWidth="1"/>
    <col min="1718" max="1718" width="6.7109375" style="48" customWidth="1"/>
    <col min="1719" max="1953" width="9.140625" style="48"/>
    <col min="1954" max="1954" width="32.42578125" style="48" customWidth="1"/>
    <col min="1955" max="1973" width="5.7109375" style="48" customWidth="1"/>
    <col min="1974" max="1974" width="6.7109375" style="48" customWidth="1"/>
    <col min="1975" max="2209" width="9.140625" style="48"/>
    <col min="2210" max="2210" width="32.42578125" style="48" customWidth="1"/>
    <col min="2211" max="2229" width="5.7109375" style="48" customWidth="1"/>
    <col min="2230" max="2230" width="6.7109375" style="48" customWidth="1"/>
    <col min="2231" max="2465" width="9.140625" style="48"/>
    <col min="2466" max="2466" width="32.42578125" style="48" customWidth="1"/>
    <col min="2467" max="2485" width="5.7109375" style="48" customWidth="1"/>
    <col min="2486" max="2486" width="6.7109375" style="48" customWidth="1"/>
    <col min="2487" max="2721" width="9.140625" style="48"/>
    <col min="2722" max="2722" width="32.42578125" style="48" customWidth="1"/>
    <col min="2723" max="2741" width="5.7109375" style="48" customWidth="1"/>
    <col min="2742" max="2742" width="6.7109375" style="48" customWidth="1"/>
    <col min="2743" max="2977" width="9.140625" style="48"/>
    <col min="2978" max="2978" width="32.42578125" style="48" customWidth="1"/>
    <col min="2979" max="2997" width="5.7109375" style="48" customWidth="1"/>
    <col min="2998" max="2998" width="6.7109375" style="48" customWidth="1"/>
    <col min="2999" max="3233" width="9.140625" style="48"/>
    <col min="3234" max="3234" width="32.42578125" style="48" customWidth="1"/>
    <col min="3235" max="3253" width="5.7109375" style="48" customWidth="1"/>
    <col min="3254" max="3254" width="6.7109375" style="48" customWidth="1"/>
    <col min="3255" max="3489" width="9.140625" style="48"/>
    <col min="3490" max="3490" width="32.42578125" style="48" customWidth="1"/>
    <col min="3491" max="3509" width="5.7109375" style="48" customWidth="1"/>
    <col min="3510" max="3510" width="6.7109375" style="48" customWidth="1"/>
    <col min="3511" max="3745" width="9.140625" style="48"/>
    <col min="3746" max="3746" width="32.42578125" style="48" customWidth="1"/>
    <col min="3747" max="3765" width="5.7109375" style="48" customWidth="1"/>
    <col min="3766" max="3766" width="6.7109375" style="48" customWidth="1"/>
    <col min="3767" max="4001" width="9.140625" style="48"/>
    <col min="4002" max="4002" width="32.42578125" style="48" customWidth="1"/>
    <col min="4003" max="4021" width="5.7109375" style="48" customWidth="1"/>
    <col min="4022" max="4022" width="6.7109375" style="48" customWidth="1"/>
    <col min="4023" max="4257" width="9.140625" style="48"/>
    <col min="4258" max="4258" width="32.42578125" style="48" customWidth="1"/>
    <col min="4259" max="4277" width="5.7109375" style="48" customWidth="1"/>
    <col min="4278" max="4278" width="6.7109375" style="48" customWidth="1"/>
    <col min="4279" max="4513" width="9.140625" style="48"/>
    <col min="4514" max="4514" width="32.42578125" style="48" customWidth="1"/>
    <col min="4515" max="4533" width="5.7109375" style="48" customWidth="1"/>
    <col min="4534" max="4534" width="6.7109375" style="48" customWidth="1"/>
    <col min="4535" max="4769" width="9.140625" style="48"/>
    <col min="4770" max="4770" width="32.42578125" style="48" customWidth="1"/>
    <col min="4771" max="4789" width="5.7109375" style="48" customWidth="1"/>
    <col min="4790" max="4790" width="6.7109375" style="48" customWidth="1"/>
    <col min="4791" max="5025" width="9.140625" style="48"/>
    <col min="5026" max="5026" width="32.42578125" style="48" customWidth="1"/>
    <col min="5027" max="5045" width="5.7109375" style="48" customWidth="1"/>
    <col min="5046" max="5046" width="6.7109375" style="48" customWidth="1"/>
    <col min="5047" max="5281" width="9.140625" style="48"/>
    <col min="5282" max="5282" width="32.42578125" style="48" customWidth="1"/>
    <col min="5283" max="5301" width="5.7109375" style="48" customWidth="1"/>
    <col min="5302" max="5302" width="6.7109375" style="48" customWidth="1"/>
    <col min="5303" max="5537" width="9.140625" style="48"/>
    <col min="5538" max="5538" width="32.42578125" style="48" customWidth="1"/>
    <col min="5539" max="5557" width="5.7109375" style="48" customWidth="1"/>
    <col min="5558" max="5558" width="6.7109375" style="48" customWidth="1"/>
    <col min="5559" max="5793" width="9.140625" style="48"/>
    <col min="5794" max="5794" width="32.42578125" style="48" customWidth="1"/>
    <col min="5795" max="5813" width="5.7109375" style="48" customWidth="1"/>
    <col min="5814" max="5814" width="6.7109375" style="48" customWidth="1"/>
    <col min="5815" max="6049" width="9.140625" style="48"/>
    <col min="6050" max="6050" width="32.42578125" style="48" customWidth="1"/>
    <col min="6051" max="6069" width="5.7109375" style="48" customWidth="1"/>
    <col min="6070" max="6070" width="6.7109375" style="48" customWidth="1"/>
    <col min="6071" max="6305" width="9.140625" style="48"/>
    <col min="6306" max="6306" width="32.42578125" style="48" customWidth="1"/>
    <col min="6307" max="6325" width="5.7109375" style="48" customWidth="1"/>
    <col min="6326" max="6326" width="6.7109375" style="48" customWidth="1"/>
    <col min="6327" max="6561" width="9.140625" style="48"/>
    <col min="6562" max="6562" width="32.42578125" style="48" customWidth="1"/>
    <col min="6563" max="6581" width="5.7109375" style="48" customWidth="1"/>
    <col min="6582" max="6582" width="6.7109375" style="48" customWidth="1"/>
    <col min="6583" max="6817" width="9.140625" style="48"/>
    <col min="6818" max="6818" width="32.42578125" style="48" customWidth="1"/>
    <col min="6819" max="6837" width="5.7109375" style="48" customWidth="1"/>
    <col min="6838" max="6838" width="6.7109375" style="48" customWidth="1"/>
    <col min="6839" max="7073" width="9.140625" style="48"/>
    <col min="7074" max="7074" width="32.42578125" style="48" customWidth="1"/>
    <col min="7075" max="7093" width="5.7109375" style="48" customWidth="1"/>
    <col min="7094" max="7094" width="6.7109375" style="48" customWidth="1"/>
    <col min="7095" max="7329" width="9.140625" style="48"/>
    <col min="7330" max="7330" width="32.42578125" style="48" customWidth="1"/>
    <col min="7331" max="7349" width="5.7109375" style="48" customWidth="1"/>
    <col min="7350" max="7350" width="6.7109375" style="48" customWidth="1"/>
    <col min="7351" max="7585" width="9.140625" style="48"/>
    <col min="7586" max="7586" width="32.42578125" style="48" customWidth="1"/>
    <col min="7587" max="7605" width="5.7109375" style="48" customWidth="1"/>
    <col min="7606" max="7606" width="6.7109375" style="48" customWidth="1"/>
    <col min="7607" max="7841" width="9.140625" style="48"/>
    <col min="7842" max="7842" width="32.42578125" style="48" customWidth="1"/>
    <col min="7843" max="7861" width="5.7109375" style="48" customWidth="1"/>
    <col min="7862" max="7862" width="6.7109375" style="48" customWidth="1"/>
    <col min="7863" max="8097" width="9.140625" style="48"/>
    <col min="8098" max="8098" width="32.42578125" style="48" customWidth="1"/>
    <col min="8099" max="8117" width="5.7109375" style="48" customWidth="1"/>
    <col min="8118" max="8118" width="6.7109375" style="48" customWidth="1"/>
    <col min="8119" max="8353" width="9.140625" style="48"/>
    <col min="8354" max="8354" width="32.42578125" style="48" customWidth="1"/>
    <col min="8355" max="8373" width="5.7109375" style="48" customWidth="1"/>
    <col min="8374" max="8374" width="6.7109375" style="48" customWidth="1"/>
    <col min="8375" max="8609" width="9.140625" style="48"/>
    <col min="8610" max="8610" width="32.42578125" style="48" customWidth="1"/>
    <col min="8611" max="8629" width="5.7109375" style="48" customWidth="1"/>
    <col min="8630" max="8630" width="6.7109375" style="48" customWidth="1"/>
    <col min="8631" max="8865" width="9.140625" style="48"/>
    <col min="8866" max="8866" width="32.42578125" style="48" customWidth="1"/>
    <col min="8867" max="8885" width="5.7109375" style="48" customWidth="1"/>
    <col min="8886" max="8886" width="6.7109375" style="48" customWidth="1"/>
    <col min="8887" max="9121" width="9.140625" style="48"/>
    <col min="9122" max="9122" width="32.42578125" style="48" customWidth="1"/>
    <col min="9123" max="9141" width="5.7109375" style="48" customWidth="1"/>
    <col min="9142" max="9142" width="6.7109375" style="48" customWidth="1"/>
    <col min="9143" max="9377" width="9.140625" style="48"/>
    <col min="9378" max="9378" width="32.42578125" style="48" customWidth="1"/>
    <col min="9379" max="9397" width="5.7109375" style="48" customWidth="1"/>
    <col min="9398" max="9398" width="6.7109375" style="48" customWidth="1"/>
    <col min="9399" max="9633" width="9.140625" style="48"/>
    <col min="9634" max="9634" width="32.42578125" style="48" customWidth="1"/>
    <col min="9635" max="9653" width="5.7109375" style="48" customWidth="1"/>
    <col min="9654" max="9654" width="6.7109375" style="48" customWidth="1"/>
    <col min="9655" max="9889" width="9.140625" style="48"/>
    <col min="9890" max="9890" width="32.42578125" style="48" customWidth="1"/>
    <col min="9891" max="9909" width="5.7109375" style="48" customWidth="1"/>
    <col min="9910" max="9910" width="6.7109375" style="48" customWidth="1"/>
    <col min="9911" max="10145" width="9.140625" style="48"/>
    <col min="10146" max="10146" width="32.42578125" style="48" customWidth="1"/>
    <col min="10147" max="10165" width="5.7109375" style="48" customWidth="1"/>
    <col min="10166" max="10166" width="6.7109375" style="48" customWidth="1"/>
    <col min="10167" max="10401" width="9.140625" style="48"/>
    <col min="10402" max="10402" width="32.42578125" style="48" customWidth="1"/>
    <col min="10403" max="10421" width="5.7109375" style="48" customWidth="1"/>
    <col min="10422" max="10422" width="6.7109375" style="48" customWidth="1"/>
    <col min="10423" max="10657" width="9.140625" style="48"/>
    <col min="10658" max="10658" width="32.42578125" style="48" customWidth="1"/>
    <col min="10659" max="10677" width="5.7109375" style="48" customWidth="1"/>
    <col min="10678" max="10678" width="6.7109375" style="48" customWidth="1"/>
    <col min="10679" max="10913" width="9.140625" style="48"/>
    <col min="10914" max="10914" width="32.42578125" style="48" customWidth="1"/>
    <col min="10915" max="10933" width="5.7109375" style="48" customWidth="1"/>
    <col min="10934" max="10934" width="6.7109375" style="48" customWidth="1"/>
    <col min="10935" max="11169" width="9.140625" style="48"/>
    <col min="11170" max="11170" width="32.42578125" style="48" customWidth="1"/>
    <col min="11171" max="11189" width="5.7109375" style="48" customWidth="1"/>
    <col min="11190" max="11190" width="6.7109375" style="48" customWidth="1"/>
    <col min="11191" max="11425" width="9.140625" style="48"/>
    <col min="11426" max="11426" width="32.42578125" style="48" customWidth="1"/>
    <col min="11427" max="11445" width="5.7109375" style="48" customWidth="1"/>
    <col min="11446" max="11446" width="6.7109375" style="48" customWidth="1"/>
    <col min="11447" max="11681" width="9.140625" style="48"/>
    <col min="11682" max="11682" width="32.42578125" style="48" customWidth="1"/>
    <col min="11683" max="11701" width="5.7109375" style="48" customWidth="1"/>
    <col min="11702" max="11702" width="6.7109375" style="48" customWidth="1"/>
    <col min="11703" max="11937" width="9.140625" style="48"/>
    <col min="11938" max="11938" width="32.42578125" style="48" customWidth="1"/>
    <col min="11939" max="11957" width="5.7109375" style="48" customWidth="1"/>
    <col min="11958" max="11958" width="6.7109375" style="48" customWidth="1"/>
    <col min="11959" max="12193" width="9.140625" style="48"/>
    <col min="12194" max="12194" width="32.42578125" style="48" customWidth="1"/>
    <col min="12195" max="12213" width="5.7109375" style="48" customWidth="1"/>
    <col min="12214" max="12214" width="6.7109375" style="48" customWidth="1"/>
    <col min="12215" max="12449" width="9.140625" style="48"/>
    <col min="12450" max="12450" width="32.42578125" style="48" customWidth="1"/>
    <col min="12451" max="12469" width="5.7109375" style="48" customWidth="1"/>
    <col min="12470" max="12470" width="6.7109375" style="48" customWidth="1"/>
    <col min="12471" max="12705" width="9.140625" style="48"/>
    <col min="12706" max="12706" width="32.42578125" style="48" customWidth="1"/>
    <col min="12707" max="12725" width="5.7109375" style="48" customWidth="1"/>
    <col min="12726" max="12726" width="6.7109375" style="48" customWidth="1"/>
    <col min="12727" max="12961" width="9.140625" style="48"/>
    <col min="12962" max="12962" width="32.42578125" style="48" customWidth="1"/>
    <col min="12963" max="12981" width="5.7109375" style="48" customWidth="1"/>
    <col min="12982" max="12982" width="6.7109375" style="48" customWidth="1"/>
    <col min="12983" max="13217" width="9.140625" style="48"/>
    <col min="13218" max="13218" width="32.42578125" style="48" customWidth="1"/>
    <col min="13219" max="13237" width="5.7109375" style="48" customWidth="1"/>
    <col min="13238" max="13238" width="6.7109375" style="48" customWidth="1"/>
    <col min="13239" max="13473" width="9.140625" style="48"/>
    <col min="13474" max="13474" width="32.42578125" style="48" customWidth="1"/>
    <col min="13475" max="13493" width="5.7109375" style="48" customWidth="1"/>
    <col min="13494" max="13494" width="6.7109375" style="48" customWidth="1"/>
    <col min="13495" max="13729" width="9.140625" style="48"/>
    <col min="13730" max="13730" width="32.42578125" style="48" customWidth="1"/>
    <col min="13731" max="13749" width="5.7109375" style="48" customWidth="1"/>
    <col min="13750" max="13750" width="6.7109375" style="48" customWidth="1"/>
    <col min="13751" max="13985" width="9.140625" style="48"/>
    <col min="13986" max="13986" width="32.42578125" style="48" customWidth="1"/>
    <col min="13987" max="14005" width="5.7109375" style="48" customWidth="1"/>
    <col min="14006" max="14006" width="6.7109375" style="48" customWidth="1"/>
    <col min="14007" max="14241" width="9.140625" style="48"/>
    <col min="14242" max="14242" width="32.42578125" style="48" customWidth="1"/>
    <col min="14243" max="14261" width="5.7109375" style="48" customWidth="1"/>
    <col min="14262" max="14262" width="6.7109375" style="48" customWidth="1"/>
    <col min="14263" max="14497" width="9.140625" style="48"/>
    <col min="14498" max="14498" width="32.42578125" style="48" customWidth="1"/>
    <col min="14499" max="14517" width="5.7109375" style="48" customWidth="1"/>
    <col min="14518" max="14518" width="6.7109375" style="48" customWidth="1"/>
    <col min="14519" max="14753" width="9.140625" style="48"/>
    <col min="14754" max="14754" width="32.42578125" style="48" customWidth="1"/>
    <col min="14755" max="14773" width="5.7109375" style="48" customWidth="1"/>
    <col min="14774" max="14774" width="6.7109375" style="48" customWidth="1"/>
    <col min="14775" max="15009" width="9.140625" style="48"/>
    <col min="15010" max="15010" width="32.42578125" style="48" customWidth="1"/>
    <col min="15011" max="15029" width="5.7109375" style="48" customWidth="1"/>
    <col min="15030" max="15030" width="6.7109375" style="48" customWidth="1"/>
    <col min="15031" max="15265" width="9.140625" style="48"/>
    <col min="15266" max="15266" width="32.42578125" style="48" customWidth="1"/>
    <col min="15267" max="15285" width="5.7109375" style="48" customWidth="1"/>
    <col min="15286" max="15286" width="6.7109375" style="48" customWidth="1"/>
    <col min="15287" max="15521" width="9.140625" style="48"/>
    <col min="15522" max="15522" width="32.42578125" style="48" customWidth="1"/>
    <col min="15523" max="15541" width="5.7109375" style="48" customWidth="1"/>
    <col min="15542" max="15542" width="6.7109375" style="48" customWidth="1"/>
    <col min="15543" max="15777" width="9.140625" style="48"/>
    <col min="15778" max="15778" width="32.42578125" style="48" customWidth="1"/>
    <col min="15779" max="15797" width="5.7109375" style="48" customWidth="1"/>
    <col min="15798" max="15798" width="6.7109375" style="48" customWidth="1"/>
    <col min="15799" max="16033" width="9.140625" style="48"/>
    <col min="16034" max="16034" width="32.42578125" style="48" customWidth="1"/>
    <col min="16035" max="16053" width="5.7109375" style="48" customWidth="1"/>
    <col min="16054" max="16054" width="6.7109375" style="48" customWidth="1"/>
    <col min="16055" max="16384" width="9.140625" style="48"/>
  </cols>
  <sheetData>
    <row r="1" spans="1:21" ht="12" customHeight="1" x14ac:dyDescent="0.2">
      <c r="A1" s="510" t="s">
        <v>456</v>
      </c>
    </row>
    <row r="2" spans="1:21" ht="12" customHeight="1" x14ac:dyDescent="0.2">
      <c r="A2" s="41" t="s">
        <v>298</v>
      </c>
      <c r="T2" s="541"/>
      <c r="U2" s="541"/>
    </row>
    <row r="3" spans="1:21" ht="10.5" customHeight="1" thickBot="1" x14ac:dyDescent="0.25">
      <c r="A3" s="1082"/>
    </row>
    <row r="4" spans="1:21" ht="12" customHeight="1" x14ac:dyDescent="0.2">
      <c r="A4" s="1502" t="s">
        <v>0</v>
      </c>
      <c r="B4" s="1504">
        <v>2013</v>
      </c>
      <c r="C4" s="1505"/>
      <c r="D4" s="1505"/>
      <c r="E4" s="1505"/>
      <c r="F4" s="1506"/>
      <c r="G4" s="1504">
        <v>2014</v>
      </c>
      <c r="H4" s="1505"/>
      <c r="I4" s="1505"/>
      <c r="J4" s="1505"/>
      <c r="K4" s="1506"/>
      <c r="L4" s="1504">
        <f>2014+1</f>
        <v>2015</v>
      </c>
      <c r="M4" s="1505"/>
      <c r="N4" s="1505"/>
      <c r="O4" s="1505"/>
      <c r="P4" s="1506"/>
      <c r="Q4" s="1504" t="s">
        <v>119</v>
      </c>
      <c r="R4" s="1505"/>
      <c r="S4" s="1505"/>
      <c r="T4" s="1505"/>
      <c r="U4" s="1506"/>
    </row>
    <row r="5" spans="1:21" ht="98.25" customHeight="1" thickBot="1" x14ac:dyDescent="0.25">
      <c r="A5" s="1503"/>
      <c r="B5" s="372" t="s">
        <v>288</v>
      </c>
      <c r="C5" s="308" t="s">
        <v>289</v>
      </c>
      <c r="D5" s="308" t="s">
        <v>290</v>
      </c>
      <c r="E5" s="308" t="s">
        <v>299</v>
      </c>
      <c r="F5" s="307" t="s">
        <v>300</v>
      </c>
      <c r="G5" s="372" t="s">
        <v>288</v>
      </c>
      <c r="H5" s="308" t="s">
        <v>289</v>
      </c>
      <c r="I5" s="308" t="s">
        <v>290</v>
      </c>
      <c r="J5" s="373" t="s">
        <v>299</v>
      </c>
      <c r="K5" s="307" t="s">
        <v>300</v>
      </c>
      <c r="L5" s="372" t="s">
        <v>288</v>
      </c>
      <c r="M5" s="308" t="s">
        <v>289</v>
      </c>
      <c r="N5" s="308" t="s">
        <v>290</v>
      </c>
      <c r="O5" s="373" t="s">
        <v>299</v>
      </c>
      <c r="P5" s="307" t="s">
        <v>300</v>
      </c>
      <c r="Q5" s="372" t="s">
        <v>288</v>
      </c>
      <c r="R5" s="308" t="s">
        <v>289</v>
      </c>
      <c r="S5" s="308" t="s">
        <v>290</v>
      </c>
      <c r="T5" s="308" t="s">
        <v>299</v>
      </c>
      <c r="U5" s="307" t="s">
        <v>300</v>
      </c>
    </row>
    <row r="6" spans="1:21" ht="12.95" customHeight="1" x14ac:dyDescent="0.2">
      <c r="A6" s="2" t="s">
        <v>1</v>
      </c>
      <c r="B6" s="457" t="s">
        <v>121</v>
      </c>
      <c r="C6" s="458" t="s">
        <v>121</v>
      </c>
      <c r="D6" s="455" t="s">
        <v>121</v>
      </c>
      <c r="E6" s="455">
        <v>13</v>
      </c>
      <c r="F6" s="227" t="s">
        <v>121</v>
      </c>
      <c r="G6" s="457" t="s">
        <v>121</v>
      </c>
      <c r="H6" s="458" t="s">
        <v>121</v>
      </c>
      <c r="I6" s="455" t="s">
        <v>121</v>
      </c>
      <c r="J6" s="455">
        <v>8</v>
      </c>
      <c r="K6" s="227">
        <v>3</v>
      </c>
      <c r="L6" s="457" t="s">
        <v>121</v>
      </c>
      <c r="M6" s="458" t="s">
        <v>121</v>
      </c>
      <c r="N6" s="455" t="s">
        <v>121</v>
      </c>
      <c r="O6" s="455">
        <v>4</v>
      </c>
      <c r="P6" s="227">
        <v>3</v>
      </c>
      <c r="Q6" s="984">
        <f>SUM(G6,L6,B6)</f>
        <v>0</v>
      </c>
      <c r="R6" s="985">
        <f>SUM(H6,M6,C6)</f>
        <v>0</v>
      </c>
      <c r="S6" s="986">
        <f>SUM(I6,N6,D6)</f>
        <v>0</v>
      </c>
      <c r="T6" s="986">
        <f>SUM(J6,O6,E6)</f>
        <v>25</v>
      </c>
      <c r="U6" s="987">
        <f>SUM(K6,P6,F6)</f>
        <v>6</v>
      </c>
    </row>
    <row r="7" spans="1:21" ht="12.95" customHeight="1" x14ac:dyDescent="0.2">
      <c r="A7" s="2" t="s">
        <v>3</v>
      </c>
      <c r="B7" s="457" t="s">
        <v>121</v>
      </c>
      <c r="C7" s="458" t="s">
        <v>121</v>
      </c>
      <c r="D7" s="455">
        <v>1</v>
      </c>
      <c r="E7" s="455">
        <v>2</v>
      </c>
      <c r="F7" s="227" t="s">
        <v>121</v>
      </c>
      <c r="G7" s="457" t="s">
        <v>121</v>
      </c>
      <c r="H7" s="458" t="s">
        <v>121</v>
      </c>
      <c r="I7" s="455" t="s">
        <v>121</v>
      </c>
      <c r="J7" s="455">
        <v>3</v>
      </c>
      <c r="K7" s="227" t="s">
        <v>121</v>
      </c>
      <c r="L7" s="457" t="s">
        <v>121</v>
      </c>
      <c r="M7" s="458" t="s">
        <v>121</v>
      </c>
      <c r="N7" s="455" t="s">
        <v>121</v>
      </c>
      <c r="O7" s="455" t="s">
        <v>121</v>
      </c>
      <c r="P7" s="227" t="s">
        <v>121</v>
      </c>
      <c r="Q7" s="984">
        <f t="shared" ref="Q7:U57" si="0">SUM(G7,L7,B7)</f>
        <v>0</v>
      </c>
      <c r="R7" s="985">
        <f t="shared" si="0"/>
        <v>0</v>
      </c>
      <c r="S7" s="986">
        <f t="shared" si="0"/>
        <v>1</v>
      </c>
      <c r="T7" s="986">
        <f t="shared" si="0"/>
        <v>5</v>
      </c>
      <c r="U7" s="987">
        <f t="shared" si="0"/>
        <v>0</v>
      </c>
    </row>
    <row r="8" spans="1:21" ht="12.95" customHeight="1" x14ac:dyDescent="0.2">
      <c r="A8" s="6" t="s">
        <v>7</v>
      </c>
      <c r="B8" s="459" t="s">
        <v>121</v>
      </c>
      <c r="C8" s="460" t="s">
        <v>121</v>
      </c>
      <c r="D8" s="98" t="s">
        <v>121</v>
      </c>
      <c r="E8" s="98">
        <v>61</v>
      </c>
      <c r="F8" s="228">
        <v>3</v>
      </c>
      <c r="G8" s="459" t="s">
        <v>121</v>
      </c>
      <c r="H8" s="460" t="s">
        <v>121</v>
      </c>
      <c r="I8" s="98">
        <v>2</v>
      </c>
      <c r="J8" s="98">
        <v>20</v>
      </c>
      <c r="K8" s="228">
        <v>1</v>
      </c>
      <c r="L8" s="457" t="s">
        <v>121</v>
      </c>
      <c r="M8" s="458" t="s">
        <v>121</v>
      </c>
      <c r="N8" s="455">
        <v>1</v>
      </c>
      <c r="O8" s="455">
        <v>33</v>
      </c>
      <c r="P8" s="227">
        <v>5</v>
      </c>
      <c r="Q8" s="984">
        <f t="shared" si="0"/>
        <v>0</v>
      </c>
      <c r="R8" s="985">
        <f t="shared" si="0"/>
        <v>0</v>
      </c>
      <c r="S8" s="986">
        <f t="shared" si="0"/>
        <v>3</v>
      </c>
      <c r="T8" s="986">
        <f t="shared" si="0"/>
        <v>114</v>
      </c>
      <c r="U8" s="987">
        <f t="shared" si="0"/>
        <v>9</v>
      </c>
    </row>
    <row r="9" spans="1:21" ht="12.95" customHeight="1" x14ac:dyDescent="0.2">
      <c r="A9" s="6" t="s">
        <v>9</v>
      </c>
      <c r="B9" s="29" t="s">
        <v>121</v>
      </c>
      <c r="C9" s="30" t="s">
        <v>121</v>
      </c>
      <c r="D9" s="30" t="s">
        <v>121</v>
      </c>
      <c r="E9" s="30" t="s">
        <v>121</v>
      </c>
      <c r="F9" s="228" t="s">
        <v>121</v>
      </c>
      <c r="G9" s="29" t="s">
        <v>121</v>
      </c>
      <c r="H9" s="30" t="s">
        <v>121</v>
      </c>
      <c r="I9" s="30" t="s">
        <v>121</v>
      </c>
      <c r="J9" s="30" t="s">
        <v>121</v>
      </c>
      <c r="K9" s="228" t="s">
        <v>121</v>
      </c>
      <c r="L9" s="457" t="s">
        <v>121</v>
      </c>
      <c r="M9" s="458" t="s">
        <v>121</v>
      </c>
      <c r="N9" s="455" t="s">
        <v>121</v>
      </c>
      <c r="O9" s="455" t="s">
        <v>121</v>
      </c>
      <c r="P9" s="227">
        <v>1</v>
      </c>
      <c r="Q9" s="984">
        <f t="shared" si="0"/>
        <v>0</v>
      </c>
      <c r="R9" s="985">
        <f t="shared" si="0"/>
        <v>0</v>
      </c>
      <c r="S9" s="986">
        <f t="shared" si="0"/>
        <v>0</v>
      </c>
      <c r="T9" s="986">
        <f t="shared" si="0"/>
        <v>0</v>
      </c>
      <c r="U9" s="987">
        <f t="shared" si="0"/>
        <v>1</v>
      </c>
    </row>
    <row r="10" spans="1:21" ht="12.95" customHeight="1" x14ac:dyDescent="0.2">
      <c r="A10" s="6" t="s">
        <v>10</v>
      </c>
      <c r="B10" s="459" t="s">
        <v>121</v>
      </c>
      <c r="C10" s="460" t="s">
        <v>121</v>
      </c>
      <c r="D10" s="98" t="s">
        <v>121</v>
      </c>
      <c r="E10" s="98">
        <v>5</v>
      </c>
      <c r="F10" s="228">
        <v>1</v>
      </c>
      <c r="G10" s="459" t="s">
        <v>121</v>
      </c>
      <c r="H10" s="460" t="s">
        <v>121</v>
      </c>
      <c r="I10" s="98" t="s">
        <v>121</v>
      </c>
      <c r="J10" s="98">
        <v>7</v>
      </c>
      <c r="K10" s="228">
        <v>1</v>
      </c>
      <c r="L10" s="457" t="s">
        <v>121</v>
      </c>
      <c r="M10" s="458" t="s">
        <v>121</v>
      </c>
      <c r="N10" s="455" t="s">
        <v>121</v>
      </c>
      <c r="O10" s="455">
        <v>3</v>
      </c>
      <c r="P10" s="227" t="s">
        <v>121</v>
      </c>
      <c r="Q10" s="984">
        <f t="shared" si="0"/>
        <v>0</v>
      </c>
      <c r="R10" s="985">
        <f t="shared" si="0"/>
        <v>0</v>
      </c>
      <c r="S10" s="986">
        <f t="shared" si="0"/>
        <v>0</v>
      </c>
      <c r="T10" s="986">
        <f t="shared" si="0"/>
        <v>15</v>
      </c>
      <c r="U10" s="987">
        <f t="shared" si="0"/>
        <v>2</v>
      </c>
    </row>
    <row r="11" spans="1:21" ht="12.95" customHeight="1" x14ac:dyDescent="0.2">
      <c r="A11" s="6" t="s">
        <v>12</v>
      </c>
      <c r="B11" s="459" t="s">
        <v>121</v>
      </c>
      <c r="C11" s="460" t="s">
        <v>121</v>
      </c>
      <c r="D11" s="98" t="s">
        <v>121</v>
      </c>
      <c r="E11" s="98">
        <v>5</v>
      </c>
      <c r="F11" s="461" t="s">
        <v>121</v>
      </c>
      <c r="G11" s="459" t="s">
        <v>121</v>
      </c>
      <c r="H11" s="460" t="s">
        <v>121</v>
      </c>
      <c r="I11" s="98" t="s">
        <v>121</v>
      </c>
      <c r="J11" s="98">
        <v>3</v>
      </c>
      <c r="K11" s="461" t="s">
        <v>121</v>
      </c>
      <c r="L11" s="457" t="s">
        <v>121</v>
      </c>
      <c r="M11" s="458" t="s">
        <v>121</v>
      </c>
      <c r="N11" s="455" t="s">
        <v>121</v>
      </c>
      <c r="O11" s="455">
        <v>7</v>
      </c>
      <c r="P11" s="227" t="s">
        <v>121</v>
      </c>
      <c r="Q11" s="984">
        <f t="shared" si="0"/>
        <v>0</v>
      </c>
      <c r="R11" s="985">
        <f t="shared" si="0"/>
        <v>0</v>
      </c>
      <c r="S11" s="986">
        <f t="shared" si="0"/>
        <v>0</v>
      </c>
      <c r="T11" s="986">
        <f t="shared" si="0"/>
        <v>15</v>
      </c>
      <c r="U11" s="987">
        <f t="shared" si="0"/>
        <v>0</v>
      </c>
    </row>
    <row r="12" spans="1:21" ht="12.95" customHeight="1" x14ac:dyDescent="0.2">
      <c r="A12" s="6" t="s">
        <v>14</v>
      </c>
      <c r="B12" s="459">
        <v>2</v>
      </c>
      <c r="C12" s="460" t="s">
        <v>121</v>
      </c>
      <c r="D12" s="98" t="s">
        <v>121</v>
      </c>
      <c r="E12" s="98">
        <v>10</v>
      </c>
      <c r="F12" s="461" t="s">
        <v>121</v>
      </c>
      <c r="G12" s="459" t="s">
        <v>121</v>
      </c>
      <c r="H12" s="460" t="s">
        <v>121</v>
      </c>
      <c r="I12" s="98" t="s">
        <v>121</v>
      </c>
      <c r="J12" s="98">
        <v>9</v>
      </c>
      <c r="K12" s="461" t="s">
        <v>121</v>
      </c>
      <c r="L12" s="457" t="s">
        <v>121</v>
      </c>
      <c r="M12" s="458" t="s">
        <v>121</v>
      </c>
      <c r="N12" s="455" t="s">
        <v>121</v>
      </c>
      <c r="O12" s="455">
        <v>6</v>
      </c>
      <c r="P12" s="227">
        <v>2</v>
      </c>
      <c r="Q12" s="984">
        <f t="shared" si="0"/>
        <v>2</v>
      </c>
      <c r="R12" s="985">
        <f t="shared" si="0"/>
        <v>0</v>
      </c>
      <c r="S12" s="986">
        <f t="shared" si="0"/>
        <v>0</v>
      </c>
      <c r="T12" s="986">
        <f t="shared" si="0"/>
        <v>25</v>
      </c>
      <c r="U12" s="987">
        <f t="shared" si="0"/>
        <v>2</v>
      </c>
    </row>
    <row r="13" spans="1:21" ht="12.75" customHeight="1" x14ac:dyDescent="0.2">
      <c r="A13" s="6" t="s">
        <v>20</v>
      </c>
      <c r="B13" s="459" t="s">
        <v>121</v>
      </c>
      <c r="C13" s="460" t="s">
        <v>121</v>
      </c>
      <c r="D13" s="98" t="s">
        <v>121</v>
      </c>
      <c r="E13" s="98" t="s">
        <v>121</v>
      </c>
      <c r="F13" s="228" t="s">
        <v>121</v>
      </c>
      <c r="G13" s="459" t="s">
        <v>121</v>
      </c>
      <c r="H13" s="460" t="s">
        <v>121</v>
      </c>
      <c r="I13" s="98" t="s">
        <v>121</v>
      </c>
      <c r="J13" s="98">
        <v>1</v>
      </c>
      <c r="K13" s="228" t="s">
        <v>121</v>
      </c>
      <c r="L13" s="457" t="s">
        <v>121</v>
      </c>
      <c r="M13" s="458" t="s">
        <v>121</v>
      </c>
      <c r="N13" s="455" t="s">
        <v>121</v>
      </c>
      <c r="O13" s="455">
        <v>1</v>
      </c>
      <c r="P13" s="227">
        <v>1</v>
      </c>
      <c r="Q13" s="984">
        <f t="shared" si="0"/>
        <v>0</v>
      </c>
      <c r="R13" s="985">
        <f t="shared" si="0"/>
        <v>0</v>
      </c>
      <c r="S13" s="986">
        <f t="shared" si="0"/>
        <v>0</v>
      </c>
      <c r="T13" s="986">
        <f t="shared" si="0"/>
        <v>2</v>
      </c>
      <c r="U13" s="987">
        <f t="shared" si="0"/>
        <v>1</v>
      </c>
    </row>
    <row r="14" spans="1:21" ht="12.75" customHeight="1" x14ac:dyDescent="0.2">
      <c r="A14" s="6" t="s">
        <v>21</v>
      </c>
      <c r="B14" s="459" t="s">
        <v>121</v>
      </c>
      <c r="C14" s="460" t="s">
        <v>121</v>
      </c>
      <c r="D14" s="98" t="s">
        <v>121</v>
      </c>
      <c r="E14" s="98" t="s">
        <v>121</v>
      </c>
      <c r="F14" s="228" t="s">
        <v>121</v>
      </c>
      <c r="G14" s="459" t="s">
        <v>121</v>
      </c>
      <c r="H14" s="460" t="s">
        <v>121</v>
      </c>
      <c r="I14" s="98" t="s">
        <v>121</v>
      </c>
      <c r="J14" s="98">
        <v>1</v>
      </c>
      <c r="K14" s="228" t="s">
        <v>121</v>
      </c>
      <c r="L14" s="457" t="s">
        <v>121</v>
      </c>
      <c r="M14" s="458" t="s">
        <v>121</v>
      </c>
      <c r="N14" s="455" t="s">
        <v>121</v>
      </c>
      <c r="O14" s="455" t="s">
        <v>121</v>
      </c>
      <c r="P14" s="227" t="s">
        <v>121</v>
      </c>
      <c r="Q14" s="984">
        <f t="shared" si="0"/>
        <v>0</v>
      </c>
      <c r="R14" s="985">
        <f t="shared" si="0"/>
        <v>0</v>
      </c>
      <c r="S14" s="986">
        <f t="shared" si="0"/>
        <v>0</v>
      </c>
      <c r="T14" s="986">
        <f t="shared" si="0"/>
        <v>1</v>
      </c>
      <c r="U14" s="987">
        <f t="shared" si="0"/>
        <v>0</v>
      </c>
    </row>
    <row r="15" spans="1:21" ht="12.75" customHeight="1" x14ac:dyDescent="0.2">
      <c r="A15" s="6" t="s">
        <v>24</v>
      </c>
      <c r="B15" s="459" t="s">
        <v>121</v>
      </c>
      <c r="C15" s="460" t="s">
        <v>121</v>
      </c>
      <c r="D15" s="98" t="s">
        <v>121</v>
      </c>
      <c r="E15" s="98" t="s">
        <v>121</v>
      </c>
      <c r="F15" s="228" t="s">
        <v>121</v>
      </c>
      <c r="G15" s="459" t="s">
        <v>121</v>
      </c>
      <c r="H15" s="460" t="s">
        <v>121</v>
      </c>
      <c r="I15" s="98" t="s">
        <v>121</v>
      </c>
      <c r="J15" s="98">
        <v>2</v>
      </c>
      <c r="K15" s="228" t="s">
        <v>121</v>
      </c>
      <c r="L15" s="457" t="s">
        <v>121</v>
      </c>
      <c r="M15" s="458" t="s">
        <v>121</v>
      </c>
      <c r="N15" s="455" t="s">
        <v>121</v>
      </c>
      <c r="O15" s="455">
        <v>1</v>
      </c>
      <c r="P15" s="227" t="s">
        <v>121</v>
      </c>
      <c r="Q15" s="984">
        <f t="shared" si="0"/>
        <v>0</v>
      </c>
      <c r="R15" s="985">
        <f t="shared" si="0"/>
        <v>0</v>
      </c>
      <c r="S15" s="986">
        <f t="shared" si="0"/>
        <v>0</v>
      </c>
      <c r="T15" s="986">
        <f t="shared" si="0"/>
        <v>3</v>
      </c>
      <c r="U15" s="987">
        <f t="shared" si="0"/>
        <v>0</v>
      </c>
    </row>
    <row r="16" spans="1:21" ht="12.95" customHeight="1" x14ac:dyDescent="0.2">
      <c r="A16" s="6" t="s">
        <v>28</v>
      </c>
      <c r="B16" s="459" t="s">
        <v>121</v>
      </c>
      <c r="C16" s="460" t="s">
        <v>121</v>
      </c>
      <c r="D16" s="98" t="s">
        <v>121</v>
      </c>
      <c r="E16" s="98">
        <v>1</v>
      </c>
      <c r="F16" s="228" t="s">
        <v>121</v>
      </c>
      <c r="G16" s="459" t="s">
        <v>121</v>
      </c>
      <c r="H16" s="460" t="s">
        <v>121</v>
      </c>
      <c r="I16" s="98" t="s">
        <v>121</v>
      </c>
      <c r="J16" s="98" t="s">
        <v>121</v>
      </c>
      <c r="K16" s="228" t="s">
        <v>121</v>
      </c>
      <c r="L16" s="457" t="s">
        <v>121</v>
      </c>
      <c r="M16" s="458" t="s">
        <v>121</v>
      </c>
      <c r="N16" s="455" t="s">
        <v>121</v>
      </c>
      <c r="O16" s="455">
        <v>1</v>
      </c>
      <c r="P16" s="227" t="s">
        <v>121</v>
      </c>
      <c r="Q16" s="984">
        <f t="shared" si="0"/>
        <v>0</v>
      </c>
      <c r="R16" s="985">
        <f t="shared" si="0"/>
        <v>0</v>
      </c>
      <c r="S16" s="986">
        <f t="shared" si="0"/>
        <v>0</v>
      </c>
      <c r="T16" s="986">
        <f t="shared" si="0"/>
        <v>2</v>
      </c>
      <c r="U16" s="987">
        <f t="shared" si="0"/>
        <v>0</v>
      </c>
    </row>
    <row r="17" spans="1:23" ht="12.95" customHeight="1" x14ac:dyDescent="0.2">
      <c r="A17" s="6" t="s">
        <v>29</v>
      </c>
      <c r="B17" s="459" t="s">
        <v>121</v>
      </c>
      <c r="C17" s="460" t="s">
        <v>121</v>
      </c>
      <c r="D17" s="98" t="s">
        <v>121</v>
      </c>
      <c r="E17" s="98" t="s">
        <v>121</v>
      </c>
      <c r="F17" s="228" t="s">
        <v>121</v>
      </c>
      <c r="G17" s="459" t="s">
        <v>121</v>
      </c>
      <c r="H17" s="460" t="s">
        <v>121</v>
      </c>
      <c r="I17" s="98" t="s">
        <v>121</v>
      </c>
      <c r="J17" s="98">
        <v>1</v>
      </c>
      <c r="K17" s="228" t="s">
        <v>121</v>
      </c>
      <c r="L17" s="457" t="s">
        <v>121</v>
      </c>
      <c r="M17" s="458" t="s">
        <v>121</v>
      </c>
      <c r="N17" s="455" t="s">
        <v>121</v>
      </c>
      <c r="O17" s="455" t="s">
        <v>121</v>
      </c>
      <c r="P17" s="227" t="s">
        <v>121</v>
      </c>
      <c r="Q17" s="984">
        <f t="shared" si="0"/>
        <v>0</v>
      </c>
      <c r="R17" s="985">
        <f t="shared" si="0"/>
        <v>0</v>
      </c>
      <c r="S17" s="986">
        <f t="shared" si="0"/>
        <v>0</v>
      </c>
      <c r="T17" s="986">
        <f t="shared" si="0"/>
        <v>1</v>
      </c>
      <c r="U17" s="987">
        <f t="shared" si="0"/>
        <v>0</v>
      </c>
    </row>
    <row r="18" spans="1:23" ht="12.95" customHeight="1" x14ac:dyDescent="0.2">
      <c r="A18" s="6" t="s">
        <v>30</v>
      </c>
      <c r="B18" s="459" t="s">
        <v>121</v>
      </c>
      <c r="C18" s="460" t="s">
        <v>121</v>
      </c>
      <c r="D18" s="98" t="s">
        <v>121</v>
      </c>
      <c r="E18" s="98">
        <v>190</v>
      </c>
      <c r="F18" s="228">
        <v>24</v>
      </c>
      <c r="G18" s="459" t="s">
        <v>121</v>
      </c>
      <c r="H18" s="460" t="s">
        <v>121</v>
      </c>
      <c r="I18" s="98" t="s">
        <v>121</v>
      </c>
      <c r="J18" s="98">
        <v>111</v>
      </c>
      <c r="K18" s="228">
        <v>3</v>
      </c>
      <c r="L18" s="457" t="s">
        <v>121</v>
      </c>
      <c r="M18" s="458" t="s">
        <v>121</v>
      </c>
      <c r="N18" s="455" t="s">
        <v>121</v>
      </c>
      <c r="O18" s="455">
        <v>114</v>
      </c>
      <c r="P18" s="227">
        <v>11</v>
      </c>
      <c r="Q18" s="984">
        <f t="shared" si="0"/>
        <v>0</v>
      </c>
      <c r="R18" s="985">
        <f t="shared" si="0"/>
        <v>0</v>
      </c>
      <c r="S18" s="986">
        <f t="shared" si="0"/>
        <v>0</v>
      </c>
      <c r="T18" s="986">
        <f t="shared" si="0"/>
        <v>415</v>
      </c>
      <c r="U18" s="987">
        <f t="shared" si="0"/>
        <v>38</v>
      </c>
    </row>
    <row r="19" spans="1:23" x14ac:dyDescent="0.2">
      <c r="A19" s="6" t="s">
        <v>33</v>
      </c>
      <c r="B19" s="459" t="s">
        <v>121</v>
      </c>
      <c r="C19" s="460" t="s">
        <v>121</v>
      </c>
      <c r="D19" s="98" t="s">
        <v>121</v>
      </c>
      <c r="E19" s="98">
        <v>2</v>
      </c>
      <c r="F19" s="228" t="s">
        <v>121</v>
      </c>
      <c r="G19" s="459" t="s">
        <v>121</v>
      </c>
      <c r="H19" s="460" t="s">
        <v>121</v>
      </c>
      <c r="I19" s="98" t="s">
        <v>121</v>
      </c>
      <c r="J19" s="98">
        <v>2</v>
      </c>
      <c r="K19" s="228" t="s">
        <v>121</v>
      </c>
      <c r="L19" s="457" t="s">
        <v>121</v>
      </c>
      <c r="M19" s="458" t="s">
        <v>121</v>
      </c>
      <c r="N19" s="455" t="s">
        <v>121</v>
      </c>
      <c r="O19" s="455" t="s">
        <v>121</v>
      </c>
      <c r="P19" s="227" t="s">
        <v>121</v>
      </c>
      <c r="Q19" s="984">
        <f t="shared" si="0"/>
        <v>0</v>
      </c>
      <c r="R19" s="985">
        <f t="shared" si="0"/>
        <v>0</v>
      </c>
      <c r="S19" s="986">
        <f t="shared" si="0"/>
        <v>0</v>
      </c>
      <c r="T19" s="986">
        <f t="shared" si="0"/>
        <v>4</v>
      </c>
      <c r="U19" s="987">
        <f t="shared" si="0"/>
        <v>0</v>
      </c>
      <c r="W19" s="520"/>
    </row>
    <row r="20" spans="1:23" x14ac:dyDescent="0.2">
      <c r="A20" s="6" t="s">
        <v>35</v>
      </c>
      <c r="B20" s="29" t="s">
        <v>121</v>
      </c>
      <c r="C20" s="30" t="s">
        <v>121</v>
      </c>
      <c r="D20" s="30" t="s">
        <v>121</v>
      </c>
      <c r="E20" s="30">
        <v>1</v>
      </c>
      <c r="F20" s="228" t="s">
        <v>121</v>
      </c>
      <c r="G20" s="29" t="s">
        <v>121</v>
      </c>
      <c r="H20" s="30" t="s">
        <v>121</v>
      </c>
      <c r="I20" s="30" t="s">
        <v>121</v>
      </c>
      <c r="J20" s="30">
        <v>3</v>
      </c>
      <c r="K20" s="228" t="s">
        <v>121</v>
      </c>
      <c r="L20" s="457" t="s">
        <v>121</v>
      </c>
      <c r="M20" s="458" t="s">
        <v>121</v>
      </c>
      <c r="N20" s="455" t="s">
        <v>121</v>
      </c>
      <c r="O20" s="455">
        <v>2</v>
      </c>
      <c r="P20" s="227" t="s">
        <v>121</v>
      </c>
      <c r="Q20" s="984">
        <f t="shared" si="0"/>
        <v>0</v>
      </c>
      <c r="R20" s="985">
        <f t="shared" si="0"/>
        <v>0</v>
      </c>
      <c r="S20" s="986">
        <f t="shared" si="0"/>
        <v>0</v>
      </c>
      <c r="T20" s="986">
        <f t="shared" si="0"/>
        <v>6</v>
      </c>
      <c r="U20" s="987">
        <f t="shared" si="0"/>
        <v>0</v>
      </c>
      <c r="W20" s="520"/>
    </row>
    <row r="21" spans="1:23" x14ac:dyDescent="0.2">
      <c r="A21" s="6" t="s">
        <v>37</v>
      </c>
      <c r="B21" s="29" t="s">
        <v>121</v>
      </c>
      <c r="C21" s="30" t="s">
        <v>121</v>
      </c>
      <c r="D21" s="30" t="s">
        <v>121</v>
      </c>
      <c r="E21" s="30">
        <v>1</v>
      </c>
      <c r="F21" s="228" t="s">
        <v>121</v>
      </c>
      <c r="G21" s="29" t="s">
        <v>121</v>
      </c>
      <c r="H21" s="30" t="s">
        <v>121</v>
      </c>
      <c r="I21" s="30" t="s">
        <v>121</v>
      </c>
      <c r="J21" s="30" t="s">
        <v>121</v>
      </c>
      <c r="K21" s="228" t="s">
        <v>121</v>
      </c>
      <c r="L21" s="457" t="s">
        <v>121</v>
      </c>
      <c r="M21" s="458" t="s">
        <v>121</v>
      </c>
      <c r="N21" s="455" t="s">
        <v>121</v>
      </c>
      <c r="O21" s="455" t="s">
        <v>121</v>
      </c>
      <c r="P21" s="227">
        <v>1</v>
      </c>
      <c r="Q21" s="984">
        <f t="shared" si="0"/>
        <v>0</v>
      </c>
      <c r="R21" s="985">
        <f t="shared" si="0"/>
        <v>0</v>
      </c>
      <c r="S21" s="986">
        <f t="shared" si="0"/>
        <v>0</v>
      </c>
      <c r="T21" s="986">
        <f t="shared" si="0"/>
        <v>1</v>
      </c>
      <c r="U21" s="987">
        <f t="shared" si="0"/>
        <v>1</v>
      </c>
      <c r="W21" s="520"/>
    </row>
    <row r="22" spans="1:23" x14ac:dyDescent="0.2">
      <c r="A22" s="6" t="s">
        <v>38</v>
      </c>
      <c r="B22" s="29" t="s">
        <v>121</v>
      </c>
      <c r="C22" s="30">
        <v>1</v>
      </c>
      <c r="D22" s="30" t="s">
        <v>121</v>
      </c>
      <c r="E22" s="30">
        <v>1</v>
      </c>
      <c r="F22" s="228" t="s">
        <v>121</v>
      </c>
      <c r="G22" s="29" t="s">
        <v>121</v>
      </c>
      <c r="H22" s="30" t="s">
        <v>121</v>
      </c>
      <c r="I22" s="30" t="s">
        <v>121</v>
      </c>
      <c r="J22" s="30">
        <v>1</v>
      </c>
      <c r="K22" s="228" t="s">
        <v>121</v>
      </c>
      <c r="L22" s="457" t="s">
        <v>121</v>
      </c>
      <c r="M22" s="458" t="s">
        <v>121</v>
      </c>
      <c r="N22" s="455" t="s">
        <v>121</v>
      </c>
      <c r="O22" s="455">
        <v>7</v>
      </c>
      <c r="P22" s="227">
        <v>1</v>
      </c>
      <c r="Q22" s="984">
        <f t="shared" si="0"/>
        <v>0</v>
      </c>
      <c r="R22" s="985">
        <f t="shared" si="0"/>
        <v>1</v>
      </c>
      <c r="S22" s="986">
        <f t="shared" si="0"/>
        <v>0</v>
      </c>
      <c r="T22" s="986">
        <f t="shared" si="0"/>
        <v>9</v>
      </c>
      <c r="U22" s="987">
        <f t="shared" si="0"/>
        <v>1</v>
      </c>
      <c r="W22" s="520"/>
    </row>
    <row r="23" spans="1:23" x14ac:dyDescent="0.2">
      <c r="A23" s="6" t="s">
        <v>43</v>
      </c>
      <c r="B23" s="29" t="s">
        <v>121</v>
      </c>
      <c r="C23" s="30" t="s">
        <v>121</v>
      </c>
      <c r="D23" s="30" t="s">
        <v>121</v>
      </c>
      <c r="E23" s="30" t="s">
        <v>121</v>
      </c>
      <c r="F23" s="228" t="s">
        <v>121</v>
      </c>
      <c r="G23" s="29" t="s">
        <v>121</v>
      </c>
      <c r="H23" s="30" t="s">
        <v>121</v>
      </c>
      <c r="I23" s="30" t="s">
        <v>121</v>
      </c>
      <c r="J23" s="30" t="s">
        <v>121</v>
      </c>
      <c r="K23" s="228" t="s">
        <v>121</v>
      </c>
      <c r="L23" s="457" t="s">
        <v>121</v>
      </c>
      <c r="M23" s="458" t="s">
        <v>121</v>
      </c>
      <c r="N23" s="455" t="s">
        <v>121</v>
      </c>
      <c r="O23" s="455">
        <v>1</v>
      </c>
      <c r="P23" s="227" t="s">
        <v>121</v>
      </c>
      <c r="Q23" s="984">
        <f t="shared" si="0"/>
        <v>0</v>
      </c>
      <c r="R23" s="985">
        <f t="shared" si="0"/>
        <v>0</v>
      </c>
      <c r="S23" s="986">
        <f t="shared" si="0"/>
        <v>0</v>
      </c>
      <c r="T23" s="986">
        <f t="shared" si="0"/>
        <v>1</v>
      </c>
      <c r="U23" s="987">
        <f t="shared" si="0"/>
        <v>0</v>
      </c>
      <c r="W23" s="520"/>
    </row>
    <row r="24" spans="1:23" x14ac:dyDescent="0.2">
      <c r="A24" s="6" t="s">
        <v>44</v>
      </c>
      <c r="B24" s="29" t="s">
        <v>121</v>
      </c>
      <c r="C24" s="30" t="s">
        <v>121</v>
      </c>
      <c r="D24" s="30" t="s">
        <v>121</v>
      </c>
      <c r="E24" s="30" t="s">
        <v>121</v>
      </c>
      <c r="F24" s="228" t="s">
        <v>121</v>
      </c>
      <c r="G24" s="29" t="s">
        <v>121</v>
      </c>
      <c r="H24" s="30" t="s">
        <v>121</v>
      </c>
      <c r="I24" s="30" t="s">
        <v>121</v>
      </c>
      <c r="J24" s="30">
        <v>1</v>
      </c>
      <c r="K24" s="228" t="s">
        <v>121</v>
      </c>
      <c r="L24" s="457" t="s">
        <v>121</v>
      </c>
      <c r="M24" s="458" t="s">
        <v>121</v>
      </c>
      <c r="N24" s="455" t="s">
        <v>121</v>
      </c>
      <c r="O24" s="455">
        <v>1</v>
      </c>
      <c r="P24" s="227" t="s">
        <v>121</v>
      </c>
      <c r="Q24" s="984">
        <f t="shared" si="0"/>
        <v>0</v>
      </c>
      <c r="R24" s="985">
        <f t="shared" si="0"/>
        <v>0</v>
      </c>
      <c r="S24" s="986">
        <f t="shared" si="0"/>
        <v>0</v>
      </c>
      <c r="T24" s="986">
        <f t="shared" si="0"/>
        <v>2</v>
      </c>
      <c r="U24" s="987">
        <f t="shared" si="0"/>
        <v>0</v>
      </c>
      <c r="W24" s="520"/>
    </row>
    <row r="25" spans="1:23" x14ac:dyDescent="0.2">
      <c r="A25" s="6" t="s">
        <v>45</v>
      </c>
      <c r="B25" s="29" t="s">
        <v>121</v>
      </c>
      <c r="C25" s="30" t="s">
        <v>121</v>
      </c>
      <c r="D25" s="30" t="s">
        <v>121</v>
      </c>
      <c r="E25" s="30" t="s">
        <v>121</v>
      </c>
      <c r="F25" s="228" t="s">
        <v>121</v>
      </c>
      <c r="G25" s="29" t="s">
        <v>121</v>
      </c>
      <c r="H25" s="30" t="s">
        <v>121</v>
      </c>
      <c r="I25" s="30" t="s">
        <v>121</v>
      </c>
      <c r="J25" s="30">
        <v>1</v>
      </c>
      <c r="K25" s="228" t="s">
        <v>121</v>
      </c>
      <c r="L25" s="457" t="s">
        <v>121</v>
      </c>
      <c r="M25" s="458" t="s">
        <v>121</v>
      </c>
      <c r="N25" s="455" t="s">
        <v>121</v>
      </c>
      <c r="O25" s="455">
        <v>1</v>
      </c>
      <c r="P25" s="227" t="s">
        <v>121</v>
      </c>
      <c r="Q25" s="984">
        <f t="shared" si="0"/>
        <v>0</v>
      </c>
      <c r="R25" s="985">
        <f t="shared" si="0"/>
        <v>0</v>
      </c>
      <c r="S25" s="986">
        <f t="shared" si="0"/>
        <v>0</v>
      </c>
      <c r="T25" s="986">
        <f t="shared" si="0"/>
        <v>2</v>
      </c>
      <c r="U25" s="987">
        <f t="shared" si="0"/>
        <v>0</v>
      </c>
      <c r="W25" s="520"/>
    </row>
    <row r="26" spans="1:23" x14ac:dyDescent="0.2">
      <c r="A26" s="6" t="s">
        <v>47</v>
      </c>
      <c r="B26" s="459" t="s">
        <v>121</v>
      </c>
      <c r="C26" s="460" t="s">
        <v>121</v>
      </c>
      <c r="D26" s="98" t="s">
        <v>121</v>
      </c>
      <c r="E26" s="98">
        <v>11</v>
      </c>
      <c r="F26" s="228" t="s">
        <v>121</v>
      </c>
      <c r="G26" s="459" t="s">
        <v>121</v>
      </c>
      <c r="H26" s="460" t="s">
        <v>121</v>
      </c>
      <c r="I26" s="98" t="s">
        <v>121</v>
      </c>
      <c r="J26" s="98">
        <v>12</v>
      </c>
      <c r="K26" s="228">
        <v>6</v>
      </c>
      <c r="L26" s="457" t="s">
        <v>121</v>
      </c>
      <c r="M26" s="458" t="s">
        <v>121</v>
      </c>
      <c r="N26" s="455" t="s">
        <v>121</v>
      </c>
      <c r="O26" s="455" t="s">
        <v>121</v>
      </c>
      <c r="P26" s="227" t="s">
        <v>121</v>
      </c>
      <c r="Q26" s="984">
        <f t="shared" si="0"/>
        <v>0</v>
      </c>
      <c r="R26" s="985">
        <f t="shared" si="0"/>
        <v>0</v>
      </c>
      <c r="S26" s="986">
        <f t="shared" si="0"/>
        <v>0</v>
      </c>
      <c r="T26" s="986">
        <f t="shared" si="0"/>
        <v>23</v>
      </c>
      <c r="U26" s="987">
        <f t="shared" si="0"/>
        <v>6</v>
      </c>
      <c r="W26" s="520"/>
    </row>
    <row r="27" spans="1:23" x14ac:dyDescent="0.2">
      <c r="A27" s="6" t="s">
        <v>48</v>
      </c>
      <c r="B27" s="459" t="s">
        <v>121</v>
      </c>
      <c r="C27" s="460" t="s">
        <v>121</v>
      </c>
      <c r="D27" s="98" t="s">
        <v>121</v>
      </c>
      <c r="E27" s="98">
        <v>1</v>
      </c>
      <c r="F27" s="228" t="s">
        <v>121</v>
      </c>
      <c r="G27" s="459" t="s">
        <v>121</v>
      </c>
      <c r="H27" s="460" t="s">
        <v>121</v>
      </c>
      <c r="I27" s="98" t="s">
        <v>121</v>
      </c>
      <c r="J27" s="98" t="s">
        <v>121</v>
      </c>
      <c r="K27" s="228" t="s">
        <v>121</v>
      </c>
      <c r="L27" s="457" t="s">
        <v>121</v>
      </c>
      <c r="M27" s="458" t="s">
        <v>121</v>
      </c>
      <c r="N27" s="455" t="s">
        <v>121</v>
      </c>
      <c r="O27" s="455" t="s">
        <v>121</v>
      </c>
      <c r="P27" s="227" t="s">
        <v>121</v>
      </c>
      <c r="Q27" s="984">
        <f t="shared" si="0"/>
        <v>0</v>
      </c>
      <c r="R27" s="985">
        <f t="shared" si="0"/>
        <v>0</v>
      </c>
      <c r="S27" s="986">
        <f t="shared" si="0"/>
        <v>0</v>
      </c>
      <c r="T27" s="986">
        <f t="shared" si="0"/>
        <v>1</v>
      </c>
      <c r="U27" s="987">
        <f t="shared" si="0"/>
        <v>0</v>
      </c>
      <c r="W27" s="520"/>
    </row>
    <row r="28" spans="1:23" x14ac:dyDescent="0.2">
      <c r="A28" s="6" t="s">
        <v>49</v>
      </c>
      <c r="B28" s="459">
        <v>2</v>
      </c>
      <c r="C28" s="460">
        <v>4</v>
      </c>
      <c r="D28" s="98">
        <v>1</v>
      </c>
      <c r="E28" s="98">
        <v>4</v>
      </c>
      <c r="F28" s="228" t="s">
        <v>121</v>
      </c>
      <c r="G28" s="459" t="s">
        <v>121</v>
      </c>
      <c r="H28" s="460" t="s">
        <v>121</v>
      </c>
      <c r="I28" s="98" t="s">
        <v>121</v>
      </c>
      <c r="J28" s="98">
        <v>6</v>
      </c>
      <c r="K28" s="228" t="s">
        <v>121</v>
      </c>
      <c r="L28" s="457" t="s">
        <v>121</v>
      </c>
      <c r="M28" s="458" t="s">
        <v>121</v>
      </c>
      <c r="N28" s="455" t="s">
        <v>121</v>
      </c>
      <c r="O28" s="455">
        <v>25</v>
      </c>
      <c r="P28" s="227">
        <v>10</v>
      </c>
      <c r="Q28" s="984">
        <f t="shared" si="0"/>
        <v>2</v>
      </c>
      <c r="R28" s="985">
        <f t="shared" si="0"/>
        <v>4</v>
      </c>
      <c r="S28" s="986">
        <f t="shared" si="0"/>
        <v>1</v>
      </c>
      <c r="T28" s="986">
        <f t="shared" si="0"/>
        <v>35</v>
      </c>
      <c r="U28" s="987">
        <f t="shared" si="0"/>
        <v>10</v>
      </c>
      <c r="W28" s="520"/>
    </row>
    <row r="29" spans="1:23" x14ac:dyDescent="0.2">
      <c r="A29" s="6" t="s">
        <v>53</v>
      </c>
      <c r="B29" s="459" t="s">
        <v>121</v>
      </c>
      <c r="C29" s="460" t="s">
        <v>121</v>
      </c>
      <c r="D29" s="98" t="s">
        <v>121</v>
      </c>
      <c r="E29" s="98">
        <v>1</v>
      </c>
      <c r="F29" s="228" t="s">
        <v>121</v>
      </c>
      <c r="G29" s="459" t="s">
        <v>121</v>
      </c>
      <c r="H29" s="460" t="s">
        <v>121</v>
      </c>
      <c r="I29" s="98" t="s">
        <v>121</v>
      </c>
      <c r="J29" s="98">
        <v>1</v>
      </c>
      <c r="K29" s="228" t="s">
        <v>121</v>
      </c>
      <c r="L29" s="457" t="s">
        <v>121</v>
      </c>
      <c r="M29" s="458" t="s">
        <v>121</v>
      </c>
      <c r="N29" s="455" t="s">
        <v>121</v>
      </c>
      <c r="O29" s="455" t="s">
        <v>121</v>
      </c>
      <c r="P29" s="227" t="s">
        <v>121</v>
      </c>
      <c r="Q29" s="984">
        <f t="shared" si="0"/>
        <v>0</v>
      </c>
      <c r="R29" s="985">
        <f t="shared" si="0"/>
        <v>0</v>
      </c>
      <c r="S29" s="986">
        <f t="shared" si="0"/>
        <v>0</v>
      </c>
      <c r="T29" s="986">
        <f t="shared" si="0"/>
        <v>2</v>
      </c>
      <c r="U29" s="987">
        <f t="shared" si="0"/>
        <v>0</v>
      </c>
      <c r="W29" s="520"/>
    </row>
    <row r="30" spans="1:23" x14ac:dyDescent="0.2">
      <c r="A30" s="6" t="s">
        <v>55</v>
      </c>
      <c r="B30" s="459" t="s">
        <v>121</v>
      </c>
      <c r="C30" s="460" t="s">
        <v>121</v>
      </c>
      <c r="D30" s="98" t="s">
        <v>121</v>
      </c>
      <c r="E30" s="98" t="s">
        <v>121</v>
      </c>
      <c r="F30" s="228" t="s">
        <v>121</v>
      </c>
      <c r="G30" s="459" t="s">
        <v>121</v>
      </c>
      <c r="H30" s="460" t="s">
        <v>121</v>
      </c>
      <c r="I30" s="98" t="s">
        <v>121</v>
      </c>
      <c r="J30" s="98" t="s">
        <v>121</v>
      </c>
      <c r="K30" s="228">
        <v>1</v>
      </c>
      <c r="L30" s="457" t="s">
        <v>121</v>
      </c>
      <c r="M30" s="458" t="s">
        <v>121</v>
      </c>
      <c r="N30" s="455" t="s">
        <v>121</v>
      </c>
      <c r="O30" s="455" t="s">
        <v>121</v>
      </c>
      <c r="P30" s="227" t="s">
        <v>121</v>
      </c>
      <c r="Q30" s="984">
        <f t="shared" si="0"/>
        <v>0</v>
      </c>
      <c r="R30" s="985">
        <f t="shared" si="0"/>
        <v>0</v>
      </c>
      <c r="S30" s="986">
        <f t="shared" si="0"/>
        <v>0</v>
      </c>
      <c r="T30" s="986">
        <f t="shared" si="0"/>
        <v>0</v>
      </c>
      <c r="U30" s="987">
        <f t="shared" si="0"/>
        <v>1</v>
      </c>
      <c r="W30" s="520"/>
    </row>
    <row r="31" spans="1:23" x14ac:dyDescent="0.2">
      <c r="A31" s="6" t="s">
        <v>56</v>
      </c>
      <c r="B31" s="29" t="s">
        <v>121</v>
      </c>
      <c r="C31" s="30" t="s">
        <v>121</v>
      </c>
      <c r="D31" s="30" t="s">
        <v>121</v>
      </c>
      <c r="E31" s="30" t="s">
        <v>121</v>
      </c>
      <c r="F31" s="228">
        <v>1</v>
      </c>
      <c r="G31" s="29" t="s">
        <v>121</v>
      </c>
      <c r="H31" s="30" t="s">
        <v>121</v>
      </c>
      <c r="I31" s="30" t="s">
        <v>121</v>
      </c>
      <c r="J31" s="30" t="s">
        <v>121</v>
      </c>
      <c r="K31" s="228" t="s">
        <v>121</v>
      </c>
      <c r="L31" s="457" t="s">
        <v>121</v>
      </c>
      <c r="M31" s="458" t="s">
        <v>121</v>
      </c>
      <c r="N31" s="455" t="s">
        <v>121</v>
      </c>
      <c r="O31" s="455" t="s">
        <v>121</v>
      </c>
      <c r="P31" s="227" t="s">
        <v>121</v>
      </c>
      <c r="Q31" s="984">
        <f t="shared" si="0"/>
        <v>0</v>
      </c>
      <c r="R31" s="985">
        <f t="shared" si="0"/>
        <v>0</v>
      </c>
      <c r="S31" s="986">
        <f t="shared" si="0"/>
        <v>0</v>
      </c>
      <c r="T31" s="986">
        <f t="shared" si="0"/>
        <v>0</v>
      </c>
      <c r="U31" s="987">
        <f t="shared" si="0"/>
        <v>1</v>
      </c>
      <c r="W31" s="520"/>
    </row>
    <row r="32" spans="1:23" x14ac:dyDescent="0.2">
      <c r="A32" s="6" t="s">
        <v>58</v>
      </c>
      <c r="B32" s="29" t="s">
        <v>121</v>
      </c>
      <c r="C32" s="30" t="s">
        <v>121</v>
      </c>
      <c r="D32" s="30" t="s">
        <v>121</v>
      </c>
      <c r="E32" s="30" t="s">
        <v>121</v>
      </c>
      <c r="F32" s="228" t="s">
        <v>121</v>
      </c>
      <c r="G32" s="29" t="s">
        <v>121</v>
      </c>
      <c r="H32" s="30" t="s">
        <v>121</v>
      </c>
      <c r="I32" s="30" t="s">
        <v>121</v>
      </c>
      <c r="J32" s="30">
        <v>1</v>
      </c>
      <c r="K32" s="228">
        <v>1</v>
      </c>
      <c r="L32" s="457" t="s">
        <v>121</v>
      </c>
      <c r="M32" s="458" t="s">
        <v>121</v>
      </c>
      <c r="N32" s="455" t="s">
        <v>121</v>
      </c>
      <c r="O32" s="455">
        <v>1</v>
      </c>
      <c r="P32" s="227" t="s">
        <v>121</v>
      </c>
      <c r="Q32" s="984">
        <f t="shared" si="0"/>
        <v>0</v>
      </c>
      <c r="R32" s="985">
        <f t="shared" si="0"/>
        <v>0</v>
      </c>
      <c r="S32" s="986">
        <f t="shared" si="0"/>
        <v>0</v>
      </c>
      <c r="T32" s="986">
        <f t="shared" si="0"/>
        <v>2</v>
      </c>
      <c r="U32" s="987">
        <f t="shared" si="0"/>
        <v>1</v>
      </c>
      <c r="W32" s="520"/>
    </row>
    <row r="33" spans="1:23" x14ac:dyDescent="0.2">
      <c r="A33" s="6" t="s">
        <v>59</v>
      </c>
      <c r="B33" s="29" t="s">
        <v>121</v>
      </c>
      <c r="C33" s="30" t="s">
        <v>121</v>
      </c>
      <c r="D33" s="30" t="s">
        <v>121</v>
      </c>
      <c r="E33" s="30" t="s">
        <v>121</v>
      </c>
      <c r="F33" s="228" t="s">
        <v>121</v>
      </c>
      <c r="G33" s="29" t="s">
        <v>121</v>
      </c>
      <c r="H33" s="30" t="s">
        <v>121</v>
      </c>
      <c r="I33" s="30" t="s">
        <v>121</v>
      </c>
      <c r="J33" s="30">
        <v>1</v>
      </c>
      <c r="K33" s="228" t="s">
        <v>121</v>
      </c>
      <c r="L33" s="457" t="s">
        <v>121</v>
      </c>
      <c r="M33" s="458" t="s">
        <v>121</v>
      </c>
      <c r="N33" s="455" t="s">
        <v>121</v>
      </c>
      <c r="O33" s="455">
        <v>1</v>
      </c>
      <c r="P33" s="227" t="s">
        <v>121</v>
      </c>
      <c r="Q33" s="984">
        <f t="shared" si="0"/>
        <v>0</v>
      </c>
      <c r="R33" s="985">
        <f t="shared" si="0"/>
        <v>0</v>
      </c>
      <c r="S33" s="986">
        <f t="shared" si="0"/>
        <v>0</v>
      </c>
      <c r="T33" s="986">
        <f t="shared" si="0"/>
        <v>2</v>
      </c>
      <c r="U33" s="987">
        <f t="shared" si="0"/>
        <v>0</v>
      </c>
      <c r="W33" s="520"/>
    </row>
    <row r="34" spans="1:23" x14ac:dyDescent="0.2">
      <c r="A34" s="6" t="s">
        <v>60</v>
      </c>
      <c r="B34" s="29" t="s">
        <v>121</v>
      </c>
      <c r="C34" s="30" t="s">
        <v>121</v>
      </c>
      <c r="D34" s="30" t="s">
        <v>121</v>
      </c>
      <c r="E34" s="30" t="s">
        <v>121</v>
      </c>
      <c r="F34" s="228" t="s">
        <v>121</v>
      </c>
      <c r="G34" s="29" t="s">
        <v>121</v>
      </c>
      <c r="H34" s="30" t="s">
        <v>121</v>
      </c>
      <c r="I34" s="30" t="s">
        <v>121</v>
      </c>
      <c r="J34" s="30">
        <v>1</v>
      </c>
      <c r="K34" s="228" t="s">
        <v>121</v>
      </c>
      <c r="L34" s="457" t="s">
        <v>121</v>
      </c>
      <c r="M34" s="458" t="s">
        <v>121</v>
      </c>
      <c r="N34" s="455" t="s">
        <v>121</v>
      </c>
      <c r="O34" s="455">
        <v>1</v>
      </c>
      <c r="P34" s="227" t="s">
        <v>121</v>
      </c>
      <c r="Q34" s="984">
        <f t="shared" si="0"/>
        <v>0</v>
      </c>
      <c r="R34" s="985">
        <f t="shared" si="0"/>
        <v>0</v>
      </c>
      <c r="S34" s="986">
        <f t="shared" si="0"/>
        <v>0</v>
      </c>
      <c r="T34" s="986">
        <f t="shared" si="0"/>
        <v>2</v>
      </c>
      <c r="U34" s="987">
        <f t="shared" si="0"/>
        <v>0</v>
      </c>
      <c r="W34" s="520"/>
    </row>
    <row r="35" spans="1:23" x14ac:dyDescent="0.2">
      <c r="A35" s="6" t="s">
        <v>66</v>
      </c>
      <c r="B35" s="29" t="s">
        <v>121</v>
      </c>
      <c r="C35" s="30" t="s">
        <v>121</v>
      </c>
      <c r="D35" s="30" t="s">
        <v>121</v>
      </c>
      <c r="E35" s="30" t="s">
        <v>121</v>
      </c>
      <c r="F35" s="228" t="s">
        <v>121</v>
      </c>
      <c r="G35" s="29" t="s">
        <v>121</v>
      </c>
      <c r="H35" s="30" t="s">
        <v>121</v>
      </c>
      <c r="I35" s="30" t="s">
        <v>121</v>
      </c>
      <c r="J35" s="30">
        <v>1</v>
      </c>
      <c r="K35" s="228" t="s">
        <v>121</v>
      </c>
      <c r="L35" s="457" t="s">
        <v>121</v>
      </c>
      <c r="M35" s="458" t="s">
        <v>121</v>
      </c>
      <c r="N35" s="455" t="s">
        <v>121</v>
      </c>
      <c r="O35" s="455" t="s">
        <v>121</v>
      </c>
      <c r="P35" s="227" t="s">
        <v>121</v>
      </c>
      <c r="Q35" s="984">
        <f t="shared" si="0"/>
        <v>0</v>
      </c>
      <c r="R35" s="985">
        <f t="shared" si="0"/>
        <v>0</v>
      </c>
      <c r="S35" s="986">
        <f t="shared" si="0"/>
        <v>0</v>
      </c>
      <c r="T35" s="986">
        <f t="shared" si="0"/>
        <v>1</v>
      </c>
      <c r="U35" s="987">
        <f t="shared" si="0"/>
        <v>0</v>
      </c>
      <c r="W35" s="520"/>
    </row>
    <row r="36" spans="1:23" x14ac:dyDescent="0.2">
      <c r="A36" s="6" t="s">
        <v>68</v>
      </c>
      <c r="B36" s="459" t="s">
        <v>121</v>
      </c>
      <c r="C36" s="460" t="s">
        <v>121</v>
      </c>
      <c r="D36" s="98" t="s">
        <v>121</v>
      </c>
      <c r="E36" s="98">
        <v>1</v>
      </c>
      <c r="F36" s="228">
        <v>1</v>
      </c>
      <c r="G36" s="459" t="s">
        <v>121</v>
      </c>
      <c r="H36" s="460" t="s">
        <v>121</v>
      </c>
      <c r="I36" s="98" t="s">
        <v>121</v>
      </c>
      <c r="J36" s="98" t="s">
        <v>121</v>
      </c>
      <c r="K36" s="228">
        <v>1</v>
      </c>
      <c r="L36" s="457" t="s">
        <v>121</v>
      </c>
      <c r="M36" s="458" t="s">
        <v>121</v>
      </c>
      <c r="N36" s="455" t="s">
        <v>121</v>
      </c>
      <c r="O36" s="455" t="s">
        <v>121</v>
      </c>
      <c r="P36" s="227">
        <v>1</v>
      </c>
      <c r="Q36" s="984">
        <f t="shared" si="0"/>
        <v>0</v>
      </c>
      <c r="R36" s="985">
        <f t="shared" si="0"/>
        <v>0</v>
      </c>
      <c r="S36" s="986">
        <f t="shared" si="0"/>
        <v>0</v>
      </c>
      <c r="T36" s="986">
        <f t="shared" si="0"/>
        <v>1</v>
      </c>
      <c r="U36" s="987">
        <f t="shared" si="0"/>
        <v>3</v>
      </c>
      <c r="W36" s="520"/>
    </row>
    <row r="37" spans="1:23" x14ac:dyDescent="0.2">
      <c r="A37" s="6" t="s">
        <v>69</v>
      </c>
      <c r="B37" s="29" t="s">
        <v>121</v>
      </c>
      <c r="C37" s="30" t="s">
        <v>121</v>
      </c>
      <c r="D37" s="30" t="s">
        <v>121</v>
      </c>
      <c r="E37" s="30" t="s">
        <v>121</v>
      </c>
      <c r="F37" s="228">
        <v>2</v>
      </c>
      <c r="G37" s="29" t="s">
        <v>121</v>
      </c>
      <c r="H37" s="30" t="s">
        <v>121</v>
      </c>
      <c r="I37" s="30" t="s">
        <v>121</v>
      </c>
      <c r="J37" s="30">
        <v>2</v>
      </c>
      <c r="K37" s="228" t="s">
        <v>121</v>
      </c>
      <c r="L37" s="457" t="s">
        <v>121</v>
      </c>
      <c r="M37" s="458" t="s">
        <v>121</v>
      </c>
      <c r="N37" s="455" t="s">
        <v>121</v>
      </c>
      <c r="O37" s="455" t="s">
        <v>121</v>
      </c>
      <c r="P37" s="227" t="s">
        <v>121</v>
      </c>
      <c r="Q37" s="984">
        <f t="shared" si="0"/>
        <v>0</v>
      </c>
      <c r="R37" s="985">
        <f t="shared" si="0"/>
        <v>0</v>
      </c>
      <c r="S37" s="986">
        <f t="shared" si="0"/>
        <v>0</v>
      </c>
      <c r="T37" s="986">
        <f t="shared" si="0"/>
        <v>2</v>
      </c>
      <c r="U37" s="987">
        <f t="shared" si="0"/>
        <v>2</v>
      </c>
      <c r="W37" s="520"/>
    </row>
    <row r="38" spans="1:23" x14ac:dyDescent="0.2">
      <c r="A38" s="6" t="s">
        <v>72</v>
      </c>
      <c r="B38" s="29" t="s">
        <v>121</v>
      </c>
      <c r="C38" s="30" t="s">
        <v>121</v>
      </c>
      <c r="D38" s="30" t="s">
        <v>121</v>
      </c>
      <c r="E38" s="30">
        <v>1</v>
      </c>
      <c r="F38" s="228" t="s">
        <v>121</v>
      </c>
      <c r="G38" s="29" t="s">
        <v>121</v>
      </c>
      <c r="H38" s="30" t="s">
        <v>121</v>
      </c>
      <c r="I38" s="30" t="s">
        <v>121</v>
      </c>
      <c r="J38" s="30">
        <v>4</v>
      </c>
      <c r="K38" s="228" t="s">
        <v>121</v>
      </c>
      <c r="L38" s="457" t="s">
        <v>121</v>
      </c>
      <c r="M38" s="458" t="s">
        <v>121</v>
      </c>
      <c r="N38" s="455" t="s">
        <v>121</v>
      </c>
      <c r="O38" s="455" t="s">
        <v>121</v>
      </c>
      <c r="P38" s="227" t="s">
        <v>121</v>
      </c>
      <c r="Q38" s="984">
        <f t="shared" si="0"/>
        <v>0</v>
      </c>
      <c r="R38" s="985">
        <f t="shared" si="0"/>
        <v>0</v>
      </c>
      <c r="S38" s="986">
        <f t="shared" si="0"/>
        <v>0</v>
      </c>
      <c r="T38" s="986">
        <f t="shared" si="0"/>
        <v>5</v>
      </c>
      <c r="U38" s="987">
        <f t="shared" si="0"/>
        <v>0</v>
      </c>
      <c r="W38" s="520"/>
    </row>
    <row r="39" spans="1:23" x14ac:dyDescent="0.2">
      <c r="A39" s="6" t="s">
        <v>73</v>
      </c>
      <c r="B39" s="29" t="s">
        <v>121</v>
      </c>
      <c r="C39" s="30">
        <v>1</v>
      </c>
      <c r="D39" s="30" t="s">
        <v>121</v>
      </c>
      <c r="E39" s="30" t="s">
        <v>121</v>
      </c>
      <c r="F39" s="228">
        <v>1</v>
      </c>
      <c r="G39" s="29" t="s">
        <v>121</v>
      </c>
      <c r="H39" s="30" t="s">
        <v>121</v>
      </c>
      <c r="I39" s="30" t="s">
        <v>121</v>
      </c>
      <c r="J39" s="30" t="s">
        <v>121</v>
      </c>
      <c r="K39" s="228" t="s">
        <v>121</v>
      </c>
      <c r="L39" s="457" t="s">
        <v>121</v>
      </c>
      <c r="M39" s="458" t="s">
        <v>121</v>
      </c>
      <c r="N39" s="455" t="s">
        <v>121</v>
      </c>
      <c r="O39" s="455" t="s">
        <v>121</v>
      </c>
      <c r="P39" s="227" t="s">
        <v>121</v>
      </c>
      <c r="Q39" s="984">
        <f t="shared" si="0"/>
        <v>0</v>
      </c>
      <c r="R39" s="985">
        <f t="shared" si="0"/>
        <v>1</v>
      </c>
      <c r="S39" s="986">
        <f t="shared" si="0"/>
        <v>0</v>
      </c>
      <c r="T39" s="986">
        <f t="shared" si="0"/>
        <v>0</v>
      </c>
      <c r="U39" s="987">
        <f t="shared" si="0"/>
        <v>1</v>
      </c>
      <c r="W39" s="520"/>
    </row>
    <row r="40" spans="1:23" x14ac:dyDescent="0.2">
      <c r="A40" s="6" t="s">
        <v>74</v>
      </c>
      <c r="B40" s="459" t="s">
        <v>121</v>
      </c>
      <c r="C40" s="460" t="s">
        <v>121</v>
      </c>
      <c r="D40" s="98" t="s">
        <v>121</v>
      </c>
      <c r="E40" s="98">
        <v>2</v>
      </c>
      <c r="F40" s="228" t="s">
        <v>121</v>
      </c>
      <c r="G40" s="459" t="s">
        <v>121</v>
      </c>
      <c r="H40" s="460" t="s">
        <v>121</v>
      </c>
      <c r="I40" s="98" t="s">
        <v>121</v>
      </c>
      <c r="J40" s="98" t="s">
        <v>121</v>
      </c>
      <c r="K40" s="228" t="s">
        <v>121</v>
      </c>
      <c r="L40" s="457" t="s">
        <v>121</v>
      </c>
      <c r="M40" s="458" t="s">
        <v>121</v>
      </c>
      <c r="N40" s="455" t="s">
        <v>121</v>
      </c>
      <c r="O40" s="455">
        <v>1</v>
      </c>
      <c r="P40" s="227" t="s">
        <v>121</v>
      </c>
      <c r="Q40" s="984">
        <f t="shared" si="0"/>
        <v>0</v>
      </c>
      <c r="R40" s="985">
        <f t="shared" si="0"/>
        <v>0</v>
      </c>
      <c r="S40" s="986">
        <f t="shared" si="0"/>
        <v>0</v>
      </c>
      <c r="T40" s="986">
        <f t="shared" si="0"/>
        <v>3</v>
      </c>
      <c r="U40" s="987">
        <f t="shared" si="0"/>
        <v>0</v>
      </c>
      <c r="W40" s="520"/>
    </row>
    <row r="41" spans="1:23" x14ac:dyDescent="0.2">
      <c r="A41" s="6" t="s">
        <v>76</v>
      </c>
      <c r="B41" s="459" t="s">
        <v>121</v>
      </c>
      <c r="C41" s="460" t="s">
        <v>121</v>
      </c>
      <c r="D41" s="98" t="s">
        <v>121</v>
      </c>
      <c r="E41" s="98">
        <v>9</v>
      </c>
      <c r="F41" s="228" t="s">
        <v>121</v>
      </c>
      <c r="G41" s="459" t="s">
        <v>121</v>
      </c>
      <c r="H41" s="460" t="s">
        <v>121</v>
      </c>
      <c r="I41" s="98" t="s">
        <v>121</v>
      </c>
      <c r="J41" s="98">
        <v>8</v>
      </c>
      <c r="K41" s="228">
        <v>1</v>
      </c>
      <c r="L41" s="457" t="s">
        <v>121</v>
      </c>
      <c r="M41" s="458" t="s">
        <v>121</v>
      </c>
      <c r="N41" s="455" t="s">
        <v>121</v>
      </c>
      <c r="O41" s="455">
        <v>7</v>
      </c>
      <c r="P41" s="227">
        <v>2</v>
      </c>
      <c r="Q41" s="984">
        <f t="shared" si="0"/>
        <v>0</v>
      </c>
      <c r="R41" s="985">
        <f t="shared" si="0"/>
        <v>0</v>
      </c>
      <c r="S41" s="986">
        <f t="shared" si="0"/>
        <v>0</v>
      </c>
      <c r="T41" s="986">
        <f t="shared" si="0"/>
        <v>24</v>
      </c>
      <c r="U41" s="987">
        <f t="shared" si="0"/>
        <v>3</v>
      </c>
      <c r="W41" s="520"/>
    </row>
    <row r="42" spans="1:23" ht="12.95" customHeight="1" x14ac:dyDescent="0.2">
      <c r="A42" s="6" t="s">
        <v>81</v>
      </c>
      <c r="B42" s="459" t="s">
        <v>121</v>
      </c>
      <c r="C42" s="460">
        <v>16</v>
      </c>
      <c r="D42" s="98">
        <v>19</v>
      </c>
      <c r="E42" s="98">
        <v>593</v>
      </c>
      <c r="F42" s="228">
        <v>133</v>
      </c>
      <c r="G42" s="459">
        <v>5</v>
      </c>
      <c r="H42" s="460">
        <v>11</v>
      </c>
      <c r="I42" s="98" t="s">
        <v>121</v>
      </c>
      <c r="J42" s="98">
        <v>918</v>
      </c>
      <c r="K42" s="228">
        <v>71</v>
      </c>
      <c r="L42" s="457" t="s">
        <v>121</v>
      </c>
      <c r="M42" s="458">
        <v>12</v>
      </c>
      <c r="N42" s="455">
        <v>10</v>
      </c>
      <c r="O42" s="455">
        <v>449</v>
      </c>
      <c r="P42" s="227">
        <v>132</v>
      </c>
      <c r="Q42" s="984">
        <f t="shared" si="0"/>
        <v>5</v>
      </c>
      <c r="R42" s="985">
        <f t="shared" si="0"/>
        <v>39</v>
      </c>
      <c r="S42" s="986">
        <f t="shared" si="0"/>
        <v>29</v>
      </c>
      <c r="T42" s="986">
        <f t="shared" si="0"/>
        <v>1960</v>
      </c>
      <c r="U42" s="987">
        <f t="shared" si="0"/>
        <v>336</v>
      </c>
      <c r="W42" s="520"/>
    </row>
    <row r="43" spans="1:23" ht="12.95" customHeight="1" x14ac:dyDescent="0.2">
      <c r="A43" s="6" t="s">
        <v>177</v>
      </c>
      <c r="B43" s="459" t="s">
        <v>121</v>
      </c>
      <c r="C43" s="460" t="s">
        <v>121</v>
      </c>
      <c r="D43" s="98" t="s">
        <v>121</v>
      </c>
      <c r="E43" s="98" t="s">
        <v>121</v>
      </c>
      <c r="F43" s="228">
        <v>1</v>
      </c>
      <c r="G43" s="459" t="s">
        <v>121</v>
      </c>
      <c r="H43" s="460" t="s">
        <v>121</v>
      </c>
      <c r="I43" s="98" t="s">
        <v>121</v>
      </c>
      <c r="J43" s="98" t="s">
        <v>121</v>
      </c>
      <c r="K43" s="228" t="s">
        <v>121</v>
      </c>
      <c r="L43" s="457" t="s">
        <v>121</v>
      </c>
      <c r="M43" s="458" t="s">
        <v>121</v>
      </c>
      <c r="N43" s="455" t="s">
        <v>121</v>
      </c>
      <c r="O43" s="455" t="s">
        <v>121</v>
      </c>
      <c r="P43" s="227" t="s">
        <v>121</v>
      </c>
      <c r="Q43" s="984">
        <f t="shared" si="0"/>
        <v>0</v>
      </c>
      <c r="R43" s="985">
        <f t="shared" si="0"/>
        <v>0</v>
      </c>
      <c r="S43" s="986">
        <f t="shared" si="0"/>
        <v>0</v>
      </c>
      <c r="T43" s="986">
        <f t="shared" si="0"/>
        <v>0</v>
      </c>
      <c r="U43" s="987">
        <f t="shared" si="0"/>
        <v>1</v>
      </c>
      <c r="W43" s="520"/>
    </row>
    <row r="44" spans="1:23" ht="12.95" customHeight="1" x14ac:dyDescent="0.2">
      <c r="A44" s="6" t="s">
        <v>215</v>
      </c>
      <c r="B44" s="459" t="s">
        <v>121</v>
      </c>
      <c r="C44" s="460" t="s">
        <v>121</v>
      </c>
      <c r="D44" s="98">
        <v>1</v>
      </c>
      <c r="E44" s="98" t="s">
        <v>121</v>
      </c>
      <c r="F44" s="228" t="s">
        <v>121</v>
      </c>
      <c r="G44" s="459" t="s">
        <v>121</v>
      </c>
      <c r="H44" s="460" t="s">
        <v>121</v>
      </c>
      <c r="I44" s="98" t="s">
        <v>121</v>
      </c>
      <c r="J44" s="98" t="s">
        <v>121</v>
      </c>
      <c r="K44" s="228" t="s">
        <v>121</v>
      </c>
      <c r="L44" s="457" t="s">
        <v>121</v>
      </c>
      <c r="M44" s="458" t="s">
        <v>121</v>
      </c>
      <c r="N44" s="455" t="s">
        <v>121</v>
      </c>
      <c r="O44" s="455">
        <v>1</v>
      </c>
      <c r="P44" s="227" t="s">
        <v>121</v>
      </c>
      <c r="Q44" s="984">
        <f t="shared" si="0"/>
        <v>0</v>
      </c>
      <c r="R44" s="985">
        <f t="shared" si="0"/>
        <v>0</v>
      </c>
      <c r="S44" s="986">
        <f t="shared" si="0"/>
        <v>1</v>
      </c>
      <c r="T44" s="986">
        <f t="shared" si="0"/>
        <v>1</v>
      </c>
      <c r="U44" s="987">
        <f t="shared" si="0"/>
        <v>0</v>
      </c>
      <c r="W44" s="520"/>
    </row>
    <row r="45" spans="1:23" ht="12.95" customHeight="1" x14ac:dyDescent="0.2">
      <c r="A45" s="6" t="s">
        <v>82</v>
      </c>
      <c r="B45" s="459" t="s">
        <v>121</v>
      </c>
      <c r="C45" s="460" t="s">
        <v>121</v>
      </c>
      <c r="D45" s="98" t="s">
        <v>121</v>
      </c>
      <c r="E45" s="98" t="s">
        <v>121</v>
      </c>
      <c r="F45" s="228" t="s">
        <v>121</v>
      </c>
      <c r="G45" s="459" t="s">
        <v>121</v>
      </c>
      <c r="H45" s="460" t="s">
        <v>121</v>
      </c>
      <c r="I45" s="98" t="s">
        <v>121</v>
      </c>
      <c r="J45" s="98" t="s">
        <v>121</v>
      </c>
      <c r="K45" s="228" t="s">
        <v>121</v>
      </c>
      <c r="L45" s="457" t="s">
        <v>121</v>
      </c>
      <c r="M45" s="458" t="s">
        <v>121</v>
      </c>
      <c r="N45" s="455" t="s">
        <v>121</v>
      </c>
      <c r="O45" s="455">
        <v>1</v>
      </c>
      <c r="P45" s="227" t="s">
        <v>121</v>
      </c>
      <c r="Q45" s="984">
        <f t="shared" si="0"/>
        <v>0</v>
      </c>
      <c r="R45" s="985">
        <f t="shared" si="0"/>
        <v>0</v>
      </c>
      <c r="S45" s="986">
        <f t="shared" si="0"/>
        <v>0</v>
      </c>
      <c r="T45" s="986">
        <f t="shared" si="0"/>
        <v>1</v>
      </c>
      <c r="U45" s="987">
        <f t="shared" si="0"/>
        <v>0</v>
      </c>
      <c r="W45" s="520"/>
    </row>
    <row r="46" spans="1:23" ht="12.95" customHeight="1" x14ac:dyDescent="0.2">
      <c r="A46" s="6" t="s">
        <v>140</v>
      </c>
      <c r="B46" s="459" t="s">
        <v>121</v>
      </c>
      <c r="C46" s="460" t="s">
        <v>121</v>
      </c>
      <c r="D46" s="98" t="s">
        <v>121</v>
      </c>
      <c r="E46" s="98" t="s">
        <v>121</v>
      </c>
      <c r="F46" s="228" t="s">
        <v>121</v>
      </c>
      <c r="G46" s="459" t="s">
        <v>121</v>
      </c>
      <c r="H46" s="460" t="s">
        <v>121</v>
      </c>
      <c r="I46" s="98" t="s">
        <v>121</v>
      </c>
      <c r="J46" s="98" t="s">
        <v>121</v>
      </c>
      <c r="K46" s="228" t="s">
        <v>121</v>
      </c>
      <c r="L46" s="457" t="s">
        <v>121</v>
      </c>
      <c r="M46" s="458" t="s">
        <v>121</v>
      </c>
      <c r="N46" s="455" t="s">
        <v>121</v>
      </c>
      <c r="O46" s="455">
        <v>1</v>
      </c>
      <c r="P46" s="227" t="s">
        <v>121</v>
      </c>
      <c r="Q46" s="984">
        <f t="shared" si="0"/>
        <v>0</v>
      </c>
      <c r="R46" s="985">
        <f t="shared" si="0"/>
        <v>0</v>
      </c>
      <c r="S46" s="986">
        <f t="shared" si="0"/>
        <v>0</v>
      </c>
      <c r="T46" s="986">
        <f t="shared" si="0"/>
        <v>1</v>
      </c>
      <c r="U46" s="987">
        <f t="shared" si="0"/>
        <v>0</v>
      </c>
      <c r="W46" s="520"/>
    </row>
    <row r="47" spans="1:23" ht="12.95" customHeight="1" x14ac:dyDescent="0.2">
      <c r="A47" s="6" t="s">
        <v>83</v>
      </c>
      <c r="B47" s="29" t="s">
        <v>121</v>
      </c>
      <c r="C47" s="30" t="s">
        <v>121</v>
      </c>
      <c r="D47" s="30" t="s">
        <v>121</v>
      </c>
      <c r="E47" s="30" t="s">
        <v>121</v>
      </c>
      <c r="F47" s="228" t="s">
        <v>121</v>
      </c>
      <c r="G47" s="29" t="s">
        <v>121</v>
      </c>
      <c r="H47" s="30" t="s">
        <v>121</v>
      </c>
      <c r="I47" s="30" t="s">
        <v>121</v>
      </c>
      <c r="J47" s="30" t="s">
        <v>121</v>
      </c>
      <c r="K47" s="228" t="s">
        <v>121</v>
      </c>
      <c r="L47" s="457" t="s">
        <v>121</v>
      </c>
      <c r="M47" s="458" t="s">
        <v>121</v>
      </c>
      <c r="N47" s="455" t="s">
        <v>121</v>
      </c>
      <c r="O47" s="455" t="s">
        <v>121</v>
      </c>
      <c r="P47" s="227" t="s">
        <v>121</v>
      </c>
      <c r="Q47" s="984">
        <f t="shared" si="0"/>
        <v>0</v>
      </c>
      <c r="R47" s="985">
        <f t="shared" si="0"/>
        <v>0</v>
      </c>
      <c r="S47" s="986">
        <f t="shared" si="0"/>
        <v>0</v>
      </c>
      <c r="T47" s="986">
        <f t="shared" si="0"/>
        <v>0</v>
      </c>
      <c r="U47" s="987">
        <f t="shared" si="0"/>
        <v>0</v>
      </c>
    </row>
    <row r="48" spans="1:23" ht="12.95" customHeight="1" x14ac:dyDescent="0.2">
      <c r="A48" s="6" t="s">
        <v>86</v>
      </c>
      <c r="B48" s="459" t="s">
        <v>121</v>
      </c>
      <c r="C48" s="460" t="s">
        <v>121</v>
      </c>
      <c r="D48" s="98" t="s">
        <v>121</v>
      </c>
      <c r="E48" s="98">
        <v>2</v>
      </c>
      <c r="F48" s="228" t="s">
        <v>121</v>
      </c>
      <c r="G48" s="459" t="s">
        <v>121</v>
      </c>
      <c r="H48" s="460" t="s">
        <v>121</v>
      </c>
      <c r="I48" s="98" t="s">
        <v>121</v>
      </c>
      <c r="J48" s="98">
        <v>1</v>
      </c>
      <c r="K48" s="228" t="s">
        <v>121</v>
      </c>
      <c r="L48" s="457" t="s">
        <v>121</v>
      </c>
      <c r="M48" s="458" t="s">
        <v>121</v>
      </c>
      <c r="N48" s="455" t="s">
        <v>121</v>
      </c>
      <c r="O48" s="455" t="s">
        <v>121</v>
      </c>
      <c r="P48" s="227" t="s">
        <v>121</v>
      </c>
      <c r="Q48" s="984">
        <f t="shared" si="0"/>
        <v>0</v>
      </c>
      <c r="R48" s="985">
        <f t="shared" si="0"/>
        <v>0</v>
      </c>
      <c r="S48" s="986">
        <f t="shared" si="0"/>
        <v>0</v>
      </c>
      <c r="T48" s="986">
        <f t="shared" si="0"/>
        <v>3</v>
      </c>
      <c r="U48" s="987">
        <f t="shared" si="0"/>
        <v>0</v>
      </c>
    </row>
    <row r="49" spans="1:21" s="555" customFormat="1" ht="12.95" customHeight="1" x14ac:dyDescent="0.2">
      <c r="A49" s="6" t="s">
        <v>89</v>
      </c>
      <c r="B49" s="459">
        <v>1</v>
      </c>
      <c r="C49" s="460">
        <v>1</v>
      </c>
      <c r="D49" s="98" t="s">
        <v>121</v>
      </c>
      <c r="E49" s="98">
        <v>1</v>
      </c>
      <c r="F49" s="228">
        <v>1</v>
      </c>
      <c r="G49" s="459" t="s">
        <v>121</v>
      </c>
      <c r="H49" s="460" t="s">
        <v>121</v>
      </c>
      <c r="I49" s="98" t="s">
        <v>121</v>
      </c>
      <c r="J49" s="98">
        <v>3</v>
      </c>
      <c r="K49" s="228" t="s">
        <v>121</v>
      </c>
      <c r="L49" s="457" t="s">
        <v>121</v>
      </c>
      <c r="M49" s="458" t="s">
        <v>121</v>
      </c>
      <c r="N49" s="455" t="s">
        <v>121</v>
      </c>
      <c r="O49" s="455">
        <v>1</v>
      </c>
      <c r="P49" s="227" t="s">
        <v>121</v>
      </c>
      <c r="Q49" s="984">
        <f t="shared" si="0"/>
        <v>1</v>
      </c>
      <c r="R49" s="985">
        <f t="shared" si="0"/>
        <v>1</v>
      </c>
      <c r="S49" s="986">
        <f t="shared" si="0"/>
        <v>0</v>
      </c>
      <c r="T49" s="986">
        <f t="shared" si="0"/>
        <v>5</v>
      </c>
      <c r="U49" s="987">
        <f t="shared" si="0"/>
        <v>1</v>
      </c>
    </row>
    <row r="50" spans="1:21" s="555" customFormat="1" ht="12.95" customHeight="1" x14ac:dyDescent="0.2">
      <c r="A50" s="6" t="s">
        <v>88</v>
      </c>
      <c r="B50" s="459" t="s">
        <v>121</v>
      </c>
      <c r="C50" s="460" t="s">
        <v>121</v>
      </c>
      <c r="D50" s="98" t="s">
        <v>121</v>
      </c>
      <c r="E50" s="98" t="s">
        <v>121</v>
      </c>
      <c r="F50" s="228" t="s">
        <v>121</v>
      </c>
      <c r="G50" s="459" t="s">
        <v>121</v>
      </c>
      <c r="H50" s="460" t="s">
        <v>121</v>
      </c>
      <c r="I50" s="98" t="s">
        <v>121</v>
      </c>
      <c r="J50" s="98" t="s">
        <v>121</v>
      </c>
      <c r="K50" s="228" t="s">
        <v>121</v>
      </c>
      <c r="L50" s="457" t="s">
        <v>121</v>
      </c>
      <c r="M50" s="458" t="s">
        <v>121</v>
      </c>
      <c r="N50" s="455" t="s">
        <v>121</v>
      </c>
      <c r="O50" s="455" t="s">
        <v>121</v>
      </c>
      <c r="P50" s="227">
        <v>1</v>
      </c>
      <c r="Q50" s="984">
        <f t="shared" ref="Q50:U50" si="1">SUM(G50,L50,B50)</f>
        <v>0</v>
      </c>
      <c r="R50" s="985">
        <f t="shared" si="1"/>
        <v>0</v>
      </c>
      <c r="S50" s="986">
        <f t="shared" si="1"/>
        <v>0</v>
      </c>
      <c r="T50" s="986">
        <f t="shared" si="1"/>
        <v>0</v>
      </c>
      <c r="U50" s="987">
        <f t="shared" si="1"/>
        <v>1</v>
      </c>
    </row>
    <row r="51" spans="1:21" x14ac:dyDescent="0.2">
      <c r="A51" s="6" t="s">
        <v>90</v>
      </c>
      <c r="B51" s="459" t="s">
        <v>121</v>
      </c>
      <c r="C51" s="460" t="s">
        <v>121</v>
      </c>
      <c r="D51" s="98" t="s">
        <v>121</v>
      </c>
      <c r="E51" s="98" t="s">
        <v>121</v>
      </c>
      <c r="F51" s="228" t="s">
        <v>121</v>
      </c>
      <c r="G51" s="459" t="s">
        <v>121</v>
      </c>
      <c r="H51" s="460" t="s">
        <v>121</v>
      </c>
      <c r="I51" s="98" t="s">
        <v>121</v>
      </c>
      <c r="J51" s="98" t="s">
        <v>121</v>
      </c>
      <c r="K51" s="228" t="s">
        <v>121</v>
      </c>
      <c r="L51" s="457" t="s">
        <v>121</v>
      </c>
      <c r="M51" s="458" t="s">
        <v>121</v>
      </c>
      <c r="N51" s="455" t="s">
        <v>121</v>
      </c>
      <c r="O51" s="455">
        <v>3</v>
      </c>
      <c r="P51" s="227" t="s">
        <v>121</v>
      </c>
      <c r="Q51" s="984">
        <f t="shared" si="0"/>
        <v>0</v>
      </c>
      <c r="R51" s="985">
        <f t="shared" si="0"/>
        <v>0</v>
      </c>
      <c r="S51" s="986">
        <f t="shared" si="0"/>
        <v>0</v>
      </c>
      <c r="T51" s="986">
        <f t="shared" si="0"/>
        <v>3</v>
      </c>
      <c r="U51" s="987">
        <f t="shared" si="0"/>
        <v>0</v>
      </c>
    </row>
    <row r="52" spans="1:21" x14ac:dyDescent="0.2">
      <c r="A52" s="6" t="s">
        <v>96</v>
      </c>
      <c r="B52" s="459" t="s">
        <v>121</v>
      </c>
      <c r="C52" s="460" t="s">
        <v>121</v>
      </c>
      <c r="D52" s="98" t="s">
        <v>121</v>
      </c>
      <c r="E52" s="98" t="s">
        <v>121</v>
      </c>
      <c r="F52" s="228" t="s">
        <v>121</v>
      </c>
      <c r="G52" s="459" t="s">
        <v>121</v>
      </c>
      <c r="H52" s="460" t="s">
        <v>121</v>
      </c>
      <c r="I52" s="98" t="s">
        <v>121</v>
      </c>
      <c r="J52" s="98" t="s">
        <v>121</v>
      </c>
      <c r="K52" s="228" t="s">
        <v>121</v>
      </c>
      <c r="L52" s="457" t="s">
        <v>121</v>
      </c>
      <c r="M52" s="458" t="s">
        <v>121</v>
      </c>
      <c r="N52" s="455" t="s">
        <v>121</v>
      </c>
      <c r="O52" s="455">
        <v>4</v>
      </c>
      <c r="P52" s="227">
        <v>1</v>
      </c>
      <c r="Q52" s="984">
        <f t="shared" si="0"/>
        <v>0</v>
      </c>
      <c r="R52" s="985">
        <f t="shared" si="0"/>
        <v>0</v>
      </c>
      <c r="S52" s="986">
        <f t="shared" si="0"/>
        <v>0</v>
      </c>
      <c r="T52" s="986">
        <f t="shared" si="0"/>
        <v>4</v>
      </c>
      <c r="U52" s="987">
        <f t="shared" si="0"/>
        <v>1</v>
      </c>
    </row>
    <row r="53" spans="1:21" x14ac:dyDescent="0.2">
      <c r="A53" s="6" t="s">
        <v>97</v>
      </c>
      <c r="B53" s="459" t="s">
        <v>121</v>
      </c>
      <c r="C53" s="460" t="s">
        <v>121</v>
      </c>
      <c r="D53" s="98" t="s">
        <v>121</v>
      </c>
      <c r="E53" s="98">
        <v>1</v>
      </c>
      <c r="F53" s="228" t="s">
        <v>121</v>
      </c>
      <c r="G53" s="459" t="s">
        <v>121</v>
      </c>
      <c r="H53" s="460" t="s">
        <v>121</v>
      </c>
      <c r="I53" s="98" t="s">
        <v>121</v>
      </c>
      <c r="J53" s="98">
        <v>1</v>
      </c>
      <c r="K53" s="228" t="s">
        <v>121</v>
      </c>
      <c r="L53" s="457" t="s">
        <v>121</v>
      </c>
      <c r="M53" s="458" t="s">
        <v>121</v>
      </c>
      <c r="N53" s="455" t="s">
        <v>121</v>
      </c>
      <c r="O53" s="455">
        <v>3</v>
      </c>
      <c r="P53" s="227">
        <v>2</v>
      </c>
      <c r="Q53" s="984">
        <f t="shared" si="0"/>
        <v>0</v>
      </c>
      <c r="R53" s="985">
        <f t="shared" si="0"/>
        <v>0</v>
      </c>
      <c r="S53" s="986">
        <f t="shared" si="0"/>
        <v>0</v>
      </c>
      <c r="T53" s="986">
        <f t="shared" si="0"/>
        <v>5</v>
      </c>
      <c r="U53" s="987">
        <f t="shared" si="0"/>
        <v>2</v>
      </c>
    </row>
    <row r="54" spans="1:21" x14ac:dyDescent="0.2">
      <c r="A54" s="6" t="s">
        <v>373</v>
      </c>
      <c r="B54" s="459" t="s">
        <v>121</v>
      </c>
      <c r="C54" s="460" t="s">
        <v>121</v>
      </c>
      <c r="D54" s="98" t="s">
        <v>121</v>
      </c>
      <c r="E54" s="98" t="s">
        <v>121</v>
      </c>
      <c r="F54" s="228" t="s">
        <v>121</v>
      </c>
      <c r="G54" s="459" t="s">
        <v>121</v>
      </c>
      <c r="H54" s="460" t="s">
        <v>121</v>
      </c>
      <c r="I54" s="98" t="s">
        <v>121</v>
      </c>
      <c r="J54" s="98" t="s">
        <v>121</v>
      </c>
      <c r="K54" s="228" t="s">
        <v>121</v>
      </c>
      <c r="L54" s="457">
        <v>3</v>
      </c>
      <c r="M54" s="458" t="s">
        <v>121</v>
      </c>
      <c r="N54" s="455" t="s">
        <v>121</v>
      </c>
      <c r="O54" s="455" t="s">
        <v>121</v>
      </c>
      <c r="P54" s="227" t="s">
        <v>121</v>
      </c>
      <c r="Q54" s="984">
        <f t="shared" ref="Q54:U54" si="2">SUM(G54,L54,B54)</f>
        <v>3</v>
      </c>
      <c r="R54" s="985">
        <f t="shared" si="2"/>
        <v>0</v>
      </c>
      <c r="S54" s="986">
        <f t="shared" si="2"/>
        <v>0</v>
      </c>
      <c r="T54" s="986">
        <f t="shared" si="2"/>
        <v>0</v>
      </c>
      <c r="U54" s="987">
        <f t="shared" si="2"/>
        <v>0</v>
      </c>
    </row>
    <row r="55" spans="1:21" x14ac:dyDescent="0.2">
      <c r="A55" s="6" t="s">
        <v>99</v>
      </c>
      <c r="B55" s="29" t="s">
        <v>121</v>
      </c>
      <c r="C55" s="30" t="s">
        <v>121</v>
      </c>
      <c r="D55" s="30" t="s">
        <v>121</v>
      </c>
      <c r="E55" s="30">
        <v>1</v>
      </c>
      <c r="F55" s="228" t="s">
        <v>121</v>
      </c>
      <c r="G55" s="29" t="s">
        <v>121</v>
      </c>
      <c r="H55" s="30" t="s">
        <v>121</v>
      </c>
      <c r="I55" s="30" t="s">
        <v>121</v>
      </c>
      <c r="J55" s="30">
        <v>1</v>
      </c>
      <c r="K55" s="228" t="s">
        <v>121</v>
      </c>
      <c r="L55" s="457" t="s">
        <v>121</v>
      </c>
      <c r="M55" s="458" t="s">
        <v>121</v>
      </c>
      <c r="N55" s="455" t="s">
        <v>121</v>
      </c>
      <c r="O55" s="455" t="s">
        <v>121</v>
      </c>
      <c r="P55" s="227" t="s">
        <v>121</v>
      </c>
      <c r="Q55" s="984">
        <f t="shared" si="0"/>
        <v>0</v>
      </c>
      <c r="R55" s="985">
        <f t="shared" si="0"/>
        <v>0</v>
      </c>
      <c r="S55" s="986">
        <f t="shared" si="0"/>
        <v>0</v>
      </c>
      <c r="T55" s="986">
        <f t="shared" si="0"/>
        <v>2</v>
      </c>
      <c r="U55" s="987">
        <f t="shared" si="0"/>
        <v>0</v>
      </c>
    </row>
    <row r="56" spans="1:21" x14ac:dyDescent="0.2">
      <c r="A56" s="6" t="s">
        <v>100</v>
      </c>
      <c r="B56" s="459" t="s">
        <v>121</v>
      </c>
      <c r="C56" s="460" t="s">
        <v>121</v>
      </c>
      <c r="D56" s="98" t="s">
        <v>121</v>
      </c>
      <c r="E56" s="98">
        <v>8</v>
      </c>
      <c r="F56" s="228">
        <v>3</v>
      </c>
      <c r="G56" s="459" t="s">
        <v>121</v>
      </c>
      <c r="H56" s="460" t="s">
        <v>121</v>
      </c>
      <c r="I56" s="98" t="s">
        <v>121</v>
      </c>
      <c r="J56" s="98">
        <v>156</v>
      </c>
      <c r="K56" s="228">
        <v>13</v>
      </c>
      <c r="L56" s="457">
        <v>2</v>
      </c>
      <c r="M56" s="458">
        <v>18</v>
      </c>
      <c r="N56" s="455" t="s">
        <v>121</v>
      </c>
      <c r="O56" s="455">
        <v>1092</v>
      </c>
      <c r="P56" s="227">
        <v>213</v>
      </c>
      <c r="Q56" s="984">
        <f t="shared" si="0"/>
        <v>2</v>
      </c>
      <c r="R56" s="985">
        <f t="shared" si="0"/>
        <v>18</v>
      </c>
      <c r="S56" s="986">
        <f t="shared" si="0"/>
        <v>0</v>
      </c>
      <c r="T56" s="986">
        <f t="shared" si="0"/>
        <v>1256</v>
      </c>
      <c r="U56" s="987">
        <f t="shared" si="0"/>
        <v>229</v>
      </c>
    </row>
    <row r="57" spans="1:21" x14ac:dyDescent="0.2">
      <c r="A57" s="6" t="s">
        <v>101</v>
      </c>
      <c r="B57" s="459" t="s">
        <v>121</v>
      </c>
      <c r="C57" s="460" t="s">
        <v>121</v>
      </c>
      <c r="D57" s="98" t="s">
        <v>121</v>
      </c>
      <c r="E57" s="98">
        <v>2</v>
      </c>
      <c r="F57" s="228">
        <v>1</v>
      </c>
      <c r="G57" s="459" t="s">
        <v>121</v>
      </c>
      <c r="H57" s="460" t="s">
        <v>121</v>
      </c>
      <c r="I57" s="98" t="s">
        <v>121</v>
      </c>
      <c r="J57" s="98">
        <v>4</v>
      </c>
      <c r="K57" s="228" t="s">
        <v>121</v>
      </c>
      <c r="L57" s="457">
        <v>7</v>
      </c>
      <c r="M57" s="457" t="s">
        <v>121</v>
      </c>
      <c r="N57" s="458" t="s">
        <v>121</v>
      </c>
      <c r="O57" s="455" t="s">
        <v>121</v>
      </c>
      <c r="P57" s="227">
        <v>2</v>
      </c>
      <c r="Q57" s="984">
        <f t="shared" si="0"/>
        <v>7</v>
      </c>
      <c r="R57" s="985">
        <f t="shared" si="0"/>
        <v>0</v>
      </c>
      <c r="S57" s="986">
        <f t="shared" si="0"/>
        <v>0</v>
      </c>
      <c r="T57" s="986">
        <f t="shared" si="0"/>
        <v>6</v>
      </c>
      <c r="U57" s="987">
        <f t="shared" si="0"/>
        <v>3</v>
      </c>
    </row>
    <row r="58" spans="1:21" x14ac:dyDescent="0.2">
      <c r="A58" s="6" t="s">
        <v>103</v>
      </c>
      <c r="B58" s="29" t="s">
        <v>121</v>
      </c>
      <c r="C58" s="30" t="s">
        <v>121</v>
      </c>
      <c r="D58" s="30" t="s">
        <v>121</v>
      </c>
      <c r="E58" s="30">
        <v>9</v>
      </c>
      <c r="F58" s="228">
        <v>1</v>
      </c>
      <c r="G58" s="29" t="s">
        <v>121</v>
      </c>
      <c r="H58" s="30" t="s">
        <v>121</v>
      </c>
      <c r="I58" s="30" t="s">
        <v>121</v>
      </c>
      <c r="J58" s="30">
        <v>11</v>
      </c>
      <c r="K58" s="228">
        <v>2</v>
      </c>
      <c r="L58" s="457" t="s">
        <v>121</v>
      </c>
      <c r="M58" s="458" t="s">
        <v>121</v>
      </c>
      <c r="N58" s="455" t="s">
        <v>121</v>
      </c>
      <c r="O58" s="455">
        <v>9</v>
      </c>
      <c r="P58" s="227">
        <v>2</v>
      </c>
      <c r="Q58" s="984">
        <f t="shared" ref="Q58:U59" si="3">SUM(G58,L58,B58)</f>
        <v>0</v>
      </c>
      <c r="R58" s="985">
        <f t="shared" si="3"/>
        <v>0</v>
      </c>
      <c r="S58" s="986">
        <f t="shared" si="3"/>
        <v>0</v>
      </c>
      <c r="T58" s="986">
        <f t="shared" si="3"/>
        <v>29</v>
      </c>
      <c r="U58" s="987">
        <f t="shared" si="3"/>
        <v>5</v>
      </c>
    </row>
    <row r="59" spans="1:21" ht="12.75" thickBot="1" x14ac:dyDescent="0.25">
      <c r="A59" s="1116" t="s">
        <v>105</v>
      </c>
      <c r="B59" s="242" t="s">
        <v>121</v>
      </c>
      <c r="C59" s="1117" t="s">
        <v>121</v>
      </c>
      <c r="D59" s="1117" t="s">
        <v>121</v>
      </c>
      <c r="E59" s="1117" t="s">
        <v>121</v>
      </c>
      <c r="F59" s="1118" t="s">
        <v>121</v>
      </c>
      <c r="G59" s="242" t="s">
        <v>121</v>
      </c>
      <c r="H59" s="1117" t="s">
        <v>121</v>
      </c>
      <c r="I59" s="1117" t="s">
        <v>121</v>
      </c>
      <c r="J59" s="1117" t="s">
        <v>121</v>
      </c>
      <c r="K59" s="1118" t="s">
        <v>121</v>
      </c>
      <c r="L59" s="457" t="s">
        <v>121</v>
      </c>
      <c r="M59" s="458" t="s">
        <v>121</v>
      </c>
      <c r="N59" s="455" t="s">
        <v>121</v>
      </c>
      <c r="O59" s="1119">
        <v>1</v>
      </c>
      <c r="P59" s="227" t="s">
        <v>121</v>
      </c>
      <c r="Q59" s="984">
        <f t="shared" si="3"/>
        <v>0</v>
      </c>
      <c r="R59" s="985">
        <f t="shared" si="3"/>
        <v>0</v>
      </c>
      <c r="S59" s="986">
        <f t="shared" si="3"/>
        <v>0</v>
      </c>
      <c r="T59" s="986">
        <f t="shared" si="3"/>
        <v>1</v>
      </c>
      <c r="U59" s="987">
        <f t="shared" si="3"/>
        <v>0</v>
      </c>
    </row>
    <row r="60" spans="1:21" ht="12.75" thickBot="1" x14ac:dyDescent="0.25">
      <c r="A60" s="374" t="s">
        <v>125</v>
      </c>
      <c r="B60" s="375">
        <f>SUM(B6:B59)</f>
        <v>5</v>
      </c>
      <c r="C60" s="1562">
        <f>SUM(C6:C59)</f>
        <v>23</v>
      </c>
      <c r="D60" s="1562">
        <f>SUM(D6:D59)</f>
        <v>22</v>
      </c>
      <c r="E60" s="1562">
        <f>SUM(E6:E59)</f>
        <v>939</v>
      </c>
      <c r="F60" s="1563">
        <f>SUM(F6:F59)</f>
        <v>173</v>
      </c>
      <c r="G60" s="375">
        <f>SUM(G6:G59)</f>
        <v>5</v>
      </c>
      <c r="H60" s="1562">
        <f>SUM(H6:H59)</f>
        <v>11</v>
      </c>
      <c r="I60" s="1562">
        <f>SUM(I6:I59)</f>
        <v>2</v>
      </c>
      <c r="J60" s="1562">
        <f>SUM(J6:J59)</f>
        <v>1306</v>
      </c>
      <c r="K60" s="1563">
        <f>SUM(K6:K59)</f>
        <v>104</v>
      </c>
      <c r="L60" s="375">
        <f>SUM(L6:L59)</f>
        <v>12</v>
      </c>
      <c r="M60" s="1562">
        <f>SUM(M6:M59)</f>
        <v>30</v>
      </c>
      <c r="N60" s="1562">
        <f>SUM(N6:N59)</f>
        <v>11</v>
      </c>
      <c r="O60" s="1562">
        <f>SUM(O6:O59)</f>
        <v>1783</v>
      </c>
      <c r="P60" s="1563">
        <f>SUM(P6:P59)</f>
        <v>391</v>
      </c>
      <c r="Q60" s="375">
        <f>SUM(Q6:Q59)</f>
        <v>22</v>
      </c>
      <c r="R60" s="1562">
        <f>SUM(R6:R59)</f>
        <v>64</v>
      </c>
      <c r="S60" s="1562">
        <f>SUM(S6:S59)</f>
        <v>35</v>
      </c>
      <c r="T60" s="1562">
        <f>SUM(T6:T59)</f>
        <v>4028</v>
      </c>
      <c r="U60" s="1563">
        <f t="shared" ref="U60" si="4">SUM(U6:U59)</f>
        <v>668</v>
      </c>
    </row>
    <row r="63" spans="1:21" x14ac:dyDescent="0.2">
      <c r="M63" s="1078"/>
      <c r="N63" s="1078"/>
      <c r="O63" s="1078"/>
    </row>
  </sheetData>
  <mergeCells count="5">
    <mergeCell ref="A4:A5"/>
    <mergeCell ref="B4:F4"/>
    <mergeCell ref="G4:K4"/>
    <mergeCell ref="L4:P4"/>
    <mergeCell ref="Q4:U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4">
    <tabColor rgb="FFFFC000"/>
  </sheetPr>
  <dimension ref="A1:AK32"/>
  <sheetViews>
    <sheetView zoomScaleNormal="100" workbookViewId="0">
      <selection activeCell="A18" sqref="A18"/>
    </sheetView>
  </sheetViews>
  <sheetFormatPr defaultRowHeight="12" x14ac:dyDescent="0.2"/>
  <cols>
    <col min="1" max="1" width="13.42578125" style="48" customWidth="1"/>
    <col min="2" max="7" width="2.7109375" style="48" customWidth="1"/>
    <col min="8" max="9" width="3" style="48" bestFit="1" customWidth="1"/>
    <col min="10" max="10" width="4" style="48" bestFit="1" customWidth="1"/>
    <col min="11" max="11" width="3" style="48" bestFit="1" customWidth="1"/>
    <col min="12" max="12" width="2.7109375" style="48" customWidth="1"/>
    <col min="13" max="13" width="4" style="48" bestFit="1" customWidth="1"/>
    <col min="14" max="14" width="2.7109375" style="48" customWidth="1"/>
    <col min="15" max="15" width="2.42578125" style="48" bestFit="1" customWidth="1"/>
    <col min="16" max="37" width="2.7109375" style="48" customWidth="1"/>
    <col min="38" max="164" width="9.140625" style="48"/>
    <col min="165" max="165" width="22.140625" style="48" customWidth="1"/>
    <col min="166" max="201" width="2.7109375" style="48" customWidth="1"/>
    <col min="202" max="420" width="9.140625" style="48"/>
    <col min="421" max="421" width="22.140625" style="48" customWidth="1"/>
    <col min="422" max="457" width="2.7109375" style="48" customWidth="1"/>
    <col min="458" max="676" width="9.140625" style="48"/>
    <col min="677" max="677" width="22.140625" style="48" customWidth="1"/>
    <col min="678" max="713" width="2.7109375" style="48" customWidth="1"/>
    <col min="714" max="932" width="9.140625" style="48"/>
    <col min="933" max="933" width="22.140625" style="48" customWidth="1"/>
    <col min="934" max="969" width="2.7109375" style="48" customWidth="1"/>
    <col min="970" max="1188" width="9.140625" style="48"/>
    <col min="1189" max="1189" width="22.140625" style="48" customWidth="1"/>
    <col min="1190" max="1225" width="2.7109375" style="48" customWidth="1"/>
    <col min="1226" max="1444" width="9.140625" style="48"/>
    <col min="1445" max="1445" width="22.140625" style="48" customWidth="1"/>
    <col min="1446" max="1481" width="2.7109375" style="48" customWidth="1"/>
    <col min="1482" max="1700" width="9.140625" style="48"/>
    <col min="1701" max="1701" width="22.140625" style="48" customWidth="1"/>
    <col min="1702" max="1737" width="2.7109375" style="48" customWidth="1"/>
    <col min="1738" max="1956" width="9.140625" style="48"/>
    <col min="1957" max="1957" width="22.140625" style="48" customWidth="1"/>
    <col min="1958" max="1993" width="2.7109375" style="48" customWidth="1"/>
    <col min="1994" max="2212" width="9.140625" style="48"/>
    <col min="2213" max="2213" width="22.140625" style="48" customWidth="1"/>
    <col min="2214" max="2249" width="2.7109375" style="48" customWidth="1"/>
    <col min="2250" max="2468" width="9.140625" style="48"/>
    <col min="2469" max="2469" width="22.140625" style="48" customWidth="1"/>
    <col min="2470" max="2505" width="2.7109375" style="48" customWidth="1"/>
    <col min="2506" max="2724" width="9.140625" style="48"/>
    <col min="2725" max="2725" width="22.140625" style="48" customWidth="1"/>
    <col min="2726" max="2761" width="2.7109375" style="48" customWidth="1"/>
    <col min="2762" max="2980" width="9.140625" style="48"/>
    <col min="2981" max="2981" width="22.140625" style="48" customWidth="1"/>
    <col min="2982" max="3017" width="2.7109375" style="48" customWidth="1"/>
    <col min="3018" max="3236" width="9.140625" style="48"/>
    <col min="3237" max="3237" width="22.140625" style="48" customWidth="1"/>
    <col min="3238" max="3273" width="2.7109375" style="48" customWidth="1"/>
    <col min="3274" max="3492" width="9.140625" style="48"/>
    <col min="3493" max="3493" width="22.140625" style="48" customWidth="1"/>
    <col min="3494" max="3529" width="2.7109375" style="48" customWidth="1"/>
    <col min="3530" max="3748" width="9.140625" style="48"/>
    <col min="3749" max="3749" width="22.140625" style="48" customWidth="1"/>
    <col min="3750" max="3785" width="2.7109375" style="48" customWidth="1"/>
    <col min="3786" max="4004" width="9.140625" style="48"/>
    <col min="4005" max="4005" width="22.140625" style="48" customWidth="1"/>
    <col min="4006" max="4041" width="2.7109375" style="48" customWidth="1"/>
    <col min="4042" max="4260" width="9.140625" style="48"/>
    <col min="4261" max="4261" width="22.140625" style="48" customWidth="1"/>
    <col min="4262" max="4297" width="2.7109375" style="48" customWidth="1"/>
    <col min="4298" max="4516" width="9.140625" style="48"/>
    <col min="4517" max="4517" width="22.140625" style="48" customWidth="1"/>
    <col min="4518" max="4553" width="2.7109375" style="48" customWidth="1"/>
    <col min="4554" max="4772" width="9.140625" style="48"/>
    <col min="4773" max="4773" width="22.140625" style="48" customWidth="1"/>
    <col min="4774" max="4809" width="2.7109375" style="48" customWidth="1"/>
    <col min="4810" max="5028" width="9.140625" style="48"/>
    <col min="5029" max="5029" width="22.140625" style="48" customWidth="1"/>
    <col min="5030" max="5065" width="2.7109375" style="48" customWidth="1"/>
    <col min="5066" max="5284" width="9.140625" style="48"/>
    <col min="5285" max="5285" width="22.140625" style="48" customWidth="1"/>
    <col min="5286" max="5321" width="2.7109375" style="48" customWidth="1"/>
    <col min="5322" max="5540" width="9.140625" style="48"/>
    <col min="5541" max="5541" width="22.140625" style="48" customWidth="1"/>
    <col min="5542" max="5577" width="2.7109375" style="48" customWidth="1"/>
    <col min="5578" max="5796" width="9.140625" style="48"/>
    <col min="5797" max="5797" width="22.140625" style="48" customWidth="1"/>
    <col min="5798" max="5833" width="2.7109375" style="48" customWidth="1"/>
    <col min="5834" max="6052" width="9.140625" style="48"/>
    <col min="6053" max="6053" width="22.140625" style="48" customWidth="1"/>
    <col min="6054" max="6089" width="2.7109375" style="48" customWidth="1"/>
    <col min="6090" max="6308" width="9.140625" style="48"/>
    <col min="6309" max="6309" width="22.140625" style="48" customWidth="1"/>
    <col min="6310" max="6345" width="2.7109375" style="48" customWidth="1"/>
    <col min="6346" max="6564" width="9.140625" style="48"/>
    <col min="6565" max="6565" width="22.140625" style="48" customWidth="1"/>
    <col min="6566" max="6601" width="2.7109375" style="48" customWidth="1"/>
    <col min="6602" max="6820" width="9.140625" style="48"/>
    <col min="6821" max="6821" width="22.140625" style="48" customWidth="1"/>
    <col min="6822" max="6857" width="2.7109375" style="48" customWidth="1"/>
    <col min="6858" max="7076" width="9.140625" style="48"/>
    <col min="7077" max="7077" width="22.140625" style="48" customWidth="1"/>
    <col min="7078" max="7113" width="2.7109375" style="48" customWidth="1"/>
    <col min="7114" max="7332" width="9.140625" style="48"/>
    <col min="7333" max="7333" width="22.140625" style="48" customWidth="1"/>
    <col min="7334" max="7369" width="2.7109375" style="48" customWidth="1"/>
    <col min="7370" max="7588" width="9.140625" style="48"/>
    <col min="7589" max="7589" width="22.140625" style="48" customWidth="1"/>
    <col min="7590" max="7625" width="2.7109375" style="48" customWidth="1"/>
    <col min="7626" max="7844" width="9.140625" style="48"/>
    <col min="7845" max="7845" width="22.140625" style="48" customWidth="1"/>
    <col min="7846" max="7881" width="2.7109375" style="48" customWidth="1"/>
    <col min="7882" max="8100" width="9.140625" style="48"/>
    <col min="8101" max="8101" width="22.140625" style="48" customWidth="1"/>
    <col min="8102" max="8137" width="2.7109375" style="48" customWidth="1"/>
    <col min="8138" max="8356" width="9.140625" style="48"/>
    <col min="8357" max="8357" width="22.140625" style="48" customWidth="1"/>
    <col min="8358" max="8393" width="2.7109375" style="48" customWidth="1"/>
    <col min="8394" max="8612" width="9.140625" style="48"/>
    <col min="8613" max="8613" width="22.140625" style="48" customWidth="1"/>
    <col min="8614" max="8649" width="2.7109375" style="48" customWidth="1"/>
    <col min="8650" max="8868" width="9.140625" style="48"/>
    <col min="8869" max="8869" width="22.140625" style="48" customWidth="1"/>
    <col min="8870" max="8905" width="2.7109375" style="48" customWidth="1"/>
    <col min="8906" max="9124" width="9.140625" style="48"/>
    <col min="9125" max="9125" width="22.140625" style="48" customWidth="1"/>
    <col min="9126" max="9161" width="2.7109375" style="48" customWidth="1"/>
    <col min="9162" max="9380" width="9.140625" style="48"/>
    <col min="9381" max="9381" width="22.140625" style="48" customWidth="1"/>
    <col min="9382" max="9417" width="2.7109375" style="48" customWidth="1"/>
    <col min="9418" max="9636" width="9.140625" style="48"/>
    <col min="9637" max="9637" width="22.140625" style="48" customWidth="1"/>
    <col min="9638" max="9673" width="2.7109375" style="48" customWidth="1"/>
    <col min="9674" max="9892" width="9.140625" style="48"/>
    <col min="9893" max="9893" width="22.140625" style="48" customWidth="1"/>
    <col min="9894" max="9929" width="2.7109375" style="48" customWidth="1"/>
    <col min="9930" max="10148" width="9.140625" style="48"/>
    <col min="10149" max="10149" width="22.140625" style="48" customWidth="1"/>
    <col min="10150" max="10185" width="2.7109375" style="48" customWidth="1"/>
    <col min="10186" max="10404" width="9.140625" style="48"/>
    <col min="10405" max="10405" width="22.140625" style="48" customWidth="1"/>
    <col min="10406" max="10441" width="2.7109375" style="48" customWidth="1"/>
    <col min="10442" max="10660" width="9.140625" style="48"/>
    <col min="10661" max="10661" width="22.140625" style="48" customWidth="1"/>
    <col min="10662" max="10697" width="2.7109375" style="48" customWidth="1"/>
    <col min="10698" max="10916" width="9.140625" style="48"/>
    <col min="10917" max="10917" width="22.140625" style="48" customWidth="1"/>
    <col min="10918" max="10953" width="2.7109375" style="48" customWidth="1"/>
    <col min="10954" max="11172" width="9.140625" style="48"/>
    <col min="11173" max="11173" width="22.140625" style="48" customWidth="1"/>
    <col min="11174" max="11209" width="2.7109375" style="48" customWidth="1"/>
    <col min="11210" max="11428" width="9.140625" style="48"/>
    <col min="11429" max="11429" width="22.140625" style="48" customWidth="1"/>
    <col min="11430" max="11465" width="2.7109375" style="48" customWidth="1"/>
    <col min="11466" max="11684" width="9.140625" style="48"/>
    <col min="11685" max="11685" width="22.140625" style="48" customWidth="1"/>
    <col min="11686" max="11721" width="2.7109375" style="48" customWidth="1"/>
    <col min="11722" max="11940" width="9.140625" style="48"/>
    <col min="11941" max="11941" width="22.140625" style="48" customWidth="1"/>
    <col min="11942" max="11977" width="2.7109375" style="48" customWidth="1"/>
    <col min="11978" max="12196" width="9.140625" style="48"/>
    <col min="12197" max="12197" width="22.140625" style="48" customWidth="1"/>
    <col min="12198" max="12233" width="2.7109375" style="48" customWidth="1"/>
    <col min="12234" max="12452" width="9.140625" style="48"/>
    <col min="12453" max="12453" width="22.140625" style="48" customWidth="1"/>
    <col min="12454" max="12489" width="2.7109375" style="48" customWidth="1"/>
    <col min="12490" max="12708" width="9.140625" style="48"/>
    <col min="12709" max="12709" width="22.140625" style="48" customWidth="1"/>
    <col min="12710" max="12745" width="2.7109375" style="48" customWidth="1"/>
    <col min="12746" max="12964" width="9.140625" style="48"/>
    <col min="12965" max="12965" width="22.140625" style="48" customWidth="1"/>
    <col min="12966" max="13001" width="2.7109375" style="48" customWidth="1"/>
    <col min="13002" max="13220" width="9.140625" style="48"/>
    <col min="13221" max="13221" width="22.140625" style="48" customWidth="1"/>
    <col min="13222" max="13257" width="2.7109375" style="48" customWidth="1"/>
    <col min="13258" max="13476" width="9.140625" style="48"/>
    <col min="13477" max="13477" width="22.140625" style="48" customWidth="1"/>
    <col min="13478" max="13513" width="2.7109375" style="48" customWidth="1"/>
    <col min="13514" max="13732" width="9.140625" style="48"/>
    <col min="13733" max="13733" width="22.140625" style="48" customWidth="1"/>
    <col min="13734" max="13769" width="2.7109375" style="48" customWidth="1"/>
    <col min="13770" max="13988" width="9.140625" style="48"/>
    <col min="13989" max="13989" width="22.140625" style="48" customWidth="1"/>
    <col min="13990" max="14025" width="2.7109375" style="48" customWidth="1"/>
    <col min="14026" max="14244" width="9.140625" style="48"/>
    <col min="14245" max="14245" width="22.140625" style="48" customWidth="1"/>
    <col min="14246" max="14281" width="2.7109375" style="48" customWidth="1"/>
    <col min="14282" max="14500" width="9.140625" style="48"/>
    <col min="14501" max="14501" width="22.140625" style="48" customWidth="1"/>
    <col min="14502" max="14537" width="2.7109375" style="48" customWidth="1"/>
    <col min="14538" max="14756" width="9.140625" style="48"/>
    <col min="14757" max="14757" width="22.140625" style="48" customWidth="1"/>
    <col min="14758" max="14793" width="2.7109375" style="48" customWidth="1"/>
    <col min="14794" max="15012" width="9.140625" style="48"/>
    <col min="15013" max="15013" width="22.140625" style="48" customWidth="1"/>
    <col min="15014" max="15049" width="2.7109375" style="48" customWidth="1"/>
    <col min="15050" max="15268" width="9.140625" style="48"/>
    <col min="15269" max="15269" width="22.140625" style="48" customWidth="1"/>
    <col min="15270" max="15305" width="2.7109375" style="48" customWidth="1"/>
    <col min="15306" max="15524" width="9.140625" style="48"/>
    <col min="15525" max="15525" width="22.140625" style="48" customWidth="1"/>
    <col min="15526" max="15561" width="2.7109375" style="48" customWidth="1"/>
    <col min="15562" max="15780" width="9.140625" style="48"/>
    <col min="15781" max="15781" width="22.140625" style="48" customWidth="1"/>
    <col min="15782" max="15817" width="2.7109375" style="48" customWidth="1"/>
    <col min="15818" max="16036" width="9.140625" style="48"/>
    <col min="16037" max="16037" width="22.140625" style="48" customWidth="1"/>
    <col min="16038" max="16073" width="2.7109375" style="48" customWidth="1"/>
    <col min="16074" max="16384" width="9.140625" style="48"/>
  </cols>
  <sheetData>
    <row r="1" spans="1:24" x14ac:dyDescent="0.2">
      <c r="A1" s="510" t="s">
        <v>457</v>
      </c>
      <c r="B1" s="521"/>
      <c r="C1" s="52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24" ht="12.75" thickBot="1" x14ac:dyDescent="0.25">
      <c r="A2" s="1082"/>
      <c r="B2" s="521"/>
      <c r="C2" s="52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24" ht="12.75" thickBot="1" x14ac:dyDescent="0.25">
      <c r="A3" s="1516" t="s">
        <v>0</v>
      </c>
      <c r="B3" s="1507">
        <v>2013</v>
      </c>
      <c r="C3" s="1508"/>
      <c r="D3" s="1510"/>
      <c r="E3" s="1511">
        <v>2014</v>
      </c>
      <c r="F3" s="1508"/>
      <c r="G3" s="1509"/>
      <c r="H3" s="1507">
        <f>E3+1</f>
        <v>2015</v>
      </c>
      <c r="I3" s="1508"/>
      <c r="J3" s="1510"/>
      <c r="K3" s="1507" t="s">
        <v>119</v>
      </c>
      <c r="L3" s="1508"/>
      <c r="M3" s="1510"/>
    </row>
    <row r="4" spans="1:24" ht="91.5" thickBot="1" x14ac:dyDescent="0.25">
      <c r="A4" s="1517"/>
      <c r="B4" s="657" t="s">
        <v>115</v>
      </c>
      <c r="C4" s="658" t="s">
        <v>151</v>
      </c>
      <c r="D4" s="660" t="s">
        <v>122</v>
      </c>
      <c r="E4" s="661" t="s">
        <v>115</v>
      </c>
      <c r="F4" s="658" t="s">
        <v>151</v>
      </c>
      <c r="G4" s="659" t="s">
        <v>122</v>
      </c>
      <c r="H4" s="657" t="s">
        <v>115</v>
      </c>
      <c r="I4" s="658" t="s">
        <v>151</v>
      </c>
      <c r="J4" s="660" t="s">
        <v>122</v>
      </c>
      <c r="K4" s="657" t="s">
        <v>115</v>
      </c>
      <c r="L4" s="658" t="s">
        <v>151</v>
      </c>
      <c r="M4" s="660" t="s">
        <v>122</v>
      </c>
      <c r="X4" s="1120"/>
    </row>
    <row r="5" spans="1:24" x14ac:dyDescent="0.2">
      <c r="A5" s="585" t="s">
        <v>3</v>
      </c>
      <c r="B5" s="388" t="s">
        <v>121</v>
      </c>
      <c r="C5" s="417" t="s">
        <v>121</v>
      </c>
      <c r="D5" s="522">
        <f t="shared" ref="D5:D13" si="0">SUM(B5,C5)</f>
        <v>0</v>
      </c>
      <c r="E5" s="3">
        <v>1</v>
      </c>
      <c r="F5" s="417">
        <v>1</v>
      </c>
      <c r="G5" s="4">
        <f t="shared" ref="G5:G13" si="1">SUM(E5,F5)</f>
        <v>2</v>
      </c>
      <c r="H5" s="388" t="s">
        <v>121</v>
      </c>
      <c r="I5" s="417" t="s">
        <v>121</v>
      </c>
      <c r="J5" s="522">
        <f t="shared" ref="J5:J13" si="2">SUM(H5:I5)</f>
        <v>0</v>
      </c>
      <c r="K5" s="988">
        <f t="shared" ref="K5:K13" si="3">SUM(H5,B5,E5)</f>
        <v>1</v>
      </c>
      <c r="L5" s="989">
        <f t="shared" ref="L5:L13" si="4">SUM(I5,C5,F5)</f>
        <v>1</v>
      </c>
      <c r="M5" s="990">
        <f t="shared" ref="M5:M13" si="5">SUM(J5,D5,G5)</f>
        <v>2</v>
      </c>
    </row>
    <row r="6" spans="1:24" x14ac:dyDescent="0.2">
      <c r="A6" s="585" t="s">
        <v>10</v>
      </c>
      <c r="B6" s="388" t="s">
        <v>121</v>
      </c>
      <c r="C6" s="417" t="s">
        <v>121</v>
      </c>
      <c r="D6" s="522">
        <f t="shared" si="0"/>
        <v>0</v>
      </c>
      <c r="E6" s="3" t="s">
        <v>121</v>
      </c>
      <c r="F6" s="417" t="s">
        <v>121</v>
      </c>
      <c r="G6" s="4">
        <f t="shared" si="1"/>
        <v>0</v>
      </c>
      <c r="H6" s="388" t="s">
        <v>121</v>
      </c>
      <c r="I6" s="417">
        <v>1</v>
      </c>
      <c r="J6" s="522">
        <f t="shared" si="2"/>
        <v>1</v>
      </c>
      <c r="K6" s="988">
        <f t="shared" si="3"/>
        <v>0</v>
      </c>
      <c r="L6" s="989">
        <f t="shared" si="4"/>
        <v>1</v>
      </c>
      <c r="M6" s="990">
        <f t="shared" si="5"/>
        <v>1</v>
      </c>
    </row>
    <row r="7" spans="1:24" x14ac:dyDescent="0.2">
      <c r="A7" s="586" t="s">
        <v>24</v>
      </c>
      <c r="B7" s="391" t="s">
        <v>121</v>
      </c>
      <c r="C7" s="406" t="s">
        <v>121</v>
      </c>
      <c r="D7" s="522">
        <f t="shared" si="0"/>
        <v>0</v>
      </c>
      <c r="E7" s="7" t="s">
        <v>121</v>
      </c>
      <c r="F7" s="406" t="s">
        <v>121</v>
      </c>
      <c r="G7" s="4">
        <f t="shared" si="1"/>
        <v>0</v>
      </c>
      <c r="H7" s="388" t="s">
        <v>121</v>
      </c>
      <c r="I7" s="417">
        <v>1</v>
      </c>
      <c r="J7" s="522">
        <f t="shared" si="2"/>
        <v>1</v>
      </c>
      <c r="K7" s="988">
        <f t="shared" si="3"/>
        <v>0</v>
      </c>
      <c r="L7" s="989">
        <f t="shared" si="4"/>
        <v>1</v>
      </c>
      <c r="M7" s="990">
        <f t="shared" si="5"/>
        <v>1</v>
      </c>
    </row>
    <row r="8" spans="1:24" x14ac:dyDescent="0.2">
      <c r="A8" s="586" t="s">
        <v>44</v>
      </c>
      <c r="B8" s="391">
        <v>1</v>
      </c>
      <c r="C8" s="406">
        <v>1</v>
      </c>
      <c r="D8" s="522">
        <f t="shared" si="0"/>
        <v>2</v>
      </c>
      <c r="E8" s="7" t="s">
        <v>121</v>
      </c>
      <c r="F8" s="406" t="s">
        <v>121</v>
      </c>
      <c r="G8" s="4">
        <f t="shared" si="1"/>
        <v>0</v>
      </c>
      <c r="H8" s="388" t="s">
        <v>121</v>
      </c>
      <c r="I8" s="417" t="s">
        <v>121</v>
      </c>
      <c r="J8" s="522">
        <f t="shared" si="2"/>
        <v>0</v>
      </c>
      <c r="K8" s="988">
        <f t="shared" si="3"/>
        <v>1</v>
      </c>
      <c r="L8" s="989">
        <f t="shared" si="4"/>
        <v>1</v>
      </c>
      <c r="M8" s="990">
        <f t="shared" si="5"/>
        <v>2</v>
      </c>
    </row>
    <row r="9" spans="1:24" x14ac:dyDescent="0.2">
      <c r="A9" s="586" t="s">
        <v>47</v>
      </c>
      <c r="B9" s="391" t="s">
        <v>121</v>
      </c>
      <c r="C9" s="406">
        <v>1</v>
      </c>
      <c r="D9" s="522">
        <f t="shared" si="0"/>
        <v>1</v>
      </c>
      <c r="E9" s="7" t="s">
        <v>121</v>
      </c>
      <c r="F9" s="406" t="s">
        <v>121</v>
      </c>
      <c r="G9" s="4">
        <f t="shared" si="1"/>
        <v>0</v>
      </c>
      <c r="H9" s="388" t="s">
        <v>121</v>
      </c>
      <c r="I9" s="417" t="s">
        <v>121</v>
      </c>
      <c r="J9" s="522">
        <f t="shared" si="2"/>
        <v>0</v>
      </c>
      <c r="K9" s="988">
        <f t="shared" si="3"/>
        <v>0</v>
      </c>
      <c r="L9" s="989">
        <f t="shared" si="4"/>
        <v>1</v>
      </c>
      <c r="M9" s="990">
        <f t="shared" si="5"/>
        <v>1</v>
      </c>
    </row>
    <row r="10" spans="1:24" x14ac:dyDescent="0.2">
      <c r="A10" s="586" t="s">
        <v>81</v>
      </c>
      <c r="B10" s="391">
        <v>1</v>
      </c>
      <c r="C10" s="406" t="s">
        <v>121</v>
      </c>
      <c r="D10" s="522">
        <f t="shared" si="0"/>
        <v>1</v>
      </c>
      <c r="E10" s="7">
        <v>2</v>
      </c>
      <c r="F10" s="406">
        <v>2</v>
      </c>
      <c r="G10" s="4">
        <f t="shared" si="1"/>
        <v>4</v>
      </c>
      <c r="H10" s="388">
        <v>2</v>
      </c>
      <c r="I10" s="417">
        <v>2</v>
      </c>
      <c r="J10" s="522">
        <f t="shared" si="2"/>
        <v>4</v>
      </c>
      <c r="K10" s="988">
        <f t="shared" si="3"/>
        <v>5</v>
      </c>
      <c r="L10" s="989">
        <f t="shared" si="4"/>
        <v>4</v>
      </c>
      <c r="M10" s="990">
        <f t="shared" si="5"/>
        <v>9</v>
      </c>
    </row>
    <row r="11" spans="1:24" x14ac:dyDescent="0.2">
      <c r="A11" s="587" t="s">
        <v>96</v>
      </c>
      <c r="B11" s="524" t="s">
        <v>121</v>
      </c>
      <c r="C11" s="412" t="s">
        <v>121</v>
      </c>
      <c r="D11" s="522">
        <f t="shared" si="0"/>
        <v>0</v>
      </c>
      <c r="E11" s="523" t="s">
        <v>121</v>
      </c>
      <c r="F11" s="412" t="s">
        <v>121</v>
      </c>
      <c r="G11" s="4">
        <f t="shared" si="1"/>
        <v>0</v>
      </c>
      <c r="H11" s="388" t="s">
        <v>121</v>
      </c>
      <c r="I11" s="417">
        <v>1</v>
      </c>
      <c r="J11" s="522">
        <f t="shared" si="2"/>
        <v>1</v>
      </c>
      <c r="K11" s="988">
        <f t="shared" si="3"/>
        <v>0</v>
      </c>
      <c r="L11" s="989">
        <f t="shared" si="4"/>
        <v>1</v>
      </c>
      <c r="M11" s="990">
        <f t="shared" si="5"/>
        <v>1</v>
      </c>
    </row>
    <row r="12" spans="1:24" x14ac:dyDescent="0.2">
      <c r="A12" s="587" t="s">
        <v>97</v>
      </c>
      <c r="B12" s="524" t="s">
        <v>121</v>
      </c>
      <c r="C12" s="412">
        <v>1</v>
      </c>
      <c r="D12" s="522">
        <f t="shared" si="0"/>
        <v>1</v>
      </c>
      <c r="E12" s="523" t="s">
        <v>121</v>
      </c>
      <c r="F12" s="412" t="s">
        <v>121</v>
      </c>
      <c r="G12" s="4">
        <f t="shared" si="1"/>
        <v>0</v>
      </c>
      <c r="H12" s="388" t="s">
        <v>121</v>
      </c>
      <c r="I12" s="417" t="s">
        <v>121</v>
      </c>
      <c r="J12" s="522">
        <f t="shared" si="2"/>
        <v>0</v>
      </c>
      <c r="K12" s="988">
        <f t="shared" si="3"/>
        <v>0</v>
      </c>
      <c r="L12" s="989">
        <f t="shared" si="4"/>
        <v>1</v>
      </c>
      <c r="M12" s="990">
        <f t="shared" si="5"/>
        <v>1</v>
      </c>
    </row>
    <row r="13" spans="1:24" ht="12.75" thickBot="1" x14ac:dyDescent="0.25">
      <c r="A13" s="587" t="s">
        <v>100</v>
      </c>
      <c r="B13" s="524" t="s">
        <v>121</v>
      </c>
      <c r="C13" s="412">
        <v>1</v>
      </c>
      <c r="D13" s="522">
        <f t="shared" si="0"/>
        <v>1</v>
      </c>
      <c r="E13" s="523" t="s">
        <v>121</v>
      </c>
      <c r="F13" s="412" t="s">
        <v>121</v>
      </c>
      <c r="G13" s="4">
        <f t="shared" si="1"/>
        <v>0</v>
      </c>
      <c r="H13" s="388">
        <v>57</v>
      </c>
      <c r="I13" s="417">
        <v>54</v>
      </c>
      <c r="J13" s="522">
        <f t="shared" si="2"/>
        <v>111</v>
      </c>
      <c r="K13" s="988">
        <f t="shared" si="3"/>
        <v>57</v>
      </c>
      <c r="L13" s="989">
        <f t="shared" si="4"/>
        <v>55</v>
      </c>
      <c r="M13" s="990">
        <f t="shared" si="5"/>
        <v>112</v>
      </c>
    </row>
    <row r="14" spans="1:24" s="956" customFormat="1" ht="12.75" thickBot="1" x14ac:dyDescent="0.3">
      <c r="A14" s="525" t="s">
        <v>125</v>
      </c>
      <c r="B14" s="529">
        <f t="shared" ref="B14:M14" si="6">SUM(B5:B13)</f>
        <v>2</v>
      </c>
      <c r="C14" s="527">
        <f t="shared" si="6"/>
        <v>4</v>
      </c>
      <c r="D14" s="530">
        <f t="shared" si="6"/>
        <v>6</v>
      </c>
      <c r="E14" s="526">
        <f t="shared" si="6"/>
        <v>3</v>
      </c>
      <c r="F14" s="527">
        <f t="shared" si="6"/>
        <v>3</v>
      </c>
      <c r="G14" s="528">
        <f t="shared" si="6"/>
        <v>6</v>
      </c>
      <c r="H14" s="529">
        <f t="shared" si="6"/>
        <v>59</v>
      </c>
      <c r="I14" s="527">
        <f t="shared" si="6"/>
        <v>59</v>
      </c>
      <c r="J14" s="530">
        <f t="shared" si="6"/>
        <v>118</v>
      </c>
      <c r="K14" s="529">
        <f t="shared" si="6"/>
        <v>64</v>
      </c>
      <c r="L14" s="527">
        <f t="shared" si="6"/>
        <v>66</v>
      </c>
      <c r="M14" s="530">
        <f t="shared" si="6"/>
        <v>130</v>
      </c>
    </row>
    <row r="15" spans="1:24" s="956" customFormat="1" x14ac:dyDescent="0.25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</row>
    <row r="16" spans="1:24" s="956" customFormat="1" x14ac:dyDescent="0.25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</row>
    <row r="17" spans="1:37" s="656" customFormat="1" ht="12.75" x14ac:dyDescent="0.2">
      <c r="A17" s="654" t="s">
        <v>458</v>
      </c>
      <c r="B17" s="655"/>
      <c r="C17" s="655"/>
    </row>
    <row r="18" spans="1:37" x14ac:dyDescent="0.2">
      <c r="A18" s="41" t="s">
        <v>301</v>
      </c>
      <c r="B18" s="41"/>
      <c r="C18" s="41"/>
    </row>
    <row r="19" spans="1:37" ht="12.75" thickBot="1" x14ac:dyDescent="0.25">
      <c r="A19" s="1082"/>
    </row>
    <row r="20" spans="1:37" ht="12.75" thickBot="1" x14ac:dyDescent="0.25">
      <c r="A20" s="1516" t="s">
        <v>0</v>
      </c>
      <c r="B20" s="1519">
        <v>2013</v>
      </c>
      <c r="C20" s="1520"/>
      <c r="D20" s="1520"/>
      <c r="E20" s="1520"/>
      <c r="F20" s="1520"/>
      <c r="G20" s="1520"/>
      <c r="H20" s="1520"/>
      <c r="I20" s="1520"/>
      <c r="J20" s="1521"/>
      <c r="K20" s="1512">
        <v>2014</v>
      </c>
      <c r="L20" s="1513"/>
      <c r="M20" s="1513"/>
      <c r="N20" s="1513"/>
      <c r="O20" s="1513"/>
      <c r="P20" s="1513"/>
      <c r="Q20" s="1513"/>
      <c r="R20" s="1513"/>
      <c r="S20" s="1514"/>
      <c r="T20" s="1512">
        <f>2014+1</f>
        <v>2015</v>
      </c>
      <c r="U20" s="1513"/>
      <c r="V20" s="1513"/>
      <c r="W20" s="1513"/>
      <c r="X20" s="1513"/>
      <c r="Y20" s="1513"/>
      <c r="Z20" s="1513"/>
      <c r="AA20" s="1513"/>
      <c r="AB20" s="1514"/>
      <c r="AC20" s="1512" t="s">
        <v>119</v>
      </c>
      <c r="AD20" s="1513"/>
      <c r="AE20" s="1513"/>
      <c r="AF20" s="1513"/>
      <c r="AG20" s="1513"/>
      <c r="AH20" s="1513"/>
      <c r="AI20" s="1513"/>
      <c r="AJ20" s="1513"/>
      <c r="AK20" s="1515"/>
    </row>
    <row r="21" spans="1:37" ht="12.75" thickBot="1" x14ac:dyDescent="0.25">
      <c r="A21" s="1518"/>
      <c r="B21" s="1507" t="s">
        <v>339</v>
      </c>
      <c r="C21" s="1508"/>
      <c r="D21" s="1509"/>
      <c r="E21" s="1507" t="s">
        <v>340</v>
      </c>
      <c r="F21" s="1508"/>
      <c r="G21" s="1510"/>
      <c r="H21" s="1511" t="s">
        <v>341</v>
      </c>
      <c r="I21" s="1508"/>
      <c r="J21" s="1510"/>
      <c r="K21" s="1507" t="s">
        <v>339</v>
      </c>
      <c r="L21" s="1508"/>
      <c r="M21" s="1509"/>
      <c r="N21" s="1507" t="s">
        <v>340</v>
      </c>
      <c r="O21" s="1508"/>
      <c r="P21" s="1510"/>
      <c r="Q21" s="1511" t="s">
        <v>341</v>
      </c>
      <c r="R21" s="1508"/>
      <c r="S21" s="1509"/>
      <c r="T21" s="1507" t="s">
        <v>339</v>
      </c>
      <c r="U21" s="1508"/>
      <c r="V21" s="1509"/>
      <c r="W21" s="1507" t="s">
        <v>340</v>
      </c>
      <c r="X21" s="1508"/>
      <c r="Y21" s="1510"/>
      <c r="Z21" s="1511" t="s">
        <v>341</v>
      </c>
      <c r="AA21" s="1508"/>
      <c r="AB21" s="1509"/>
      <c r="AC21" s="1507" t="s">
        <v>339</v>
      </c>
      <c r="AD21" s="1508"/>
      <c r="AE21" s="1509"/>
      <c r="AF21" s="1507" t="s">
        <v>340</v>
      </c>
      <c r="AG21" s="1508"/>
      <c r="AH21" s="1510"/>
      <c r="AI21" s="1511" t="s">
        <v>341</v>
      </c>
      <c r="AJ21" s="1508"/>
      <c r="AK21" s="1510"/>
    </row>
    <row r="22" spans="1:37" ht="43.5" customHeight="1" thickBot="1" x14ac:dyDescent="0.25">
      <c r="A22" s="1517"/>
      <c r="B22" s="661" t="s">
        <v>115</v>
      </c>
      <c r="C22" s="658" t="s">
        <v>151</v>
      </c>
      <c r="D22" s="659" t="s">
        <v>122</v>
      </c>
      <c r="E22" s="657" t="s">
        <v>115</v>
      </c>
      <c r="F22" s="658" t="s">
        <v>151</v>
      </c>
      <c r="G22" s="660" t="s">
        <v>122</v>
      </c>
      <c r="H22" s="661" t="s">
        <v>115</v>
      </c>
      <c r="I22" s="658" t="s">
        <v>151</v>
      </c>
      <c r="J22" s="659" t="s">
        <v>122</v>
      </c>
      <c r="K22" s="657" t="s">
        <v>115</v>
      </c>
      <c r="L22" s="658" t="s">
        <v>151</v>
      </c>
      <c r="M22" s="659" t="s">
        <v>122</v>
      </c>
      <c r="N22" s="657" t="s">
        <v>115</v>
      </c>
      <c r="O22" s="658" t="s">
        <v>151</v>
      </c>
      <c r="P22" s="660" t="s">
        <v>122</v>
      </c>
      <c r="Q22" s="661" t="s">
        <v>115</v>
      </c>
      <c r="R22" s="658" t="s">
        <v>151</v>
      </c>
      <c r="S22" s="659" t="s">
        <v>122</v>
      </c>
      <c r="T22" s="657" t="s">
        <v>115</v>
      </c>
      <c r="U22" s="658" t="s">
        <v>151</v>
      </c>
      <c r="V22" s="659" t="s">
        <v>122</v>
      </c>
      <c r="W22" s="657" t="s">
        <v>115</v>
      </c>
      <c r="X22" s="658" t="s">
        <v>151</v>
      </c>
      <c r="Y22" s="660" t="s">
        <v>122</v>
      </c>
      <c r="Z22" s="661" t="s">
        <v>115</v>
      </c>
      <c r="AA22" s="658" t="s">
        <v>151</v>
      </c>
      <c r="AB22" s="659" t="s">
        <v>122</v>
      </c>
      <c r="AC22" s="1085" t="s">
        <v>115</v>
      </c>
      <c r="AD22" s="1086" t="s">
        <v>151</v>
      </c>
      <c r="AE22" s="994" t="s">
        <v>122</v>
      </c>
      <c r="AF22" s="664" t="s">
        <v>115</v>
      </c>
      <c r="AG22" s="662" t="s">
        <v>151</v>
      </c>
      <c r="AH22" s="663" t="s">
        <v>122</v>
      </c>
      <c r="AI22" s="1085" t="s">
        <v>115</v>
      </c>
      <c r="AJ22" s="1086" t="s">
        <v>151</v>
      </c>
      <c r="AK22" s="994" t="s">
        <v>122</v>
      </c>
    </row>
    <row r="23" spans="1:37" x14ac:dyDescent="0.2">
      <c r="A23" s="598" t="s">
        <v>3</v>
      </c>
      <c r="B23" s="304" t="s">
        <v>121</v>
      </c>
      <c r="C23" s="430" t="s">
        <v>121</v>
      </c>
      <c r="D23" s="13">
        <f t="shared" ref="D23:D31" si="7">SUM(B23:C23)</f>
        <v>0</v>
      </c>
      <c r="E23" s="12" t="s">
        <v>121</v>
      </c>
      <c r="F23" s="430" t="s">
        <v>121</v>
      </c>
      <c r="G23" s="532">
        <f t="shared" ref="G23:G31" si="8">SUM(E23:F23)</f>
        <v>0</v>
      </c>
      <c r="H23" s="304" t="s">
        <v>121</v>
      </c>
      <c r="I23" s="430" t="s">
        <v>121</v>
      </c>
      <c r="J23" s="13">
        <f t="shared" ref="J23:J31" si="9">SUM(H23:I23)</f>
        <v>0</v>
      </c>
      <c r="K23" s="12" t="s">
        <v>121</v>
      </c>
      <c r="L23" s="430" t="s">
        <v>121</v>
      </c>
      <c r="M23" s="13">
        <v>0</v>
      </c>
      <c r="N23" s="12" t="s">
        <v>121</v>
      </c>
      <c r="O23" s="430" t="s">
        <v>121</v>
      </c>
      <c r="P23" s="532">
        <f t="shared" ref="P23:P31" si="10">SUM(N23:O23)</f>
        <v>0</v>
      </c>
      <c r="Q23" s="304" t="s">
        <v>121</v>
      </c>
      <c r="R23" s="430" t="s">
        <v>121</v>
      </c>
      <c r="S23" s="13">
        <f t="shared" ref="S23:S31" si="11">SUM(Q23:R23)</f>
        <v>0</v>
      </c>
      <c r="T23" s="12" t="s">
        <v>121</v>
      </c>
      <c r="U23" s="430" t="s">
        <v>121</v>
      </c>
      <c r="V23" s="13">
        <f t="shared" ref="V23:V31" si="12">SUM(T23:U23)</f>
        <v>0</v>
      </c>
      <c r="W23" s="12" t="s">
        <v>121</v>
      </c>
      <c r="X23" s="430">
        <v>1</v>
      </c>
      <c r="Y23" s="532">
        <f t="shared" ref="Y23:Y31" si="13">SUM(W23:X23)</f>
        <v>1</v>
      </c>
      <c r="Z23" s="304" t="s">
        <v>121</v>
      </c>
      <c r="AA23" s="430" t="s">
        <v>121</v>
      </c>
      <c r="AB23" s="13">
        <f t="shared" ref="AB23:AB31" si="14">SUM(Z23:AA23)</f>
        <v>0</v>
      </c>
      <c r="AC23" s="671">
        <f t="shared" ref="AC23:AC31" si="15">SUM(T23,B23,K23)</f>
        <v>0</v>
      </c>
      <c r="AD23" s="672">
        <f t="shared" ref="AD23:AD31" si="16">SUM(U23,C23,L23)</f>
        <v>0</v>
      </c>
      <c r="AE23" s="673">
        <f t="shared" ref="AE23:AE31" si="17">SUM(V23,D23,M23)</f>
        <v>0</v>
      </c>
      <c r="AF23" s="991">
        <f t="shared" ref="AF23:AF31" si="18">SUM(W23,E23,N23)</f>
        <v>0</v>
      </c>
      <c r="AG23" s="672">
        <f t="shared" ref="AG23:AG31" si="19">SUM(X23,F23,O23)</f>
        <v>1</v>
      </c>
      <c r="AH23" s="995">
        <f t="shared" ref="AH23:AH31" si="20">SUM(Y23,G23,P23)</f>
        <v>1</v>
      </c>
      <c r="AI23" s="671">
        <f t="shared" ref="AI23:AI31" si="21">SUM(Z23,H23,Q23)</f>
        <v>0</v>
      </c>
      <c r="AJ23" s="672">
        <f t="shared" ref="AJ23:AJ31" si="22">SUM(AA23,I23,R23)</f>
        <v>0</v>
      </c>
      <c r="AK23" s="673">
        <f t="shared" ref="AK23:AK31" si="23">SUM(AB23,J23,S23)</f>
        <v>0</v>
      </c>
    </row>
    <row r="24" spans="1:37" x14ac:dyDescent="0.2">
      <c r="A24" s="598" t="s">
        <v>10</v>
      </c>
      <c r="B24" s="304" t="s">
        <v>121</v>
      </c>
      <c r="C24" s="430" t="s">
        <v>121</v>
      </c>
      <c r="D24" s="13">
        <f t="shared" si="7"/>
        <v>0</v>
      </c>
      <c r="E24" s="12" t="s">
        <v>121</v>
      </c>
      <c r="F24" s="430" t="s">
        <v>121</v>
      </c>
      <c r="G24" s="532">
        <f t="shared" si="8"/>
        <v>0</v>
      </c>
      <c r="H24" s="304" t="s">
        <v>121</v>
      </c>
      <c r="I24" s="430" t="s">
        <v>121</v>
      </c>
      <c r="J24" s="13">
        <f t="shared" si="9"/>
        <v>0</v>
      </c>
      <c r="K24" s="12" t="s">
        <v>121</v>
      </c>
      <c r="L24" s="430" t="s">
        <v>121</v>
      </c>
      <c r="M24" s="13">
        <v>0</v>
      </c>
      <c r="N24" s="12" t="s">
        <v>121</v>
      </c>
      <c r="O24" s="430" t="s">
        <v>121</v>
      </c>
      <c r="P24" s="532">
        <f t="shared" si="10"/>
        <v>0</v>
      </c>
      <c r="Q24" s="304" t="s">
        <v>121</v>
      </c>
      <c r="R24" s="430" t="s">
        <v>121</v>
      </c>
      <c r="S24" s="13">
        <f t="shared" si="11"/>
        <v>0</v>
      </c>
      <c r="T24" s="12" t="s">
        <v>121</v>
      </c>
      <c r="U24" s="430" t="s">
        <v>121</v>
      </c>
      <c r="V24" s="13">
        <f t="shared" si="12"/>
        <v>0</v>
      </c>
      <c r="W24" s="12" t="s">
        <v>121</v>
      </c>
      <c r="X24" s="430">
        <v>1</v>
      </c>
      <c r="Y24" s="532">
        <f t="shared" si="13"/>
        <v>1</v>
      </c>
      <c r="Z24" s="304" t="s">
        <v>121</v>
      </c>
      <c r="AA24" s="430" t="s">
        <v>121</v>
      </c>
      <c r="AB24" s="13">
        <f t="shared" si="14"/>
        <v>0</v>
      </c>
      <c r="AC24" s="998">
        <f t="shared" si="15"/>
        <v>0</v>
      </c>
      <c r="AD24" s="999">
        <f t="shared" si="16"/>
        <v>0</v>
      </c>
      <c r="AE24" s="1000">
        <f t="shared" si="17"/>
        <v>0</v>
      </c>
      <c r="AF24" s="1001">
        <f t="shared" si="18"/>
        <v>0</v>
      </c>
      <c r="AG24" s="999">
        <f t="shared" si="19"/>
        <v>1</v>
      </c>
      <c r="AH24" s="1002">
        <f t="shared" si="20"/>
        <v>1</v>
      </c>
      <c r="AI24" s="998">
        <f t="shared" si="21"/>
        <v>0</v>
      </c>
      <c r="AJ24" s="999">
        <f t="shared" si="22"/>
        <v>0</v>
      </c>
      <c r="AK24" s="1000">
        <f t="shared" si="23"/>
        <v>0</v>
      </c>
    </row>
    <row r="25" spans="1:37" x14ac:dyDescent="0.2">
      <c r="A25" s="598" t="s">
        <v>14</v>
      </c>
      <c r="B25" s="304" t="s">
        <v>121</v>
      </c>
      <c r="C25" s="430">
        <v>2</v>
      </c>
      <c r="D25" s="13">
        <f t="shared" si="7"/>
        <v>2</v>
      </c>
      <c r="E25" s="12" t="s">
        <v>121</v>
      </c>
      <c r="F25" s="430" t="s">
        <v>121</v>
      </c>
      <c r="G25" s="532">
        <f t="shared" si="8"/>
        <v>0</v>
      </c>
      <c r="H25" s="304" t="s">
        <v>121</v>
      </c>
      <c r="I25" s="430" t="s">
        <v>121</v>
      </c>
      <c r="J25" s="13">
        <f t="shared" si="9"/>
        <v>0</v>
      </c>
      <c r="K25" s="12" t="s">
        <v>121</v>
      </c>
      <c r="L25" s="430" t="s">
        <v>121</v>
      </c>
      <c r="M25" s="13">
        <v>0</v>
      </c>
      <c r="N25" s="12" t="s">
        <v>121</v>
      </c>
      <c r="O25" s="430" t="s">
        <v>121</v>
      </c>
      <c r="P25" s="532">
        <f t="shared" si="10"/>
        <v>0</v>
      </c>
      <c r="Q25" s="304" t="s">
        <v>121</v>
      </c>
      <c r="R25" s="430" t="s">
        <v>121</v>
      </c>
      <c r="S25" s="13">
        <f t="shared" si="11"/>
        <v>0</v>
      </c>
      <c r="T25" s="12" t="s">
        <v>121</v>
      </c>
      <c r="U25" s="430" t="s">
        <v>121</v>
      </c>
      <c r="V25" s="13">
        <f t="shared" si="12"/>
        <v>0</v>
      </c>
      <c r="W25" s="12" t="s">
        <v>121</v>
      </c>
      <c r="X25" s="430" t="s">
        <v>121</v>
      </c>
      <c r="Y25" s="532">
        <f t="shared" si="13"/>
        <v>0</v>
      </c>
      <c r="Z25" s="304" t="s">
        <v>121</v>
      </c>
      <c r="AA25" s="430" t="s">
        <v>121</v>
      </c>
      <c r="AB25" s="13">
        <f t="shared" si="14"/>
        <v>0</v>
      </c>
      <c r="AC25" s="998">
        <f t="shared" si="15"/>
        <v>0</v>
      </c>
      <c r="AD25" s="999">
        <f t="shared" si="16"/>
        <v>2</v>
      </c>
      <c r="AE25" s="1000">
        <f t="shared" si="17"/>
        <v>2</v>
      </c>
      <c r="AF25" s="1001">
        <f t="shared" si="18"/>
        <v>0</v>
      </c>
      <c r="AG25" s="999">
        <f t="shared" si="19"/>
        <v>0</v>
      </c>
      <c r="AH25" s="1002">
        <f t="shared" si="20"/>
        <v>0</v>
      </c>
      <c r="AI25" s="998">
        <f t="shared" si="21"/>
        <v>0</v>
      </c>
      <c r="AJ25" s="999">
        <f t="shared" si="22"/>
        <v>0</v>
      </c>
      <c r="AK25" s="1000">
        <f t="shared" si="23"/>
        <v>0</v>
      </c>
    </row>
    <row r="26" spans="1:37" x14ac:dyDescent="0.2">
      <c r="A26" s="598" t="s">
        <v>24</v>
      </c>
      <c r="B26" s="304" t="s">
        <v>121</v>
      </c>
      <c r="C26" s="430" t="s">
        <v>121</v>
      </c>
      <c r="D26" s="13">
        <f t="shared" si="7"/>
        <v>0</v>
      </c>
      <c r="E26" s="12" t="s">
        <v>121</v>
      </c>
      <c r="F26" s="430" t="s">
        <v>121</v>
      </c>
      <c r="G26" s="532">
        <f t="shared" si="8"/>
        <v>0</v>
      </c>
      <c r="H26" s="304" t="s">
        <v>121</v>
      </c>
      <c r="I26" s="430" t="s">
        <v>121</v>
      </c>
      <c r="J26" s="13">
        <f t="shared" si="9"/>
        <v>0</v>
      </c>
      <c r="K26" s="12" t="s">
        <v>121</v>
      </c>
      <c r="L26" s="430" t="s">
        <v>121</v>
      </c>
      <c r="M26" s="13">
        <v>0</v>
      </c>
      <c r="N26" s="12" t="s">
        <v>121</v>
      </c>
      <c r="O26" s="430" t="s">
        <v>121</v>
      </c>
      <c r="P26" s="532">
        <f t="shared" si="10"/>
        <v>0</v>
      </c>
      <c r="Q26" s="304" t="s">
        <v>121</v>
      </c>
      <c r="R26" s="430" t="s">
        <v>121</v>
      </c>
      <c r="S26" s="13">
        <f t="shared" si="11"/>
        <v>0</v>
      </c>
      <c r="T26" s="12" t="s">
        <v>121</v>
      </c>
      <c r="U26" s="430" t="s">
        <v>121</v>
      </c>
      <c r="V26" s="13">
        <f t="shared" si="12"/>
        <v>0</v>
      </c>
      <c r="W26" s="12" t="s">
        <v>121</v>
      </c>
      <c r="X26" s="430">
        <v>2</v>
      </c>
      <c r="Y26" s="532">
        <f t="shared" si="13"/>
        <v>2</v>
      </c>
      <c r="Z26" s="304" t="s">
        <v>121</v>
      </c>
      <c r="AA26" s="430" t="s">
        <v>121</v>
      </c>
      <c r="AB26" s="13">
        <f t="shared" si="14"/>
        <v>0</v>
      </c>
      <c r="AC26" s="998">
        <f t="shared" si="15"/>
        <v>0</v>
      </c>
      <c r="AD26" s="999">
        <f t="shared" si="16"/>
        <v>0</v>
      </c>
      <c r="AE26" s="1000">
        <f t="shared" si="17"/>
        <v>0</v>
      </c>
      <c r="AF26" s="1001">
        <f t="shared" si="18"/>
        <v>0</v>
      </c>
      <c r="AG26" s="999">
        <f t="shared" si="19"/>
        <v>2</v>
      </c>
      <c r="AH26" s="1002">
        <f t="shared" si="20"/>
        <v>2</v>
      </c>
      <c r="AI26" s="998">
        <f t="shared" si="21"/>
        <v>0</v>
      </c>
      <c r="AJ26" s="999">
        <f t="shared" si="22"/>
        <v>0</v>
      </c>
      <c r="AK26" s="1000">
        <f t="shared" si="23"/>
        <v>0</v>
      </c>
    </row>
    <row r="27" spans="1:37" x14ac:dyDescent="0.2">
      <c r="A27" s="599" t="s">
        <v>44</v>
      </c>
      <c r="B27" s="54" t="s">
        <v>121</v>
      </c>
      <c r="C27" s="56" t="s">
        <v>121</v>
      </c>
      <c r="D27" s="16">
        <f t="shared" si="7"/>
        <v>0</v>
      </c>
      <c r="E27" s="15" t="s">
        <v>121</v>
      </c>
      <c r="F27" s="56" t="s">
        <v>121</v>
      </c>
      <c r="G27" s="533">
        <f t="shared" si="8"/>
        <v>0</v>
      </c>
      <c r="H27" s="54" t="s">
        <v>121</v>
      </c>
      <c r="I27" s="56" t="s">
        <v>121</v>
      </c>
      <c r="J27" s="16">
        <f t="shared" si="9"/>
        <v>0</v>
      </c>
      <c r="K27" s="15" t="s">
        <v>121</v>
      </c>
      <c r="L27" s="56" t="s">
        <v>121</v>
      </c>
      <c r="M27" s="16">
        <v>0</v>
      </c>
      <c r="N27" s="15">
        <v>1</v>
      </c>
      <c r="O27" s="56">
        <v>1</v>
      </c>
      <c r="P27" s="533">
        <f t="shared" si="10"/>
        <v>2</v>
      </c>
      <c r="Q27" s="54" t="s">
        <v>121</v>
      </c>
      <c r="R27" s="56" t="s">
        <v>121</v>
      </c>
      <c r="S27" s="16">
        <f t="shared" si="11"/>
        <v>0</v>
      </c>
      <c r="T27" s="15" t="s">
        <v>121</v>
      </c>
      <c r="U27" s="56" t="s">
        <v>121</v>
      </c>
      <c r="V27" s="16">
        <f t="shared" si="12"/>
        <v>0</v>
      </c>
      <c r="W27" s="15" t="s">
        <v>121</v>
      </c>
      <c r="X27" s="56" t="s">
        <v>121</v>
      </c>
      <c r="Y27" s="533">
        <f t="shared" si="13"/>
        <v>0</v>
      </c>
      <c r="Z27" s="54" t="s">
        <v>121</v>
      </c>
      <c r="AA27" s="56" t="s">
        <v>121</v>
      </c>
      <c r="AB27" s="16">
        <f t="shared" si="14"/>
        <v>0</v>
      </c>
      <c r="AC27" s="674">
        <f t="shared" si="15"/>
        <v>0</v>
      </c>
      <c r="AD27" s="670">
        <f t="shared" si="16"/>
        <v>0</v>
      </c>
      <c r="AE27" s="675">
        <f t="shared" si="17"/>
        <v>0</v>
      </c>
      <c r="AF27" s="992">
        <f t="shared" si="18"/>
        <v>1</v>
      </c>
      <c r="AG27" s="670">
        <f t="shared" si="19"/>
        <v>1</v>
      </c>
      <c r="AH27" s="996">
        <f t="shared" si="20"/>
        <v>2</v>
      </c>
      <c r="AI27" s="674">
        <f t="shared" si="21"/>
        <v>0</v>
      </c>
      <c r="AJ27" s="670">
        <f t="shared" si="22"/>
        <v>0</v>
      </c>
      <c r="AK27" s="675">
        <f t="shared" si="23"/>
        <v>0</v>
      </c>
    </row>
    <row r="28" spans="1:37" x14ac:dyDescent="0.2">
      <c r="A28" s="599" t="s">
        <v>81</v>
      </c>
      <c r="B28" s="54" t="s">
        <v>121</v>
      </c>
      <c r="C28" s="56" t="s">
        <v>121</v>
      </c>
      <c r="D28" s="16">
        <f t="shared" si="7"/>
        <v>0</v>
      </c>
      <c r="E28" s="15">
        <v>1</v>
      </c>
      <c r="F28" s="56">
        <v>1</v>
      </c>
      <c r="G28" s="533">
        <f t="shared" si="8"/>
        <v>2</v>
      </c>
      <c r="H28" s="54" t="s">
        <v>121</v>
      </c>
      <c r="I28" s="56" t="s">
        <v>121</v>
      </c>
      <c r="J28" s="16">
        <f t="shared" si="9"/>
        <v>0</v>
      </c>
      <c r="K28" s="15" t="s">
        <v>121</v>
      </c>
      <c r="L28" s="56" t="s">
        <v>121</v>
      </c>
      <c r="M28" s="16">
        <v>0</v>
      </c>
      <c r="N28" s="15" t="s">
        <v>121</v>
      </c>
      <c r="O28" s="56" t="s">
        <v>121</v>
      </c>
      <c r="P28" s="533">
        <f t="shared" si="10"/>
        <v>0</v>
      </c>
      <c r="Q28" s="54" t="s">
        <v>121</v>
      </c>
      <c r="R28" s="56" t="s">
        <v>121</v>
      </c>
      <c r="S28" s="16">
        <f t="shared" si="11"/>
        <v>0</v>
      </c>
      <c r="T28" s="15">
        <v>1</v>
      </c>
      <c r="U28" s="56" t="s">
        <v>121</v>
      </c>
      <c r="V28" s="16">
        <f t="shared" si="12"/>
        <v>1</v>
      </c>
      <c r="W28" s="15" t="s">
        <v>121</v>
      </c>
      <c r="X28" s="56">
        <v>4</v>
      </c>
      <c r="Y28" s="533">
        <f t="shared" si="13"/>
        <v>4</v>
      </c>
      <c r="Z28" s="54">
        <v>1</v>
      </c>
      <c r="AA28" s="56" t="s">
        <v>121</v>
      </c>
      <c r="AB28" s="16">
        <f t="shared" si="14"/>
        <v>1</v>
      </c>
      <c r="AC28" s="674">
        <f t="shared" si="15"/>
        <v>1</v>
      </c>
      <c r="AD28" s="670">
        <f t="shared" si="16"/>
        <v>0</v>
      </c>
      <c r="AE28" s="675">
        <f t="shared" si="17"/>
        <v>1</v>
      </c>
      <c r="AF28" s="992">
        <f t="shared" si="18"/>
        <v>1</v>
      </c>
      <c r="AG28" s="670">
        <f t="shared" si="19"/>
        <v>5</v>
      </c>
      <c r="AH28" s="996">
        <f t="shared" si="20"/>
        <v>6</v>
      </c>
      <c r="AI28" s="674">
        <f t="shared" si="21"/>
        <v>1</v>
      </c>
      <c r="AJ28" s="670">
        <f t="shared" si="22"/>
        <v>0</v>
      </c>
      <c r="AK28" s="675">
        <f t="shared" si="23"/>
        <v>1</v>
      </c>
    </row>
    <row r="29" spans="1:37" x14ac:dyDescent="0.2">
      <c r="A29" s="600" t="s">
        <v>96</v>
      </c>
      <c r="B29" s="321" t="s">
        <v>121</v>
      </c>
      <c r="C29" s="319" t="s">
        <v>121</v>
      </c>
      <c r="D29" s="534">
        <f t="shared" si="7"/>
        <v>0</v>
      </c>
      <c r="E29" s="318" t="s">
        <v>121</v>
      </c>
      <c r="F29" s="319" t="s">
        <v>121</v>
      </c>
      <c r="G29" s="535">
        <f t="shared" si="8"/>
        <v>0</v>
      </c>
      <c r="H29" s="321" t="s">
        <v>121</v>
      </c>
      <c r="I29" s="319" t="s">
        <v>121</v>
      </c>
      <c r="J29" s="534">
        <f t="shared" si="9"/>
        <v>0</v>
      </c>
      <c r="K29" s="318" t="s">
        <v>121</v>
      </c>
      <c r="L29" s="319" t="s">
        <v>121</v>
      </c>
      <c r="M29" s="534">
        <v>0</v>
      </c>
      <c r="N29" s="318" t="s">
        <v>121</v>
      </c>
      <c r="O29" s="319" t="s">
        <v>121</v>
      </c>
      <c r="P29" s="535">
        <f t="shared" si="10"/>
        <v>0</v>
      </c>
      <c r="Q29" s="321" t="s">
        <v>121</v>
      </c>
      <c r="R29" s="319" t="s">
        <v>121</v>
      </c>
      <c r="S29" s="534">
        <f t="shared" si="11"/>
        <v>0</v>
      </c>
      <c r="T29" s="318" t="s">
        <v>121</v>
      </c>
      <c r="U29" s="319" t="s">
        <v>121</v>
      </c>
      <c r="V29" s="534">
        <f t="shared" si="12"/>
        <v>0</v>
      </c>
      <c r="W29" s="318" t="s">
        <v>121</v>
      </c>
      <c r="X29" s="319" t="s">
        <v>121</v>
      </c>
      <c r="Y29" s="535">
        <f t="shared" si="13"/>
        <v>0</v>
      </c>
      <c r="Z29" s="321" t="s">
        <v>121</v>
      </c>
      <c r="AA29" s="319">
        <v>1</v>
      </c>
      <c r="AB29" s="534">
        <f t="shared" si="14"/>
        <v>1</v>
      </c>
      <c r="AC29" s="674">
        <f t="shared" si="15"/>
        <v>0</v>
      </c>
      <c r="AD29" s="670">
        <f t="shared" si="16"/>
        <v>0</v>
      </c>
      <c r="AE29" s="675">
        <f t="shared" si="17"/>
        <v>0</v>
      </c>
      <c r="AF29" s="992">
        <f t="shared" si="18"/>
        <v>0</v>
      </c>
      <c r="AG29" s="670">
        <f t="shared" si="19"/>
        <v>0</v>
      </c>
      <c r="AH29" s="996">
        <f t="shared" si="20"/>
        <v>0</v>
      </c>
      <c r="AI29" s="674">
        <f t="shared" si="21"/>
        <v>0</v>
      </c>
      <c r="AJ29" s="670">
        <f t="shared" si="22"/>
        <v>1</v>
      </c>
      <c r="AK29" s="675">
        <f t="shared" si="23"/>
        <v>1</v>
      </c>
    </row>
    <row r="30" spans="1:37" x14ac:dyDescent="0.2">
      <c r="A30" s="600" t="s">
        <v>97</v>
      </c>
      <c r="B30" s="321" t="s">
        <v>121</v>
      </c>
      <c r="C30" s="319" t="s">
        <v>121</v>
      </c>
      <c r="D30" s="534">
        <f t="shared" si="7"/>
        <v>0</v>
      </c>
      <c r="E30" s="318" t="s">
        <v>121</v>
      </c>
      <c r="F30" s="319" t="s">
        <v>121</v>
      </c>
      <c r="G30" s="535">
        <f t="shared" si="8"/>
        <v>0</v>
      </c>
      <c r="H30" s="321">
        <v>1</v>
      </c>
      <c r="I30" s="319" t="s">
        <v>121</v>
      </c>
      <c r="J30" s="534">
        <f t="shared" si="9"/>
        <v>1</v>
      </c>
      <c r="K30" s="318" t="s">
        <v>121</v>
      </c>
      <c r="L30" s="319" t="s">
        <v>121</v>
      </c>
      <c r="M30" s="534">
        <v>0</v>
      </c>
      <c r="N30" s="318" t="s">
        <v>121</v>
      </c>
      <c r="O30" s="319" t="s">
        <v>121</v>
      </c>
      <c r="P30" s="535">
        <f t="shared" si="10"/>
        <v>0</v>
      </c>
      <c r="Q30" s="321" t="s">
        <v>121</v>
      </c>
      <c r="R30" s="319" t="s">
        <v>121</v>
      </c>
      <c r="S30" s="534">
        <f t="shared" si="11"/>
        <v>0</v>
      </c>
      <c r="T30" s="318" t="s">
        <v>121</v>
      </c>
      <c r="U30" s="319" t="s">
        <v>121</v>
      </c>
      <c r="V30" s="534">
        <f t="shared" si="12"/>
        <v>0</v>
      </c>
      <c r="W30" s="318" t="s">
        <v>121</v>
      </c>
      <c r="X30" s="319" t="s">
        <v>121</v>
      </c>
      <c r="Y30" s="535">
        <f t="shared" si="13"/>
        <v>0</v>
      </c>
      <c r="Z30" s="321" t="s">
        <v>121</v>
      </c>
      <c r="AA30" s="319" t="s">
        <v>121</v>
      </c>
      <c r="AB30" s="534">
        <f t="shared" si="14"/>
        <v>0</v>
      </c>
      <c r="AC30" s="674">
        <f t="shared" si="15"/>
        <v>0</v>
      </c>
      <c r="AD30" s="670">
        <f t="shared" si="16"/>
        <v>0</v>
      </c>
      <c r="AE30" s="675">
        <f t="shared" si="17"/>
        <v>0</v>
      </c>
      <c r="AF30" s="992">
        <f t="shared" si="18"/>
        <v>0</v>
      </c>
      <c r="AG30" s="670">
        <f t="shared" si="19"/>
        <v>0</v>
      </c>
      <c r="AH30" s="996">
        <f t="shared" si="20"/>
        <v>0</v>
      </c>
      <c r="AI30" s="674">
        <f t="shared" si="21"/>
        <v>1</v>
      </c>
      <c r="AJ30" s="670">
        <f t="shared" si="22"/>
        <v>0</v>
      </c>
      <c r="AK30" s="675">
        <f t="shared" si="23"/>
        <v>1</v>
      </c>
    </row>
    <row r="31" spans="1:37" ht="12.75" thickBot="1" x14ac:dyDescent="0.25">
      <c r="A31" s="600" t="s">
        <v>100</v>
      </c>
      <c r="B31" s="321" t="s">
        <v>121</v>
      </c>
      <c r="C31" s="319" t="s">
        <v>121</v>
      </c>
      <c r="D31" s="534">
        <f t="shared" si="7"/>
        <v>0</v>
      </c>
      <c r="E31" s="318" t="s">
        <v>121</v>
      </c>
      <c r="F31" s="319" t="s">
        <v>121</v>
      </c>
      <c r="G31" s="535">
        <f t="shared" si="8"/>
        <v>0</v>
      </c>
      <c r="H31" s="321" t="s">
        <v>121</v>
      </c>
      <c r="I31" s="319" t="s">
        <v>121</v>
      </c>
      <c r="J31" s="534">
        <f t="shared" si="9"/>
        <v>0</v>
      </c>
      <c r="K31" s="318" t="s">
        <v>121</v>
      </c>
      <c r="L31" s="319" t="s">
        <v>121</v>
      </c>
      <c r="M31" s="534">
        <v>0</v>
      </c>
      <c r="N31" s="318" t="s">
        <v>121</v>
      </c>
      <c r="O31" s="319" t="s">
        <v>121</v>
      </c>
      <c r="P31" s="535">
        <f t="shared" si="10"/>
        <v>0</v>
      </c>
      <c r="Q31" s="321" t="s">
        <v>121</v>
      </c>
      <c r="R31" s="319" t="s">
        <v>121</v>
      </c>
      <c r="S31" s="534">
        <f t="shared" si="11"/>
        <v>0</v>
      </c>
      <c r="T31" s="318">
        <v>26</v>
      </c>
      <c r="U31" s="319">
        <v>29</v>
      </c>
      <c r="V31" s="534">
        <f t="shared" si="12"/>
        <v>55</v>
      </c>
      <c r="W31" s="318" t="s">
        <v>121</v>
      </c>
      <c r="X31" s="319" t="s">
        <v>121</v>
      </c>
      <c r="Y31" s="535">
        <f t="shared" si="13"/>
        <v>0</v>
      </c>
      <c r="Z31" s="321">
        <v>1</v>
      </c>
      <c r="AA31" s="319">
        <v>2</v>
      </c>
      <c r="AB31" s="534">
        <f t="shared" si="14"/>
        <v>3</v>
      </c>
      <c r="AC31" s="676">
        <f t="shared" si="15"/>
        <v>26</v>
      </c>
      <c r="AD31" s="677">
        <f t="shared" si="16"/>
        <v>29</v>
      </c>
      <c r="AE31" s="678">
        <f t="shared" si="17"/>
        <v>55</v>
      </c>
      <c r="AF31" s="993">
        <f t="shared" si="18"/>
        <v>0</v>
      </c>
      <c r="AG31" s="677">
        <f t="shared" si="19"/>
        <v>0</v>
      </c>
      <c r="AH31" s="997">
        <f t="shared" si="20"/>
        <v>0</v>
      </c>
      <c r="AI31" s="676">
        <f t="shared" si="21"/>
        <v>1</v>
      </c>
      <c r="AJ31" s="677">
        <f t="shared" si="22"/>
        <v>2</v>
      </c>
      <c r="AK31" s="678">
        <f t="shared" si="23"/>
        <v>3</v>
      </c>
    </row>
    <row r="32" spans="1:37" ht="12.75" thickBot="1" x14ac:dyDescent="0.25">
      <c r="A32" s="525" t="s">
        <v>125</v>
      </c>
      <c r="B32" s="540">
        <f t="shared" ref="B32:AK32" si="24">SUM(B23:B31)</f>
        <v>0</v>
      </c>
      <c r="C32" s="537">
        <f t="shared" si="24"/>
        <v>2</v>
      </c>
      <c r="D32" s="538">
        <f t="shared" si="24"/>
        <v>2</v>
      </c>
      <c r="E32" s="536">
        <f t="shared" si="24"/>
        <v>1</v>
      </c>
      <c r="F32" s="537">
        <f t="shared" si="24"/>
        <v>1</v>
      </c>
      <c r="G32" s="539">
        <f t="shared" si="24"/>
        <v>2</v>
      </c>
      <c r="H32" s="540">
        <f t="shared" si="24"/>
        <v>1</v>
      </c>
      <c r="I32" s="537">
        <f t="shared" si="24"/>
        <v>0</v>
      </c>
      <c r="J32" s="538">
        <f t="shared" si="24"/>
        <v>1</v>
      </c>
      <c r="K32" s="536">
        <f t="shared" si="24"/>
        <v>0</v>
      </c>
      <c r="L32" s="537">
        <f t="shared" si="24"/>
        <v>0</v>
      </c>
      <c r="M32" s="538">
        <f t="shared" si="24"/>
        <v>0</v>
      </c>
      <c r="N32" s="536">
        <f t="shared" si="24"/>
        <v>1</v>
      </c>
      <c r="O32" s="537">
        <f t="shared" si="24"/>
        <v>1</v>
      </c>
      <c r="P32" s="539">
        <f t="shared" si="24"/>
        <v>2</v>
      </c>
      <c r="Q32" s="540">
        <f t="shared" si="24"/>
        <v>0</v>
      </c>
      <c r="R32" s="537">
        <f t="shared" si="24"/>
        <v>0</v>
      </c>
      <c r="S32" s="538">
        <f t="shared" si="24"/>
        <v>0</v>
      </c>
      <c r="T32" s="536">
        <f t="shared" si="24"/>
        <v>27</v>
      </c>
      <c r="U32" s="537">
        <f t="shared" si="24"/>
        <v>29</v>
      </c>
      <c r="V32" s="539">
        <f t="shared" si="24"/>
        <v>56</v>
      </c>
      <c r="W32" s="536">
        <f t="shared" si="24"/>
        <v>0</v>
      </c>
      <c r="X32" s="537">
        <f t="shared" si="24"/>
        <v>8</v>
      </c>
      <c r="Y32" s="539">
        <f t="shared" si="24"/>
        <v>8</v>
      </c>
      <c r="Z32" s="536">
        <f t="shared" si="24"/>
        <v>2</v>
      </c>
      <c r="AA32" s="537">
        <f t="shared" si="24"/>
        <v>3</v>
      </c>
      <c r="AB32" s="539">
        <f t="shared" si="24"/>
        <v>5</v>
      </c>
      <c r="AC32" s="665">
        <f t="shared" si="24"/>
        <v>27</v>
      </c>
      <c r="AD32" s="666">
        <f t="shared" si="24"/>
        <v>31</v>
      </c>
      <c r="AE32" s="668">
        <f t="shared" si="24"/>
        <v>58</v>
      </c>
      <c r="AF32" s="669">
        <f t="shared" si="24"/>
        <v>2</v>
      </c>
      <c r="AG32" s="666">
        <f t="shared" si="24"/>
        <v>10</v>
      </c>
      <c r="AH32" s="667">
        <f t="shared" si="24"/>
        <v>12</v>
      </c>
      <c r="AI32" s="665">
        <f t="shared" si="24"/>
        <v>3</v>
      </c>
      <c r="AJ32" s="666">
        <f t="shared" si="24"/>
        <v>3</v>
      </c>
      <c r="AK32" s="668">
        <f t="shared" si="24"/>
        <v>6</v>
      </c>
    </row>
  </sheetData>
  <mergeCells count="22">
    <mergeCell ref="H21:J21"/>
    <mergeCell ref="K21:M21"/>
    <mergeCell ref="Q21:S21"/>
    <mergeCell ref="A3:A4"/>
    <mergeCell ref="B3:D3"/>
    <mergeCell ref="E3:G3"/>
    <mergeCell ref="K3:M3"/>
    <mergeCell ref="A20:A22"/>
    <mergeCell ref="B20:J20"/>
    <mergeCell ref="B21:D21"/>
    <mergeCell ref="E21:G21"/>
    <mergeCell ref="H3:J3"/>
    <mergeCell ref="AC21:AE21"/>
    <mergeCell ref="AF21:AH21"/>
    <mergeCell ref="AI21:AK21"/>
    <mergeCell ref="K20:S20"/>
    <mergeCell ref="AC20:AK20"/>
    <mergeCell ref="T20:AB20"/>
    <mergeCell ref="T21:V21"/>
    <mergeCell ref="W21:Y21"/>
    <mergeCell ref="Z21:AB21"/>
    <mergeCell ref="N21:P21"/>
  </mergeCells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2"/>
  <dimension ref="A1:M73"/>
  <sheetViews>
    <sheetView zoomScaleNormal="100" workbookViewId="0">
      <selection activeCell="A2" sqref="A2"/>
    </sheetView>
  </sheetViews>
  <sheetFormatPr defaultRowHeight="12" x14ac:dyDescent="0.2"/>
  <cols>
    <col min="1" max="1" width="32.140625" style="48" customWidth="1"/>
    <col min="2" max="13" width="5.28515625" style="48" customWidth="1"/>
    <col min="14" max="192" width="9.140625" style="48"/>
    <col min="193" max="193" width="35.85546875" style="48" customWidth="1"/>
    <col min="194" max="205" width="5.28515625" style="48" customWidth="1"/>
    <col min="206" max="206" width="30.85546875" style="48" bestFit="1" customWidth="1"/>
    <col min="207" max="448" width="9.140625" style="48"/>
    <col min="449" max="449" width="35.85546875" style="48" customWidth="1"/>
    <col min="450" max="461" width="5.28515625" style="48" customWidth="1"/>
    <col min="462" max="462" width="30.85546875" style="48" bestFit="1" customWidth="1"/>
    <col min="463" max="704" width="9.140625" style="48"/>
    <col min="705" max="705" width="35.85546875" style="48" customWidth="1"/>
    <col min="706" max="717" width="5.28515625" style="48" customWidth="1"/>
    <col min="718" max="718" width="30.85546875" style="48" bestFit="1" customWidth="1"/>
    <col min="719" max="960" width="9.140625" style="48"/>
    <col min="961" max="961" width="35.85546875" style="48" customWidth="1"/>
    <col min="962" max="973" width="5.28515625" style="48" customWidth="1"/>
    <col min="974" max="974" width="30.85546875" style="48" bestFit="1" customWidth="1"/>
    <col min="975" max="1216" width="9.140625" style="48"/>
    <col min="1217" max="1217" width="35.85546875" style="48" customWidth="1"/>
    <col min="1218" max="1229" width="5.28515625" style="48" customWidth="1"/>
    <col min="1230" max="1230" width="30.85546875" style="48" bestFit="1" customWidth="1"/>
    <col min="1231" max="1472" width="9.140625" style="48"/>
    <col min="1473" max="1473" width="35.85546875" style="48" customWidth="1"/>
    <col min="1474" max="1485" width="5.28515625" style="48" customWidth="1"/>
    <col min="1486" max="1486" width="30.85546875" style="48" bestFit="1" customWidth="1"/>
    <col min="1487" max="1728" width="9.140625" style="48"/>
    <col min="1729" max="1729" width="35.85546875" style="48" customWidth="1"/>
    <col min="1730" max="1741" width="5.28515625" style="48" customWidth="1"/>
    <col min="1742" max="1742" width="30.85546875" style="48" bestFit="1" customWidth="1"/>
    <col min="1743" max="1984" width="9.140625" style="48"/>
    <col min="1985" max="1985" width="35.85546875" style="48" customWidth="1"/>
    <col min="1986" max="1997" width="5.28515625" style="48" customWidth="1"/>
    <col min="1998" max="1998" width="30.85546875" style="48" bestFit="1" customWidth="1"/>
    <col min="1999" max="2240" width="9.140625" style="48"/>
    <col min="2241" max="2241" width="35.85546875" style="48" customWidth="1"/>
    <col min="2242" max="2253" width="5.28515625" style="48" customWidth="1"/>
    <col min="2254" max="2254" width="30.85546875" style="48" bestFit="1" customWidth="1"/>
    <col min="2255" max="2496" width="9.140625" style="48"/>
    <col min="2497" max="2497" width="35.85546875" style="48" customWidth="1"/>
    <col min="2498" max="2509" width="5.28515625" style="48" customWidth="1"/>
    <col min="2510" max="2510" width="30.85546875" style="48" bestFit="1" customWidth="1"/>
    <col min="2511" max="2752" width="9.140625" style="48"/>
    <col min="2753" max="2753" width="35.85546875" style="48" customWidth="1"/>
    <col min="2754" max="2765" width="5.28515625" style="48" customWidth="1"/>
    <col min="2766" max="2766" width="30.85546875" style="48" bestFit="1" customWidth="1"/>
    <col min="2767" max="3008" width="9.140625" style="48"/>
    <col min="3009" max="3009" width="35.85546875" style="48" customWidth="1"/>
    <col min="3010" max="3021" width="5.28515625" style="48" customWidth="1"/>
    <col min="3022" max="3022" width="30.85546875" style="48" bestFit="1" customWidth="1"/>
    <col min="3023" max="3264" width="9.140625" style="48"/>
    <col min="3265" max="3265" width="35.85546875" style="48" customWidth="1"/>
    <col min="3266" max="3277" width="5.28515625" style="48" customWidth="1"/>
    <col min="3278" max="3278" width="30.85546875" style="48" bestFit="1" customWidth="1"/>
    <col min="3279" max="3520" width="9.140625" style="48"/>
    <col min="3521" max="3521" width="35.85546875" style="48" customWidth="1"/>
    <col min="3522" max="3533" width="5.28515625" style="48" customWidth="1"/>
    <col min="3534" max="3534" width="30.85546875" style="48" bestFit="1" customWidth="1"/>
    <col min="3535" max="3776" width="9.140625" style="48"/>
    <col min="3777" max="3777" width="35.85546875" style="48" customWidth="1"/>
    <col min="3778" max="3789" width="5.28515625" style="48" customWidth="1"/>
    <col min="3790" max="3790" width="30.85546875" style="48" bestFit="1" customWidth="1"/>
    <col min="3791" max="4032" width="9.140625" style="48"/>
    <col min="4033" max="4033" width="35.85546875" style="48" customWidth="1"/>
    <col min="4034" max="4045" width="5.28515625" style="48" customWidth="1"/>
    <col min="4046" max="4046" width="30.85546875" style="48" bestFit="1" customWidth="1"/>
    <col min="4047" max="4288" width="9.140625" style="48"/>
    <col min="4289" max="4289" width="35.85546875" style="48" customWidth="1"/>
    <col min="4290" max="4301" width="5.28515625" style="48" customWidth="1"/>
    <col min="4302" max="4302" width="30.85546875" style="48" bestFit="1" customWidth="1"/>
    <col min="4303" max="4544" width="9.140625" style="48"/>
    <col min="4545" max="4545" width="35.85546875" style="48" customWidth="1"/>
    <col min="4546" max="4557" width="5.28515625" style="48" customWidth="1"/>
    <col min="4558" max="4558" width="30.85546875" style="48" bestFit="1" customWidth="1"/>
    <col min="4559" max="4800" width="9.140625" style="48"/>
    <col min="4801" max="4801" width="35.85546875" style="48" customWidth="1"/>
    <col min="4802" max="4813" width="5.28515625" style="48" customWidth="1"/>
    <col min="4814" max="4814" width="30.85546875" style="48" bestFit="1" customWidth="1"/>
    <col min="4815" max="5056" width="9.140625" style="48"/>
    <col min="5057" max="5057" width="35.85546875" style="48" customWidth="1"/>
    <col min="5058" max="5069" width="5.28515625" style="48" customWidth="1"/>
    <col min="5070" max="5070" width="30.85546875" style="48" bestFit="1" customWidth="1"/>
    <col min="5071" max="5312" width="9.140625" style="48"/>
    <col min="5313" max="5313" width="35.85546875" style="48" customWidth="1"/>
    <col min="5314" max="5325" width="5.28515625" style="48" customWidth="1"/>
    <col min="5326" max="5326" width="30.85546875" style="48" bestFit="1" customWidth="1"/>
    <col min="5327" max="5568" width="9.140625" style="48"/>
    <col min="5569" max="5569" width="35.85546875" style="48" customWidth="1"/>
    <col min="5570" max="5581" width="5.28515625" style="48" customWidth="1"/>
    <col min="5582" max="5582" width="30.85546875" style="48" bestFit="1" customWidth="1"/>
    <col min="5583" max="5824" width="9.140625" style="48"/>
    <col min="5825" max="5825" width="35.85546875" style="48" customWidth="1"/>
    <col min="5826" max="5837" width="5.28515625" style="48" customWidth="1"/>
    <col min="5838" max="5838" width="30.85546875" style="48" bestFit="1" customWidth="1"/>
    <col min="5839" max="6080" width="9.140625" style="48"/>
    <col min="6081" max="6081" width="35.85546875" style="48" customWidth="1"/>
    <col min="6082" max="6093" width="5.28515625" style="48" customWidth="1"/>
    <col min="6094" max="6094" width="30.85546875" style="48" bestFit="1" customWidth="1"/>
    <col min="6095" max="6336" width="9.140625" style="48"/>
    <col min="6337" max="6337" width="35.85546875" style="48" customWidth="1"/>
    <col min="6338" max="6349" width="5.28515625" style="48" customWidth="1"/>
    <col min="6350" max="6350" width="30.85546875" style="48" bestFit="1" customWidth="1"/>
    <col min="6351" max="6592" width="9.140625" style="48"/>
    <col min="6593" max="6593" width="35.85546875" style="48" customWidth="1"/>
    <col min="6594" max="6605" width="5.28515625" style="48" customWidth="1"/>
    <col min="6606" max="6606" width="30.85546875" style="48" bestFit="1" customWidth="1"/>
    <col min="6607" max="6848" width="9.140625" style="48"/>
    <col min="6849" max="6849" width="35.85546875" style="48" customWidth="1"/>
    <col min="6850" max="6861" width="5.28515625" style="48" customWidth="1"/>
    <col min="6862" max="6862" width="30.85546875" style="48" bestFit="1" customWidth="1"/>
    <col min="6863" max="7104" width="9.140625" style="48"/>
    <col min="7105" max="7105" width="35.85546875" style="48" customWidth="1"/>
    <col min="7106" max="7117" width="5.28515625" style="48" customWidth="1"/>
    <col min="7118" max="7118" width="30.85546875" style="48" bestFit="1" customWidth="1"/>
    <col min="7119" max="7360" width="9.140625" style="48"/>
    <col min="7361" max="7361" width="35.85546875" style="48" customWidth="1"/>
    <col min="7362" max="7373" width="5.28515625" style="48" customWidth="1"/>
    <col min="7374" max="7374" width="30.85546875" style="48" bestFit="1" customWidth="1"/>
    <col min="7375" max="7616" width="9.140625" style="48"/>
    <col min="7617" max="7617" width="35.85546875" style="48" customWidth="1"/>
    <col min="7618" max="7629" width="5.28515625" style="48" customWidth="1"/>
    <col min="7630" max="7630" width="30.85546875" style="48" bestFit="1" customWidth="1"/>
    <col min="7631" max="7872" width="9.140625" style="48"/>
    <col min="7873" max="7873" width="35.85546875" style="48" customWidth="1"/>
    <col min="7874" max="7885" width="5.28515625" style="48" customWidth="1"/>
    <col min="7886" max="7886" width="30.85546875" style="48" bestFit="1" customWidth="1"/>
    <col min="7887" max="8128" width="9.140625" style="48"/>
    <col min="8129" max="8129" width="35.85546875" style="48" customWidth="1"/>
    <col min="8130" max="8141" width="5.28515625" style="48" customWidth="1"/>
    <col min="8142" max="8142" width="30.85546875" style="48" bestFit="1" customWidth="1"/>
    <col min="8143" max="8384" width="9.140625" style="48"/>
    <col min="8385" max="8385" width="35.85546875" style="48" customWidth="1"/>
    <col min="8386" max="8397" width="5.28515625" style="48" customWidth="1"/>
    <col min="8398" max="8398" width="30.85546875" style="48" bestFit="1" customWidth="1"/>
    <col min="8399" max="8640" width="9.140625" style="48"/>
    <col min="8641" max="8641" width="35.85546875" style="48" customWidth="1"/>
    <col min="8642" max="8653" width="5.28515625" style="48" customWidth="1"/>
    <col min="8654" max="8654" width="30.85546875" style="48" bestFit="1" customWidth="1"/>
    <col min="8655" max="8896" width="9.140625" style="48"/>
    <col min="8897" max="8897" width="35.85546875" style="48" customWidth="1"/>
    <col min="8898" max="8909" width="5.28515625" style="48" customWidth="1"/>
    <col min="8910" max="8910" width="30.85546875" style="48" bestFit="1" customWidth="1"/>
    <col min="8911" max="9152" width="9.140625" style="48"/>
    <col min="9153" max="9153" width="35.85546875" style="48" customWidth="1"/>
    <col min="9154" max="9165" width="5.28515625" style="48" customWidth="1"/>
    <col min="9166" max="9166" width="30.85546875" style="48" bestFit="1" customWidth="1"/>
    <col min="9167" max="9408" width="9.140625" style="48"/>
    <col min="9409" max="9409" width="35.85546875" style="48" customWidth="1"/>
    <col min="9410" max="9421" width="5.28515625" style="48" customWidth="1"/>
    <col min="9422" max="9422" width="30.85546875" style="48" bestFit="1" customWidth="1"/>
    <col min="9423" max="9664" width="9.140625" style="48"/>
    <col min="9665" max="9665" width="35.85546875" style="48" customWidth="1"/>
    <col min="9666" max="9677" width="5.28515625" style="48" customWidth="1"/>
    <col min="9678" max="9678" width="30.85546875" style="48" bestFit="1" customWidth="1"/>
    <col min="9679" max="9920" width="9.140625" style="48"/>
    <col min="9921" max="9921" width="35.85546875" style="48" customWidth="1"/>
    <col min="9922" max="9933" width="5.28515625" style="48" customWidth="1"/>
    <col min="9934" max="9934" width="30.85546875" style="48" bestFit="1" customWidth="1"/>
    <col min="9935" max="10176" width="9.140625" style="48"/>
    <col min="10177" max="10177" width="35.85546875" style="48" customWidth="1"/>
    <col min="10178" max="10189" width="5.28515625" style="48" customWidth="1"/>
    <col min="10190" max="10190" width="30.85546875" style="48" bestFit="1" customWidth="1"/>
    <col min="10191" max="10432" width="9.140625" style="48"/>
    <col min="10433" max="10433" width="35.85546875" style="48" customWidth="1"/>
    <col min="10434" max="10445" width="5.28515625" style="48" customWidth="1"/>
    <col min="10446" max="10446" width="30.85546875" style="48" bestFit="1" customWidth="1"/>
    <col min="10447" max="10688" width="9.140625" style="48"/>
    <col min="10689" max="10689" width="35.85546875" style="48" customWidth="1"/>
    <col min="10690" max="10701" width="5.28515625" style="48" customWidth="1"/>
    <col min="10702" max="10702" width="30.85546875" style="48" bestFit="1" customWidth="1"/>
    <col min="10703" max="10944" width="9.140625" style="48"/>
    <col min="10945" max="10945" width="35.85546875" style="48" customWidth="1"/>
    <col min="10946" max="10957" width="5.28515625" style="48" customWidth="1"/>
    <col min="10958" max="10958" width="30.85546875" style="48" bestFit="1" customWidth="1"/>
    <col min="10959" max="11200" width="9.140625" style="48"/>
    <col min="11201" max="11201" width="35.85546875" style="48" customWidth="1"/>
    <col min="11202" max="11213" width="5.28515625" style="48" customWidth="1"/>
    <col min="11214" max="11214" width="30.85546875" style="48" bestFit="1" customWidth="1"/>
    <col min="11215" max="11456" width="9.140625" style="48"/>
    <col min="11457" max="11457" width="35.85546875" style="48" customWidth="1"/>
    <col min="11458" max="11469" width="5.28515625" style="48" customWidth="1"/>
    <col min="11470" max="11470" width="30.85546875" style="48" bestFit="1" customWidth="1"/>
    <col min="11471" max="11712" width="9.140625" style="48"/>
    <col min="11713" max="11713" width="35.85546875" style="48" customWidth="1"/>
    <col min="11714" max="11725" width="5.28515625" style="48" customWidth="1"/>
    <col min="11726" max="11726" width="30.85546875" style="48" bestFit="1" customWidth="1"/>
    <col min="11727" max="11968" width="9.140625" style="48"/>
    <col min="11969" max="11969" width="35.85546875" style="48" customWidth="1"/>
    <col min="11970" max="11981" width="5.28515625" style="48" customWidth="1"/>
    <col min="11982" max="11982" width="30.85546875" style="48" bestFit="1" customWidth="1"/>
    <col min="11983" max="12224" width="9.140625" style="48"/>
    <col min="12225" max="12225" width="35.85546875" style="48" customWidth="1"/>
    <col min="12226" max="12237" width="5.28515625" style="48" customWidth="1"/>
    <col min="12238" max="12238" width="30.85546875" style="48" bestFit="1" customWidth="1"/>
    <col min="12239" max="12480" width="9.140625" style="48"/>
    <col min="12481" max="12481" width="35.85546875" style="48" customWidth="1"/>
    <col min="12482" max="12493" width="5.28515625" style="48" customWidth="1"/>
    <col min="12494" max="12494" width="30.85546875" style="48" bestFit="1" customWidth="1"/>
    <col min="12495" max="12736" width="9.140625" style="48"/>
    <col min="12737" max="12737" width="35.85546875" style="48" customWidth="1"/>
    <col min="12738" max="12749" width="5.28515625" style="48" customWidth="1"/>
    <col min="12750" max="12750" width="30.85546875" style="48" bestFit="1" customWidth="1"/>
    <col min="12751" max="12992" width="9.140625" style="48"/>
    <col min="12993" max="12993" width="35.85546875" style="48" customWidth="1"/>
    <col min="12994" max="13005" width="5.28515625" style="48" customWidth="1"/>
    <col min="13006" max="13006" width="30.85546875" style="48" bestFit="1" customWidth="1"/>
    <col min="13007" max="13248" width="9.140625" style="48"/>
    <col min="13249" max="13249" width="35.85546875" style="48" customWidth="1"/>
    <col min="13250" max="13261" width="5.28515625" style="48" customWidth="1"/>
    <col min="13262" max="13262" width="30.85546875" style="48" bestFit="1" customWidth="1"/>
    <col min="13263" max="13504" width="9.140625" style="48"/>
    <col min="13505" max="13505" width="35.85546875" style="48" customWidth="1"/>
    <col min="13506" max="13517" width="5.28515625" style="48" customWidth="1"/>
    <col min="13518" max="13518" width="30.85546875" style="48" bestFit="1" customWidth="1"/>
    <col min="13519" max="13760" width="9.140625" style="48"/>
    <col min="13761" max="13761" width="35.85546875" style="48" customWidth="1"/>
    <col min="13762" max="13773" width="5.28515625" style="48" customWidth="1"/>
    <col min="13774" max="13774" width="30.85546875" style="48" bestFit="1" customWidth="1"/>
    <col min="13775" max="14016" width="9.140625" style="48"/>
    <col min="14017" max="14017" width="35.85546875" style="48" customWidth="1"/>
    <col min="14018" max="14029" width="5.28515625" style="48" customWidth="1"/>
    <col min="14030" max="14030" width="30.85546875" style="48" bestFit="1" customWidth="1"/>
    <col min="14031" max="14272" width="9.140625" style="48"/>
    <col min="14273" max="14273" width="35.85546875" style="48" customWidth="1"/>
    <col min="14274" max="14285" width="5.28515625" style="48" customWidth="1"/>
    <col min="14286" max="14286" width="30.85546875" style="48" bestFit="1" customWidth="1"/>
    <col min="14287" max="14528" width="9.140625" style="48"/>
    <col min="14529" max="14529" width="35.85546875" style="48" customWidth="1"/>
    <col min="14530" max="14541" width="5.28515625" style="48" customWidth="1"/>
    <col min="14542" max="14542" width="30.85546875" style="48" bestFit="1" customWidth="1"/>
    <col min="14543" max="14784" width="9.140625" style="48"/>
    <col min="14785" max="14785" width="35.85546875" style="48" customWidth="1"/>
    <col min="14786" max="14797" width="5.28515625" style="48" customWidth="1"/>
    <col min="14798" max="14798" width="30.85546875" style="48" bestFit="1" customWidth="1"/>
    <col min="14799" max="15040" width="9.140625" style="48"/>
    <col min="15041" max="15041" width="35.85546875" style="48" customWidth="1"/>
    <col min="15042" max="15053" width="5.28515625" style="48" customWidth="1"/>
    <col min="15054" max="15054" width="30.85546875" style="48" bestFit="1" customWidth="1"/>
    <col min="15055" max="15296" width="9.140625" style="48"/>
    <col min="15297" max="15297" width="35.85546875" style="48" customWidth="1"/>
    <col min="15298" max="15309" width="5.28515625" style="48" customWidth="1"/>
    <col min="15310" max="15310" width="30.85546875" style="48" bestFit="1" customWidth="1"/>
    <col min="15311" max="15552" width="9.140625" style="48"/>
    <col min="15553" max="15553" width="35.85546875" style="48" customWidth="1"/>
    <col min="15554" max="15565" width="5.28515625" style="48" customWidth="1"/>
    <col min="15566" max="15566" width="30.85546875" style="48" bestFit="1" customWidth="1"/>
    <col min="15567" max="15808" width="9.140625" style="48"/>
    <col min="15809" max="15809" width="35.85546875" style="48" customWidth="1"/>
    <col min="15810" max="15821" width="5.28515625" style="48" customWidth="1"/>
    <col min="15822" max="15822" width="30.85546875" style="48" bestFit="1" customWidth="1"/>
    <col min="15823" max="16064" width="9.140625" style="48"/>
    <col min="16065" max="16065" width="35.85546875" style="48" customWidth="1"/>
    <col min="16066" max="16077" width="5.28515625" style="48" customWidth="1"/>
    <col min="16078" max="16078" width="30.85546875" style="48" bestFit="1" customWidth="1"/>
    <col min="16079" max="16384" width="9.140625" style="48"/>
  </cols>
  <sheetData>
    <row r="1" spans="1:13" x14ac:dyDescent="0.2">
      <c r="A1" s="510" t="s">
        <v>459</v>
      </c>
    </row>
    <row r="2" spans="1:13" x14ac:dyDescent="0.2">
      <c r="A2" s="48" t="s">
        <v>302</v>
      </c>
    </row>
    <row r="3" spans="1:13" ht="12.75" thickBot="1" x14ac:dyDescent="0.25">
      <c r="A3" s="1082"/>
    </row>
    <row r="4" spans="1:13" x14ac:dyDescent="0.2">
      <c r="A4" s="1522" t="s">
        <v>0</v>
      </c>
      <c r="B4" s="1524">
        <v>2013</v>
      </c>
      <c r="C4" s="1525"/>
      <c r="D4" s="1526"/>
      <c r="E4" s="1524">
        <v>2014</v>
      </c>
      <c r="F4" s="1525"/>
      <c r="G4" s="1526"/>
      <c r="H4" s="1524" t="s">
        <v>374</v>
      </c>
      <c r="I4" s="1525"/>
      <c r="J4" s="1526"/>
      <c r="K4" s="1524" t="s">
        <v>119</v>
      </c>
      <c r="L4" s="1525"/>
      <c r="M4" s="1526"/>
    </row>
    <row r="5" spans="1:13" ht="52.5" customHeight="1" thickBot="1" x14ac:dyDescent="0.25">
      <c r="A5" s="1523"/>
      <c r="B5" s="1021" t="s">
        <v>115</v>
      </c>
      <c r="C5" s="1022" t="s">
        <v>151</v>
      </c>
      <c r="D5" s="1023" t="s">
        <v>122</v>
      </c>
      <c r="E5" s="1021" t="s">
        <v>115</v>
      </c>
      <c r="F5" s="1022" t="s">
        <v>151</v>
      </c>
      <c r="G5" s="1023" t="s">
        <v>122</v>
      </c>
      <c r="H5" s="1021" t="s">
        <v>115</v>
      </c>
      <c r="I5" s="1022" t="s">
        <v>151</v>
      </c>
      <c r="J5" s="1023" t="s">
        <v>122</v>
      </c>
      <c r="K5" s="1021" t="s">
        <v>115</v>
      </c>
      <c r="L5" s="1022" t="s">
        <v>151</v>
      </c>
      <c r="M5" s="1023" t="s">
        <v>122</v>
      </c>
    </row>
    <row r="6" spans="1:13" ht="12.95" customHeight="1" x14ac:dyDescent="0.2">
      <c r="A6" s="598" t="s">
        <v>1</v>
      </c>
      <c r="B6" s="90">
        <v>1</v>
      </c>
      <c r="C6" s="455">
        <v>8</v>
      </c>
      <c r="D6" s="1020">
        <f t="shared" ref="D6:D34" si="0">SUM(B6:C6)</f>
        <v>9</v>
      </c>
      <c r="E6" s="382" t="s">
        <v>121</v>
      </c>
      <c r="F6" s="382">
        <v>4</v>
      </c>
      <c r="G6" s="1020">
        <f t="shared" ref="G6:G34" si="1">SUM(E6:F6)</f>
        <v>4</v>
      </c>
      <c r="H6" s="90" t="s">
        <v>121</v>
      </c>
      <c r="I6" s="455" t="s">
        <v>121</v>
      </c>
      <c r="J6" s="1020">
        <f>SUM(H6:I6)</f>
        <v>0</v>
      </c>
      <c r="K6" s="692">
        <f>SUM(H6,B6,E6)</f>
        <v>1</v>
      </c>
      <c r="L6" s="693">
        <f>SUM(I6,C6,F6)</f>
        <v>12</v>
      </c>
      <c r="M6" s="694">
        <f>SUM(J6,D6,G6)</f>
        <v>13</v>
      </c>
    </row>
    <row r="7" spans="1:13" ht="12.95" customHeight="1" x14ac:dyDescent="0.2">
      <c r="A7" s="599" t="s">
        <v>2</v>
      </c>
      <c r="B7" s="97">
        <v>1</v>
      </c>
      <c r="C7" s="98">
        <v>4</v>
      </c>
      <c r="D7" s="1020">
        <f t="shared" si="0"/>
        <v>5</v>
      </c>
      <c r="E7" s="382">
        <v>3</v>
      </c>
      <c r="F7" s="382">
        <v>4</v>
      </c>
      <c r="G7" s="1020">
        <f t="shared" si="1"/>
        <v>7</v>
      </c>
      <c r="H7" s="90" t="s">
        <v>121</v>
      </c>
      <c r="I7" s="455" t="s">
        <v>121</v>
      </c>
      <c r="J7" s="1020">
        <f t="shared" ref="J7:J65" si="2">SUM(H7:I7)</f>
        <v>0</v>
      </c>
      <c r="K7" s="692">
        <f t="shared" ref="K7:K65" si="3">SUM(H7,B7,E7)</f>
        <v>4</v>
      </c>
      <c r="L7" s="693">
        <f t="shared" ref="L7:L65" si="4">SUM(I7,C7,F7)</f>
        <v>8</v>
      </c>
      <c r="M7" s="694">
        <f t="shared" ref="M7:M65" si="5">SUM(J7,D7,G7)</f>
        <v>12</v>
      </c>
    </row>
    <row r="8" spans="1:13" ht="12.95" customHeight="1" x14ac:dyDescent="0.2">
      <c r="A8" s="599" t="s">
        <v>3</v>
      </c>
      <c r="B8" s="97" t="s">
        <v>121</v>
      </c>
      <c r="C8" s="98">
        <v>5</v>
      </c>
      <c r="D8" s="1020">
        <f t="shared" si="0"/>
        <v>5</v>
      </c>
      <c r="E8" s="382" t="s">
        <v>121</v>
      </c>
      <c r="F8" s="382">
        <v>1</v>
      </c>
      <c r="G8" s="1020">
        <f t="shared" si="1"/>
        <v>1</v>
      </c>
      <c r="H8" s="90" t="s">
        <v>121</v>
      </c>
      <c r="I8" s="455" t="s">
        <v>121</v>
      </c>
      <c r="J8" s="1020">
        <f t="shared" si="2"/>
        <v>0</v>
      </c>
      <c r="K8" s="692">
        <f t="shared" si="3"/>
        <v>0</v>
      </c>
      <c r="L8" s="693">
        <f t="shared" si="4"/>
        <v>6</v>
      </c>
      <c r="M8" s="694">
        <f t="shared" si="5"/>
        <v>6</v>
      </c>
    </row>
    <row r="9" spans="1:13" ht="12.95" customHeight="1" x14ac:dyDescent="0.2">
      <c r="A9" s="599" t="s">
        <v>5</v>
      </c>
      <c r="B9" s="97" t="s">
        <v>121</v>
      </c>
      <c r="C9" s="98">
        <v>4</v>
      </c>
      <c r="D9" s="1020">
        <f t="shared" si="0"/>
        <v>4</v>
      </c>
      <c r="E9" s="382" t="s">
        <v>121</v>
      </c>
      <c r="F9" s="382">
        <v>1</v>
      </c>
      <c r="G9" s="1020">
        <f t="shared" si="1"/>
        <v>1</v>
      </c>
      <c r="H9" s="90" t="s">
        <v>121</v>
      </c>
      <c r="I9" s="455" t="s">
        <v>121</v>
      </c>
      <c r="J9" s="1020">
        <f t="shared" si="2"/>
        <v>0</v>
      </c>
      <c r="K9" s="692">
        <f t="shared" si="3"/>
        <v>0</v>
      </c>
      <c r="L9" s="693">
        <f t="shared" si="4"/>
        <v>5</v>
      </c>
      <c r="M9" s="694">
        <f t="shared" si="5"/>
        <v>5</v>
      </c>
    </row>
    <row r="10" spans="1:13" ht="12.95" customHeight="1" x14ac:dyDescent="0.2">
      <c r="A10" s="599" t="s">
        <v>6</v>
      </c>
      <c r="B10" s="97" t="s">
        <v>121</v>
      </c>
      <c r="C10" s="98" t="s">
        <v>121</v>
      </c>
      <c r="D10" s="1020">
        <f t="shared" si="0"/>
        <v>0</v>
      </c>
      <c r="E10" s="382" t="s">
        <v>121</v>
      </c>
      <c r="F10" s="382">
        <v>1</v>
      </c>
      <c r="G10" s="1020">
        <f t="shared" si="1"/>
        <v>1</v>
      </c>
      <c r="H10" s="90" t="s">
        <v>121</v>
      </c>
      <c r="I10" s="455" t="s">
        <v>121</v>
      </c>
      <c r="J10" s="1020">
        <f t="shared" si="2"/>
        <v>0</v>
      </c>
      <c r="K10" s="692">
        <f t="shared" si="3"/>
        <v>0</v>
      </c>
      <c r="L10" s="693">
        <f t="shared" si="4"/>
        <v>1</v>
      </c>
      <c r="M10" s="694">
        <f t="shared" si="5"/>
        <v>1</v>
      </c>
    </row>
    <row r="11" spans="1:13" ht="12.95" customHeight="1" x14ac:dyDescent="0.2">
      <c r="A11" s="599" t="s">
        <v>7</v>
      </c>
      <c r="B11" s="97">
        <v>4</v>
      </c>
      <c r="C11" s="98">
        <v>21</v>
      </c>
      <c r="D11" s="1020">
        <f t="shared" si="0"/>
        <v>25</v>
      </c>
      <c r="E11" s="382">
        <v>6</v>
      </c>
      <c r="F11" s="382">
        <v>7</v>
      </c>
      <c r="G11" s="1020">
        <f t="shared" si="1"/>
        <v>13</v>
      </c>
      <c r="H11" s="90">
        <v>1</v>
      </c>
      <c r="I11" s="455" t="s">
        <v>121</v>
      </c>
      <c r="J11" s="1020">
        <f t="shared" si="2"/>
        <v>1</v>
      </c>
      <c r="K11" s="692">
        <f t="shared" si="3"/>
        <v>11</v>
      </c>
      <c r="L11" s="693">
        <f t="shared" si="4"/>
        <v>28</v>
      </c>
      <c r="M11" s="694">
        <f t="shared" si="5"/>
        <v>39</v>
      </c>
    </row>
    <row r="12" spans="1:13" ht="12.95" customHeight="1" x14ac:dyDescent="0.2">
      <c r="A12" s="599" t="s">
        <v>9</v>
      </c>
      <c r="B12" s="97" t="s">
        <v>121</v>
      </c>
      <c r="C12" s="98">
        <v>1</v>
      </c>
      <c r="D12" s="1020">
        <f t="shared" si="0"/>
        <v>1</v>
      </c>
      <c r="E12" s="382" t="s">
        <v>121</v>
      </c>
      <c r="F12" s="382">
        <v>1</v>
      </c>
      <c r="G12" s="1020">
        <f t="shared" si="1"/>
        <v>1</v>
      </c>
      <c r="H12" s="90" t="s">
        <v>121</v>
      </c>
      <c r="I12" s="455" t="s">
        <v>121</v>
      </c>
      <c r="J12" s="1020">
        <f t="shared" si="2"/>
        <v>0</v>
      </c>
      <c r="K12" s="692">
        <f t="shared" si="3"/>
        <v>0</v>
      </c>
      <c r="L12" s="693">
        <f t="shared" si="4"/>
        <v>2</v>
      </c>
      <c r="M12" s="694">
        <f t="shared" si="5"/>
        <v>2</v>
      </c>
    </row>
    <row r="13" spans="1:13" ht="12.95" customHeight="1" x14ac:dyDescent="0.2">
      <c r="A13" s="599" t="s">
        <v>10</v>
      </c>
      <c r="B13" s="97" t="s">
        <v>121</v>
      </c>
      <c r="C13" s="98">
        <v>19</v>
      </c>
      <c r="D13" s="1020">
        <f t="shared" si="0"/>
        <v>19</v>
      </c>
      <c r="E13" s="382" t="s">
        <v>121</v>
      </c>
      <c r="F13" s="382">
        <v>2</v>
      </c>
      <c r="G13" s="1020">
        <f t="shared" si="1"/>
        <v>2</v>
      </c>
      <c r="H13" s="90" t="s">
        <v>121</v>
      </c>
      <c r="I13" s="455">
        <v>1</v>
      </c>
      <c r="J13" s="1020">
        <f t="shared" si="2"/>
        <v>1</v>
      </c>
      <c r="K13" s="692">
        <f t="shared" si="3"/>
        <v>0</v>
      </c>
      <c r="L13" s="693">
        <f t="shared" si="4"/>
        <v>22</v>
      </c>
      <c r="M13" s="694">
        <f t="shared" si="5"/>
        <v>22</v>
      </c>
    </row>
    <row r="14" spans="1:13" ht="12.95" customHeight="1" x14ac:dyDescent="0.2">
      <c r="A14" s="599" t="s">
        <v>12</v>
      </c>
      <c r="B14" s="97" t="s">
        <v>121</v>
      </c>
      <c r="C14" s="98">
        <v>4</v>
      </c>
      <c r="D14" s="1020">
        <f t="shared" si="0"/>
        <v>4</v>
      </c>
      <c r="E14" s="382">
        <v>1</v>
      </c>
      <c r="F14" s="382">
        <v>1</v>
      </c>
      <c r="G14" s="1020">
        <f t="shared" si="1"/>
        <v>2</v>
      </c>
      <c r="H14" s="90" t="s">
        <v>121</v>
      </c>
      <c r="I14" s="455" t="s">
        <v>121</v>
      </c>
      <c r="J14" s="1020">
        <f t="shared" si="2"/>
        <v>0</v>
      </c>
      <c r="K14" s="692">
        <f t="shared" si="3"/>
        <v>1</v>
      </c>
      <c r="L14" s="693">
        <f t="shared" si="4"/>
        <v>5</v>
      </c>
      <c r="M14" s="694">
        <f t="shared" si="5"/>
        <v>6</v>
      </c>
    </row>
    <row r="15" spans="1:13" ht="12.95" customHeight="1" x14ac:dyDescent="0.2">
      <c r="A15" s="599" t="s">
        <v>14</v>
      </c>
      <c r="B15" s="97">
        <v>2</v>
      </c>
      <c r="C15" s="98">
        <v>35</v>
      </c>
      <c r="D15" s="1020">
        <f t="shared" si="0"/>
        <v>37</v>
      </c>
      <c r="E15" s="382">
        <v>3</v>
      </c>
      <c r="F15" s="382">
        <v>11</v>
      </c>
      <c r="G15" s="1020">
        <f t="shared" si="1"/>
        <v>14</v>
      </c>
      <c r="H15" s="90" t="s">
        <v>121</v>
      </c>
      <c r="I15" s="455" t="s">
        <v>121</v>
      </c>
      <c r="J15" s="1020">
        <f t="shared" si="2"/>
        <v>0</v>
      </c>
      <c r="K15" s="692">
        <f t="shared" si="3"/>
        <v>5</v>
      </c>
      <c r="L15" s="693">
        <f t="shared" si="4"/>
        <v>46</v>
      </c>
      <c r="M15" s="694">
        <f t="shared" si="5"/>
        <v>51</v>
      </c>
    </row>
    <row r="16" spans="1:13" ht="12.95" customHeight="1" x14ac:dyDescent="0.2">
      <c r="A16" s="599" t="s">
        <v>17</v>
      </c>
      <c r="B16" s="97">
        <v>0</v>
      </c>
      <c r="C16" s="98">
        <v>1</v>
      </c>
      <c r="D16" s="1020">
        <f t="shared" si="0"/>
        <v>1</v>
      </c>
      <c r="E16" s="97" t="s">
        <v>121</v>
      </c>
      <c r="F16" s="98" t="s">
        <v>121</v>
      </c>
      <c r="G16" s="1020">
        <f t="shared" si="1"/>
        <v>0</v>
      </c>
      <c r="H16" s="90" t="s">
        <v>121</v>
      </c>
      <c r="I16" s="455" t="s">
        <v>121</v>
      </c>
      <c r="J16" s="1020">
        <f t="shared" si="2"/>
        <v>0</v>
      </c>
      <c r="K16" s="692">
        <f t="shared" si="3"/>
        <v>0</v>
      </c>
      <c r="L16" s="693">
        <f t="shared" si="4"/>
        <v>1</v>
      </c>
      <c r="M16" s="694">
        <f t="shared" si="5"/>
        <v>1</v>
      </c>
    </row>
    <row r="17" spans="1:13" ht="12.95" customHeight="1" x14ac:dyDescent="0.2">
      <c r="A17" s="599" t="s">
        <v>218</v>
      </c>
      <c r="B17" s="97" t="s">
        <v>121</v>
      </c>
      <c r="C17" s="98">
        <v>4</v>
      </c>
      <c r="D17" s="1020">
        <f t="shared" si="0"/>
        <v>4</v>
      </c>
      <c r="E17" s="382" t="s">
        <v>121</v>
      </c>
      <c r="F17" s="382">
        <v>7</v>
      </c>
      <c r="G17" s="1020">
        <f t="shared" si="1"/>
        <v>7</v>
      </c>
      <c r="H17" s="90" t="s">
        <v>121</v>
      </c>
      <c r="I17" s="455">
        <v>8</v>
      </c>
      <c r="J17" s="1020">
        <f t="shared" si="2"/>
        <v>8</v>
      </c>
      <c r="K17" s="692">
        <f t="shared" si="3"/>
        <v>0</v>
      </c>
      <c r="L17" s="693">
        <f t="shared" si="4"/>
        <v>19</v>
      </c>
      <c r="M17" s="694">
        <f t="shared" si="5"/>
        <v>19</v>
      </c>
    </row>
    <row r="18" spans="1:13" ht="12.95" customHeight="1" x14ac:dyDescent="0.2">
      <c r="A18" s="599" t="s">
        <v>19</v>
      </c>
      <c r="B18" s="97" t="s">
        <v>121</v>
      </c>
      <c r="C18" s="98">
        <v>2</v>
      </c>
      <c r="D18" s="1020">
        <f t="shared" si="0"/>
        <v>2</v>
      </c>
      <c r="E18" s="382" t="s">
        <v>121</v>
      </c>
      <c r="F18" s="382" t="s">
        <v>121</v>
      </c>
      <c r="G18" s="1020">
        <f t="shared" si="1"/>
        <v>0</v>
      </c>
      <c r="H18" s="90" t="s">
        <v>121</v>
      </c>
      <c r="I18" s="455" t="s">
        <v>121</v>
      </c>
      <c r="J18" s="1020">
        <f t="shared" si="2"/>
        <v>0</v>
      </c>
      <c r="K18" s="692">
        <f t="shared" si="3"/>
        <v>0</v>
      </c>
      <c r="L18" s="693">
        <f t="shared" si="4"/>
        <v>2</v>
      </c>
      <c r="M18" s="694">
        <f t="shared" si="5"/>
        <v>2</v>
      </c>
    </row>
    <row r="19" spans="1:13" ht="12.95" customHeight="1" x14ac:dyDescent="0.2">
      <c r="A19" s="599" t="s">
        <v>20</v>
      </c>
      <c r="B19" s="97">
        <v>6</v>
      </c>
      <c r="C19" s="98">
        <v>12</v>
      </c>
      <c r="D19" s="1020">
        <f t="shared" si="0"/>
        <v>18</v>
      </c>
      <c r="E19" s="382" t="s">
        <v>121</v>
      </c>
      <c r="F19" s="382">
        <v>7</v>
      </c>
      <c r="G19" s="1020">
        <f t="shared" si="1"/>
        <v>7</v>
      </c>
      <c r="H19" s="90" t="s">
        <v>121</v>
      </c>
      <c r="I19" s="455" t="s">
        <v>121</v>
      </c>
      <c r="J19" s="1020">
        <f t="shared" si="2"/>
        <v>0</v>
      </c>
      <c r="K19" s="692">
        <f t="shared" si="3"/>
        <v>6</v>
      </c>
      <c r="L19" s="693">
        <f t="shared" si="4"/>
        <v>19</v>
      </c>
      <c r="M19" s="694">
        <f t="shared" si="5"/>
        <v>25</v>
      </c>
    </row>
    <row r="20" spans="1:13" ht="12.95" customHeight="1" x14ac:dyDescent="0.2">
      <c r="A20" s="599" t="s">
        <v>22</v>
      </c>
      <c r="B20" s="97" t="s">
        <v>121</v>
      </c>
      <c r="C20" s="98" t="s">
        <v>121</v>
      </c>
      <c r="D20" s="1020">
        <f t="shared" si="0"/>
        <v>0</v>
      </c>
      <c r="E20" s="382" t="s">
        <v>121</v>
      </c>
      <c r="F20" s="382">
        <v>1</v>
      </c>
      <c r="G20" s="1020">
        <f t="shared" si="1"/>
        <v>1</v>
      </c>
      <c r="H20" s="90" t="s">
        <v>121</v>
      </c>
      <c r="I20" s="455" t="s">
        <v>121</v>
      </c>
      <c r="J20" s="1020">
        <f t="shared" si="2"/>
        <v>0</v>
      </c>
      <c r="K20" s="692">
        <f t="shared" si="3"/>
        <v>0</v>
      </c>
      <c r="L20" s="693">
        <f t="shared" si="4"/>
        <v>1</v>
      </c>
      <c r="M20" s="694">
        <f t="shared" si="5"/>
        <v>1</v>
      </c>
    </row>
    <row r="21" spans="1:13" ht="12.95" customHeight="1" x14ac:dyDescent="0.2">
      <c r="A21" s="599" t="s">
        <v>132</v>
      </c>
      <c r="B21" s="97" t="s">
        <v>121</v>
      </c>
      <c r="C21" s="98" t="s">
        <v>121</v>
      </c>
      <c r="D21" s="1020">
        <f t="shared" si="0"/>
        <v>0</v>
      </c>
      <c r="E21" s="97" t="s">
        <v>121</v>
      </c>
      <c r="F21" s="98">
        <v>1</v>
      </c>
      <c r="G21" s="1020">
        <f t="shared" si="1"/>
        <v>1</v>
      </c>
      <c r="H21" s="90" t="s">
        <v>121</v>
      </c>
      <c r="I21" s="455">
        <v>2</v>
      </c>
      <c r="J21" s="1020">
        <f t="shared" si="2"/>
        <v>2</v>
      </c>
      <c r="K21" s="692">
        <f t="shared" si="3"/>
        <v>0</v>
      </c>
      <c r="L21" s="693">
        <f t="shared" si="4"/>
        <v>3</v>
      </c>
      <c r="M21" s="694">
        <f t="shared" si="5"/>
        <v>3</v>
      </c>
    </row>
    <row r="22" spans="1:13" ht="12.95" customHeight="1" x14ac:dyDescent="0.2">
      <c r="A22" s="599" t="s">
        <v>116</v>
      </c>
      <c r="B22" s="97" t="s">
        <v>121</v>
      </c>
      <c r="C22" s="98">
        <v>1</v>
      </c>
      <c r="D22" s="1020">
        <f t="shared" si="0"/>
        <v>1</v>
      </c>
      <c r="E22" s="97" t="s">
        <v>121</v>
      </c>
      <c r="F22" s="98">
        <v>1</v>
      </c>
      <c r="G22" s="1020">
        <f t="shared" si="1"/>
        <v>1</v>
      </c>
      <c r="H22" s="90" t="s">
        <v>121</v>
      </c>
      <c r="I22" s="455" t="s">
        <v>121</v>
      </c>
      <c r="J22" s="1020">
        <f t="shared" si="2"/>
        <v>0</v>
      </c>
      <c r="K22" s="692">
        <f t="shared" si="3"/>
        <v>0</v>
      </c>
      <c r="L22" s="693">
        <f t="shared" si="4"/>
        <v>2</v>
      </c>
      <c r="M22" s="694">
        <f t="shared" si="5"/>
        <v>2</v>
      </c>
    </row>
    <row r="23" spans="1:13" ht="12.95" customHeight="1" x14ac:dyDescent="0.2">
      <c r="A23" s="599" t="s">
        <v>24</v>
      </c>
      <c r="B23" s="97" t="s">
        <v>121</v>
      </c>
      <c r="C23" s="98">
        <v>8</v>
      </c>
      <c r="D23" s="1020">
        <f t="shared" si="0"/>
        <v>8</v>
      </c>
      <c r="E23" s="382" t="s">
        <v>121</v>
      </c>
      <c r="F23" s="382">
        <v>2</v>
      </c>
      <c r="G23" s="1020">
        <f t="shared" si="1"/>
        <v>2</v>
      </c>
      <c r="H23" s="90" t="s">
        <v>121</v>
      </c>
      <c r="I23" s="455" t="s">
        <v>121</v>
      </c>
      <c r="J23" s="1020">
        <f t="shared" si="2"/>
        <v>0</v>
      </c>
      <c r="K23" s="692">
        <f t="shared" si="3"/>
        <v>0</v>
      </c>
      <c r="L23" s="693">
        <f t="shared" si="4"/>
        <v>10</v>
      </c>
      <c r="M23" s="694">
        <f t="shared" si="5"/>
        <v>10</v>
      </c>
    </row>
    <row r="24" spans="1:13" ht="12.95" customHeight="1" x14ac:dyDescent="0.2">
      <c r="A24" s="599" t="s">
        <v>28</v>
      </c>
      <c r="B24" s="97" t="s">
        <v>121</v>
      </c>
      <c r="C24" s="98">
        <v>1</v>
      </c>
      <c r="D24" s="1020">
        <f t="shared" si="0"/>
        <v>1</v>
      </c>
      <c r="E24" s="382" t="s">
        <v>121</v>
      </c>
      <c r="F24" s="382" t="s">
        <v>121</v>
      </c>
      <c r="G24" s="1020">
        <f t="shared" si="1"/>
        <v>0</v>
      </c>
      <c r="H24" s="90" t="s">
        <v>121</v>
      </c>
      <c r="I24" s="455" t="s">
        <v>121</v>
      </c>
      <c r="J24" s="1020">
        <f t="shared" si="2"/>
        <v>0</v>
      </c>
      <c r="K24" s="692">
        <f t="shared" si="3"/>
        <v>0</v>
      </c>
      <c r="L24" s="693">
        <f t="shared" si="4"/>
        <v>1</v>
      </c>
      <c r="M24" s="694">
        <f t="shared" si="5"/>
        <v>1</v>
      </c>
    </row>
    <row r="25" spans="1:13" ht="12.95" customHeight="1" x14ac:dyDescent="0.2">
      <c r="A25" s="599" t="s">
        <v>135</v>
      </c>
      <c r="B25" s="97" t="s">
        <v>121</v>
      </c>
      <c r="C25" s="98" t="s">
        <v>121</v>
      </c>
      <c r="D25" s="1020">
        <f t="shared" si="0"/>
        <v>0</v>
      </c>
      <c r="E25" s="382" t="s">
        <v>121</v>
      </c>
      <c r="F25" s="382">
        <v>1</v>
      </c>
      <c r="G25" s="1020">
        <f t="shared" si="1"/>
        <v>1</v>
      </c>
      <c r="H25" s="90" t="s">
        <v>121</v>
      </c>
      <c r="I25" s="455" t="s">
        <v>121</v>
      </c>
      <c r="J25" s="1020">
        <f t="shared" si="2"/>
        <v>0</v>
      </c>
      <c r="K25" s="692">
        <f t="shared" si="3"/>
        <v>0</v>
      </c>
      <c r="L25" s="693">
        <f t="shared" si="4"/>
        <v>1</v>
      </c>
      <c r="M25" s="694">
        <f t="shared" si="5"/>
        <v>1</v>
      </c>
    </row>
    <row r="26" spans="1:13" ht="12.95" customHeight="1" x14ac:dyDescent="0.2">
      <c r="A26" s="599" t="s">
        <v>30</v>
      </c>
      <c r="B26" s="97">
        <v>18</v>
      </c>
      <c r="C26" s="98">
        <v>113</v>
      </c>
      <c r="D26" s="1020">
        <f t="shared" si="0"/>
        <v>131</v>
      </c>
      <c r="E26" s="382">
        <v>1</v>
      </c>
      <c r="F26" s="382">
        <v>24</v>
      </c>
      <c r="G26" s="1020">
        <f t="shared" si="1"/>
        <v>25</v>
      </c>
      <c r="H26" s="90" t="s">
        <v>121</v>
      </c>
      <c r="I26" s="455" t="s">
        <v>121</v>
      </c>
      <c r="J26" s="1020">
        <f t="shared" si="2"/>
        <v>0</v>
      </c>
      <c r="K26" s="692">
        <f t="shared" si="3"/>
        <v>19</v>
      </c>
      <c r="L26" s="693">
        <f t="shared" si="4"/>
        <v>137</v>
      </c>
      <c r="M26" s="694">
        <f t="shared" si="5"/>
        <v>156</v>
      </c>
    </row>
    <row r="27" spans="1:13" ht="12.95" customHeight="1" x14ac:dyDescent="0.2">
      <c r="A27" s="599" t="s">
        <v>33</v>
      </c>
      <c r="B27" s="97" t="s">
        <v>121</v>
      </c>
      <c r="C27" s="98">
        <v>3</v>
      </c>
      <c r="D27" s="1020">
        <f t="shared" si="0"/>
        <v>3</v>
      </c>
      <c r="E27" s="97" t="s">
        <v>121</v>
      </c>
      <c r="F27" s="98">
        <v>1</v>
      </c>
      <c r="G27" s="1020">
        <f t="shared" si="1"/>
        <v>1</v>
      </c>
      <c r="H27" s="90" t="s">
        <v>121</v>
      </c>
      <c r="I27" s="455" t="s">
        <v>121</v>
      </c>
      <c r="J27" s="1020">
        <f t="shared" si="2"/>
        <v>0</v>
      </c>
      <c r="K27" s="692">
        <f t="shared" si="3"/>
        <v>0</v>
      </c>
      <c r="L27" s="693">
        <f t="shared" si="4"/>
        <v>4</v>
      </c>
      <c r="M27" s="694">
        <f t="shared" si="5"/>
        <v>4</v>
      </c>
    </row>
    <row r="28" spans="1:13" ht="12.95" customHeight="1" x14ac:dyDescent="0.2">
      <c r="A28" s="599" t="s">
        <v>35</v>
      </c>
      <c r="B28" s="97" t="s">
        <v>121</v>
      </c>
      <c r="C28" s="98">
        <v>15</v>
      </c>
      <c r="D28" s="1020">
        <f t="shared" si="0"/>
        <v>15</v>
      </c>
      <c r="E28" s="382" t="s">
        <v>121</v>
      </c>
      <c r="F28" s="382">
        <v>5</v>
      </c>
      <c r="G28" s="1020">
        <f t="shared" si="1"/>
        <v>5</v>
      </c>
      <c r="H28" s="90" t="s">
        <v>121</v>
      </c>
      <c r="I28" s="455" t="s">
        <v>121</v>
      </c>
      <c r="J28" s="1020">
        <f t="shared" si="2"/>
        <v>0</v>
      </c>
      <c r="K28" s="692">
        <f t="shared" si="3"/>
        <v>0</v>
      </c>
      <c r="L28" s="693">
        <f t="shared" si="4"/>
        <v>20</v>
      </c>
      <c r="M28" s="694">
        <f t="shared" si="5"/>
        <v>20</v>
      </c>
    </row>
    <row r="29" spans="1:13" ht="12.95" customHeight="1" x14ac:dyDescent="0.2">
      <c r="A29" s="599" t="s">
        <v>37</v>
      </c>
      <c r="B29" s="97">
        <v>3</v>
      </c>
      <c r="C29" s="98">
        <v>8</v>
      </c>
      <c r="D29" s="1020">
        <f t="shared" si="0"/>
        <v>11</v>
      </c>
      <c r="E29" s="382" t="s">
        <v>121</v>
      </c>
      <c r="F29" s="382">
        <v>1</v>
      </c>
      <c r="G29" s="1020">
        <f t="shared" si="1"/>
        <v>1</v>
      </c>
      <c r="H29" s="90" t="s">
        <v>121</v>
      </c>
      <c r="I29" s="455">
        <v>1</v>
      </c>
      <c r="J29" s="1020">
        <f t="shared" si="2"/>
        <v>1</v>
      </c>
      <c r="K29" s="692">
        <f t="shared" si="3"/>
        <v>3</v>
      </c>
      <c r="L29" s="693">
        <f t="shared" si="4"/>
        <v>10</v>
      </c>
      <c r="M29" s="694">
        <f t="shared" si="5"/>
        <v>13</v>
      </c>
    </row>
    <row r="30" spans="1:13" ht="12.95" customHeight="1" x14ac:dyDescent="0.2">
      <c r="A30" s="599" t="s">
        <v>38</v>
      </c>
      <c r="B30" s="97" t="s">
        <v>121</v>
      </c>
      <c r="C30" s="98">
        <v>4</v>
      </c>
      <c r="D30" s="1020">
        <f t="shared" si="0"/>
        <v>4</v>
      </c>
      <c r="E30" s="382" t="s">
        <v>121</v>
      </c>
      <c r="F30" s="382" t="s">
        <v>121</v>
      </c>
      <c r="G30" s="1020">
        <f t="shared" si="1"/>
        <v>0</v>
      </c>
      <c r="H30" s="90" t="s">
        <v>121</v>
      </c>
      <c r="I30" s="455" t="s">
        <v>121</v>
      </c>
      <c r="J30" s="1020">
        <f t="shared" si="2"/>
        <v>0</v>
      </c>
      <c r="K30" s="692">
        <f t="shared" si="3"/>
        <v>0</v>
      </c>
      <c r="L30" s="693">
        <f t="shared" si="4"/>
        <v>4</v>
      </c>
      <c r="M30" s="694">
        <f t="shared" si="5"/>
        <v>4</v>
      </c>
    </row>
    <row r="31" spans="1:13" ht="12.95" customHeight="1" x14ac:dyDescent="0.2">
      <c r="A31" s="599" t="s">
        <v>43</v>
      </c>
      <c r="B31" s="97" t="s">
        <v>121</v>
      </c>
      <c r="C31" s="98">
        <v>1</v>
      </c>
      <c r="D31" s="1020">
        <f t="shared" si="0"/>
        <v>1</v>
      </c>
      <c r="E31" s="382" t="s">
        <v>121</v>
      </c>
      <c r="F31" s="382">
        <v>2</v>
      </c>
      <c r="G31" s="1020">
        <f t="shared" si="1"/>
        <v>2</v>
      </c>
      <c r="H31" s="90" t="s">
        <v>121</v>
      </c>
      <c r="I31" s="455" t="s">
        <v>121</v>
      </c>
      <c r="J31" s="1020">
        <f t="shared" si="2"/>
        <v>0</v>
      </c>
      <c r="K31" s="692">
        <f t="shared" si="3"/>
        <v>0</v>
      </c>
      <c r="L31" s="693">
        <f t="shared" si="4"/>
        <v>3</v>
      </c>
      <c r="M31" s="694">
        <f t="shared" si="5"/>
        <v>3</v>
      </c>
    </row>
    <row r="32" spans="1:13" ht="12.95" customHeight="1" x14ac:dyDescent="0.2">
      <c r="A32" s="599" t="s">
        <v>44</v>
      </c>
      <c r="B32" s="97" t="s">
        <v>121</v>
      </c>
      <c r="C32" s="98">
        <v>1</v>
      </c>
      <c r="D32" s="1020">
        <f t="shared" si="0"/>
        <v>1</v>
      </c>
      <c r="E32" s="382" t="s">
        <v>121</v>
      </c>
      <c r="F32" s="382">
        <v>1</v>
      </c>
      <c r="G32" s="1020">
        <f t="shared" si="1"/>
        <v>1</v>
      </c>
      <c r="H32" s="90" t="s">
        <v>121</v>
      </c>
      <c r="I32" s="455" t="s">
        <v>121</v>
      </c>
      <c r="J32" s="1020">
        <f t="shared" si="2"/>
        <v>0</v>
      </c>
      <c r="K32" s="692">
        <f t="shared" si="3"/>
        <v>0</v>
      </c>
      <c r="L32" s="693">
        <f t="shared" si="4"/>
        <v>2</v>
      </c>
      <c r="M32" s="694">
        <f t="shared" si="5"/>
        <v>2</v>
      </c>
    </row>
    <row r="33" spans="1:13" ht="12.95" customHeight="1" x14ac:dyDescent="0.2">
      <c r="A33" s="599" t="s">
        <v>47</v>
      </c>
      <c r="B33" s="97">
        <v>1</v>
      </c>
      <c r="C33" s="98">
        <v>3</v>
      </c>
      <c r="D33" s="1020">
        <f t="shared" si="0"/>
        <v>4</v>
      </c>
      <c r="E33" s="382" t="s">
        <v>121</v>
      </c>
      <c r="F33" s="382" t="s">
        <v>121</v>
      </c>
      <c r="G33" s="1020">
        <f t="shared" si="1"/>
        <v>0</v>
      </c>
      <c r="H33" s="90" t="s">
        <v>121</v>
      </c>
      <c r="I33" s="455" t="s">
        <v>121</v>
      </c>
      <c r="J33" s="1020">
        <f t="shared" si="2"/>
        <v>0</v>
      </c>
      <c r="K33" s="692">
        <f t="shared" si="3"/>
        <v>1</v>
      </c>
      <c r="L33" s="693">
        <f t="shared" si="4"/>
        <v>3</v>
      </c>
      <c r="M33" s="694">
        <f t="shared" si="5"/>
        <v>4</v>
      </c>
    </row>
    <row r="34" spans="1:13" ht="12.95" customHeight="1" x14ac:dyDescent="0.2">
      <c r="A34" s="599" t="s">
        <v>48</v>
      </c>
      <c r="B34" s="97" t="s">
        <v>121</v>
      </c>
      <c r="C34" s="98" t="s">
        <v>121</v>
      </c>
      <c r="D34" s="1020">
        <f t="shared" si="0"/>
        <v>0</v>
      </c>
      <c r="E34" s="382" t="s">
        <v>121</v>
      </c>
      <c r="F34" s="382">
        <v>1</v>
      </c>
      <c r="G34" s="1020">
        <f t="shared" si="1"/>
        <v>1</v>
      </c>
      <c r="H34" s="90" t="s">
        <v>121</v>
      </c>
      <c r="I34" s="455" t="s">
        <v>121</v>
      </c>
      <c r="J34" s="1020">
        <f t="shared" si="2"/>
        <v>0</v>
      </c>
      <c r="K34" s="692">
        <f t="shared" si="3"/>
        <v>0</v>
      </c>
      <c r="L34" s="693">
        <f t="shared" si="4"/>
        <v>1</v>
      </c>
      <c r="M34" s="694">
        <f t="shared" si="5"/>
        <v>1</v>
      </c>
    </row>
    <row r="35" spans="1:13" ht="12.95" customHeight="1" x14ac:dyDescent="0.2">
      <c r="A35" s="599" t="s">
        <v>49</v>
      </c>
      <c r="B35" s="97" t="s">
        <v>121</v>
      </c>
      <c r="C35" s="98">
        <v>2</v>
      </c>
      <c r="D35" s="1020">
        <f t="shared" ref="D35:D64" si="6">SUM(B35:C35)</f>
        <v>2</v>
      </c>
      <c r="E35" s="382" t="s">
        <v>121</v>
      </c>
      <c r="F35" s="382">
        <v>1</v>
      </c>
      <c r="G35" s="1020">
        <f t="shared" ref="G35:G64" si="7">SUM(E35:F35)</f>
        <v>1</v>
      </c>
      <c r="H35" s="90" t="s">
        <v>121</v>
      </c>
      <c r="I35" s="455" t="s">
        <v>121</v>
      </c>
      <c r="J35" s="1020">
        <f t="shared" si="2"/>
        <v>0</v>
      </c>
      <c r="K35" s="692">
        <f t="shared" si="3"/>
        <v>0</v>
      </c>
      <c r="L35" s="693">
        <f t="shared" si="4"/>
        <v>3</v>
      </c>
      <c r="M35" s="694">
        <f t="shared" si="5"/>
        <v>3</v>
      </c>
    </row>
    <row r="36" spans="1:13" ht="12.95" customHeight="1" x14ac:dyDescent="0.2">
      <c r="A36" s="599" t="s">
        <v>51</v>
      </c>
      <c r="B36" s="97" t="s">
        <v>121</v>
      </c>
      <c r="C36" s="98">
        <v>1</v>
      </c>
      <c r="D36" s="1020">
        <f t="shared" si="6"/>
        <v>1</v>
      </c>
      <c r="E36" s="97" t="s">
        <v>121</v>
      </c>
      <c r="F36" s="98" t="s">
        <v>121</v>
      </c>
      <c r="G36" s="1020">
        <f t="shared" si="7"/>
        <v>0</v>
      </c>
      <c r="H36" s="90" t="s">
        <v>121</v>
      </c>
      <c r="I36" s="455" t="s">
        <v>121</v>
      </c>
      <c r="J36" s="1020">
        <f t="shared" si="2"/>
        <v>0</v>
      </c>
      <c r="K36" s="692">
        <f t="shared" si="3"/>
        <v>0</v>
      </c>
      <c r="L36" s="693">
        <f t="shared" si="4"/>
        <v>1</v>
      </c>
      <c r="M36" s="694">
        <f t="shared" si="5"/>
        <v>1</v>
      </c>
    </row>
    <row r="37" spans="1:13" ht="12.95" customHeight="1" x14ac:dyDescent="0.2">
      <c r="A37" s="599" t="s">
        <v>53</v>
      </c>
      <c r="B37" s="97" t="s">
        <v>121</v>
      </c>
      <c r="C37" s="98" t="s">
        <v>121</v>
      </c>
      <c r="D37" s="1020">
        <f t="shared" si="6"/>
        <v>0</v>
      </c>
      <c r="E37" s="382" t="s">
        <v>121</v>
      </c>
      <c r="F37" s="382">
        <v>2</v>
      </c>
      <c r="G37" s="1020">
        <f t="shared" si="7"/>
        <v>2</v>
      </c>
      <c r="H37" s="90" t="s">
        <v>121</v>
      </c>
      <c r="I37" s="455" t="s">
        <v>121</v>
      </c>
      <c r="J37" s="1020">
        <f t="shared" si="2"/>
        <v>0</v>
      </c>
      <c r="K37" s="692">
        <f t="shared" si="3"/>
        <v>0</v>
      </c>
      <c r="L37" s="693">
        <f t="shared" si="4"/>
        <v>2</v>
      </c>
      <c r="M37" s="694">
        <f t="shared" si="5"/>
        <v>2</v>
      </c>
    </row>
    <row r="38" spans="1:13" ht="12.95" customHeight="1" x14ac:dyDescent="0.2">
      <c r="A38" s="599" t="s">
        <v>54</v>
      </c>
      <c r="B38" s="97" t="s">
        <v>121</v>
      </c>
      <c r="C38" s="98">
        <v>1</v>
      </c>
      <c r="D38" s="1020">
        <f t="shared" si="6"/>
        <v>1</v>
      </c>
      <c r="E38" s="382" t="s">
        <v>121</v>
      </c>
      <c r="F38" s="382" t="s">
        <v>121</v>
      </c>
      <c r="G38" s="1020">
        <f t="shared" si="7"/>
        <v>0</v>
      </c>
      <c r="H38" s="90" t="s">
        <v>121</v>
      </c>
      <c r="I38" s="455" t="s">
        <v>121</v>
      </c>
      <c r="J38" s="1020">
        <f t="shared" si="2"/>
        <v>0</v>
      </c>
      <c r="K38" s="692">
        <f t="shared" si="3"/>
        <v>0</v>
      </c>
      <c r="L38" s="693">
        <f t="shared" si="4"/>
        <v>1</v>
      </c>
      <c r="M38" s="694">
        <f t="shared" si="5"/>
        <v>1</v>
      </c>
    </row>
    <row r="39" spans="1:13" ht="12.95" customHeight="1" x14ac:dyDescent="0.2">
      <c r="A39" s="599" t="s">
        <v>55</v>
      </c>
      <c r="B39" s="97" t="s">
        <v>121</v>
      </c>
      <c r="C39" s="98">
        <v>5</v>
      </c>
      <c r="D39" s="1020">
        <f t="shared" si="6"/>
        <v>5</v>
      </c>
      <c r="E39" s="97" t="s">
        <v>121</v>
      </c>
      <c r="F39" s="98">
        <v>1</v>
      </c>
      <c r="G39" s="1020">
        <f t="shared" si="7"/>
        <v>1</v>
      </c>
      <c r="H39" s="90" t="s">
        <v>121</v>
      </c>
      <c r="I39" s="455" t="s">
        <v>121</v>
      </c>
      <c r="J39" s="1020">
        <f t="shared" si="2"/>
        <v>0</v>
      </c>
      <c r="K39" s="692">
        <f t="shared" si="3"/>
        <v>0</v>
      </c>
      <c r="L39" s="693">
        <f t="shared" si="4"/>
        <v>6</v>
      </c>
      <c r="M39" s="694">
        <f t="shared" si="5"/>
        <v>6</v>
      </c>
    </row>
    <row r="40" spans="1:13" ht="12.95" customHeight="1" x14ac:dyDescent="0.2">
      <c r="A40" s="599" t="s">
        <v>58</v>
      </c>
      <c r="B40" s="97" t="s">
        <v>121</v>
      </c>
      <c r="C40" s="98" t="s">
        <v>121</v>
      </c>
      <c r="D40" s="1020">
        <f t="shared" si="6"/>
        <v>0</v>
      </c>
      <c r="E40" s="382" t="s">
        <v>121</v>
      </c>
      <c r="F40" s="382">
        <v>2</v>
      </c>
      <c r="G40" s="1020">
        <f t="shared" si="7"/>
        <v>2</v>
      </c>
      <c r="H40" s="90" t="s">
        <v>121</v>
      </c>
      <c r="I40" s="455">
        <v>1</v>
      </c>
      <c r="J40" s="1020">
        <f t="shared" si="2"/>
        <v>1</v>
      </c>
      <c r="K40" s="692">
        <f t="shared" si="3"/>
        <v>0</v>
      </c>
      <c r="L40" s="693">
        <f t="shared" si="4"/>
        <v>3</v>
      </c>
      <c r="M40" s="694">
        <f t="shared" si="5"/>
        <v>3</v>
      </c>
    </row>
    <row r="41" spans="1:13" ht="12.95" customHeight="1" x14ac:dyDescent="0.2">
      <c r="A41" s="599" t="s">
        <v>60</v>
      </c>
      <c r="B41" s="97">
        <v>1</v>
      </c>
      <c r="C41" s="98" t="s">
        <v>121</v>
      </c>
      <c r="D41" s="1020">
        <f t="shared" si="6"/>
        <v>1</v>
      </c>
      <c r="E41" s="382" t="s">
        <v>121</v>
      </c>
      <c r="F41" s="382" t="s">
        <v>121</v>
      </c>
      <c r="G41" s="1020">
        <f t="shared" si="7"/>
        <v>0</v>
      </c>
      <c r="H41" s="90" t="s">
        <v>121</v>
      </c>
      <c r="I41" s="455" t="s">
        <v>121</v>
      </c>
      <c r="J41" s="1020">
        <f t="shared" si="2"/>
        <v>0</v>
      </c>
      <c r="K41" s="692">
        <f t="shared" si="3"/>
        <v>1</v>
      </c>
      <c r="L41" s="693">
        <f t="shared" si="4"/>
        <v>0</v>
      </c>
      <c r="M41" s="694">
        <f t="shared" si="5"/>
        <v>1</v>
      </c>
    </row>
    <row r="42" spans="1:13" ht="12.95" customHeight="1" x14ac:dyDescent="0.2">
      <c r="A42" s="599" t="s">
        <v>61</v>
      </c>
      <c r="B42" s="97" t="s">
        <v>121</v>
      </c>
      <c r="C42" s="98">
        <v>2</v>
      </c>
      <c r="D42" s="1020">
        <f t="shared" si="6"/>
        <v>2</v>
      </c>
      <c r="E42" s="97" t="s">
        <v>121</v>
      </c>
      <c r="F42" s="98" t="s">
        <v>121</v>
      </c>
      <c r="G42" s="1020">
        <f t="shared" si="7"/>
        <v>0</v>
      </c>
      <c r="H42" s="90" t="s">
        <v>121</v>
      </c>
      <c r="I42" s="455">
        <v>1</v>
      </c>
      <c r="J42" s="1020">
        <f t="shared" si="2"/>
        <v>1</v>
      </c>
      <c r="K42" s="692">
        <f t="shared" si="3"/>
        <v>0</v>
      </c>
      <c r="L42" s="693">
        <f t="shared" si="4"/>
        <v>3</v>
      </c>
      <c r="M42" s="694">
        <f t="shared" si="5"/>
        <v>3</v>
      </c>
    </row>
    <row r="43" spans="1:13" ht="12.95" customHeight="1" x14ac:dyDescent="0.2">
      <c r="A43" s="599" t="s">
        <v>241</v>
      </c>
      <c r="B43" s="97" t="s">
        <v>121</v>
      </c>
      <c r="C43" s="98" t="s">
        <v>121</v>
      </c>
      <c r="D43" s="1020">
        <f t="shared" si="6"/>
        <v>0</v>
      </c>
      <c r="E43" s="453" t="s">
        <v>121</v>
      </c>
      <c r="F43" s="98">
        <v>2</v>
      </c>
      <c r="G43" s="1020">
        <f t="shared" si="7"/>
        <v>2</v>
      </c>
      <c r="H43" s="90" t="s">
        <v>121</v>
      </c>
      <c r="I43" s="455" t="s">
        <v>121</v>
      </c>
      <c r="J43" s="1020">
        <f t="shared" si="2"/>
        <v>0</v>
      </c>
      <c r="K43" s="692">
        <f t="shared" si="3"/>
        <v>0</v>
      </c>
      <c r="L43" s="693">
        <f t="shared" si="4"/>
        <v>2</v>
      </c>
      <c r="M43" s="694">
        <f t="shared" si="5"/>
        <v>2</v>
      </c>
    </row>
    <row r="44" spans="1:13" ht="12.95" customHeight="1" x14ac:dyDescent="0.2">
      <c r="A44" s="599" t="s">
        <v>66</v>
      </c>
      <c r="B44" s="97" t="s">
        <v>121</v>
      </c>
      <c r="C44" s="98">
        <v>4</v>
      </c>
      <c r="D44" s="1020">
        <f t="shared" si="6"/>
        <v>4</v>
      </c>
      <c r="E44" s="382" t="s">
        <v>121</v>
      </c>
      <c r="F44" s="382">
        <v>2</v>
      </c>
      <c r="G44" s="1020">
        <f t="shared" si="7"/>
        <v>2</v>
      </c>
      <c r="H44" s="90" t="s">
        <v>121</v>
      </c>
      <c r="I44" s="455" t="s">
        <v>121</v>
      </c>
      <c r="J44" s="1020">
        <f t="shared" si="2"/>
        <v>0</v>
      </c>
      <c r="K44" s="692">
        <f t="shared" si="3"/>
        <v>0</v>
      </c>
      <c r="L44" s="693">
        <f t="shared" si="4"/>
        <v>6</v>
      </c>
      <c r="M44" s="694">
        <f t="shared" si="5"/>
        <v>6</v>
      </c>
    </row>
    <row r="45" spans="1:13" ht="12.95" customHeight="1" x14ac:dyDescent="0.2">
      <c r="A45" s="599" t="s">
        <v>68</v>
      </c>
      <c r="B45" s="97">
        <v>1</v>
      </c>
      <c r="C45" s="98">
        <v>5</v>
      </c>
      <c r="D45" s="1020">
        <f t="shared" si="6"/>
        <v>6</v>
      </c>
      <c r="E45" s="382" t="s">
        <v>121</v>
      </c>
      <c r="F45" s="382">
        <v>1</v>
      </c>
      <c r="G45" s="1020">
        <f t="shared" si="7"/>
        <v>1</v>
      </c>
      <c r="H45" s="90" t="s">
        <v>121</v>
      </c>
      <c r="I45" s="455" t="s">
        <v>121</v>
      </c>
      <c r="J45" s="1020">
        <f t="shared" si="2"/>
        <v>0</v>
      </c>
      <c r="K45" s="692">
        <f t="shared" si="3"/>
        <v>1</v>
      </c>
      <c r="L45" s="693">
        <f t="shared" si="4"/>
        <v>6</v>
      </c>
      <c r="M45" s="694">
        <f t="shared" si="5"/>
        <v>7</v>
      </c>
    </row>
    <row r="46" spans="1:13" ht="12.95" customHeight="1" x14ac:dyDescent="0.2">
      <c r="A46" s="599" t="s">
        <v>69</v>
      </c>
      <c r="B46" s="97">
        <v>1</v>
      </c>
      <c r="C46" s="98">
        <v>1</v>
      </c>
      <c r="D46" s="1020">
        <f t="shared" si="6"/>
        <v>2</v>
      </c>
      <c r="E46" s="382">
        <v>1</v>
      </c>
      <c r="F46" s="382">
        <v>1</v>
      </c>
      <c r="G46" s="1020">
        <f t="shared" si="7"/>
        <v>2</v>
      </c>
      <c r="H46" s="90" t="s">
        <v>121</v>
      </c>
      <c r="I46" s="455" t="s">
        <v>121</v>
      </c>
      <c r="J46" s="1020">
        <f t="shared" si="2"/>
        <v>0</v>
      </c>
      <c r="K46" s="692">
        <f t="shared" si="3"/>
        <v>2</v>
      </c>
      <c r="L46" s="693">
        <f t="shared" si="4"/>
        <v>2</v>
      </c>
      <c r="M46" s="694">
        <f t="shared" si="5"/>
        <v>4</v>
      </c>
    </row>
    <row r="47" spans="1:13" ht="12.95" customHeight="1" x14ac:dyDescent="0.2">
      <c r="A47" s="599" t="s">
        <v>72</v>
      </c>
      <c r="B47" s="97" t="s">
        <v>121</v>
      </c>
      <c r="C47" s="98">
        <v>3</v>
      </c>
      <c r="D47" s="1020">
        <f t="shared" si="6"/>
        <v>3</v>
      </c>
      <c r="E47" s="382" t="s">
        <v>121</v>
      </c>
      <c r="F47" s="382">
        <v>1</v>
      </c>
      <c r="G47" s="1020">
        <f t="shared" si="7"/>
        <v>1</v>
      </c>
      <c r="H47" s="90" t="s">
        <v>121</v>
      </c>
      <c r="I47" s="455" t="s">
        <v>121</v>
      </c>
      <c r="J47" s="1020">
        <f t="shared" si="2"/>
        <v>0</v>
      </c>
      <c r="K47" s="692">
        <f t="shared" si="3"/>
        <v>0</v>
      </c>
      <c r="L47" s="693">
        <f t="shared" si="4"/>
        <v>4</v>
      </c>
      <c r="M47" s="694">
        <f t="shared" si="5"/>
        <v>4</v>
      </c>
    </row>
    <row r="48" spans="1:13" ht="12.95" customHeight="1" x14ac:dyDescent="0.2">
      <c r="A48" s="599" t="s">
        <v>145</v>
      </c>
      <c r="B48" s="97" t="s">
        <v>121</v>
      </c>
      <c r="C48" s="98">
        <v>1</v>
      </c>
      <c r="D48" s="1020">
        <f t="shared" si="6"/>
        <v>1</v>
      </c>
      <c r="E48" s="382" t="s">
        <v>121</v>
      </c>
      <c r="F48" s="382" t="s">
        <v>121</v>
      </c>
      <c r="G48" s="1020">
        <f t="shared" si="7"/>
        <v>0</v>
      </c>
      <c r="H48" s="90" t="s">
        <v>121</v>
      </c>
      <c r="I48" s="455" t="s">
        <v>121</v>
      </c>
      <c r="J48" s="1020">
        <f t="shared" si="2"/>
        <v>0</v>
      </c>
      <c r="K48" s="692">
        <f t="shared" si="3"/>
        <v>0</v>
      </c>
      <c r="L48" s="693">
        <f t="shared" si="4"/>
        <v>1</v>
      </c>
      <c r="M48" s="694">
        <f t="shared" si="5"/>
        <v>1</v>
      </c>
    </row>
    <row r="49" spans="1:13" ht="12.95" customHeight="1" x14ac:dyDescent="0.2">
      <c r="A49" s="599" t="s">
        <v>73</v>
      </c>
      <c r="B49" s="97" t="s">
        <v>121</v>
      </c>
      <c r="C49" s="98">
        <v>1</v>
      </c>
      <c r="D49" s="1020">
        <f t="shared" si="6"/>
        <v>1</v>
      </c>
      <c r="E49" s="382" t="s">
        <v>121</v>
      </c>
      <c r="F49" s="382" t="s">
        <v>121</v>
      </c>
      <c r="G49" s="1020">
        <f t="shared" si="7"/>
        <v>0</v>
      </c>
      <c r="H49" s="90" t="s">
        <v>121</v>
      </c>
      <c r="I49" s="455" t="s">
        <v>121</v>
      </c>
      <c r="J49" s="1020">
        <f t="shared" si="2"/>
        <v>0</v>
      </c>
      <c r="K49" s="692">
        <f t="shared" si="3"/>
        <v>0</v>
      </c>
      <c r="L49" s="693">
        <f t="shared" si="4"/>
        <v>1</v>
      </c>
      <c r="M49" s="694">
        <f t="shared" si="5"/>
        <v>1</v>
      </c>
    </row>
    <row r="50" spans="1:13" ht="12.95" customHeight="1" x14ac:dyDescent="0.2">
      <c r="A50" s="599" t="s">
        <v>74</v>
      </c>
      <c r="B50" s="97" t="s">
        <v>121</v>
      </c>
      <c r="C50" s="98">
        <v>10</v>
      </c>
      <c r="D50" s="1020">
        <f t="shared" si="6"/>
        <v>10</v>
      </c>
      <c r="E50" s="382">
        <v>1</v>
      </c>
      <c r="F50" s="382">
        <v>12</v>
      </c>
      <c r="G50" s="1020">
        <f t="shared" si="7"/>
        <v>13</v>
      </c>
      <c r="H50" s="90" t="s">
        <v>121</v>
      </c>
      <c r="I50" s="455">
        <v>1</v>
      </c>
      <c r="J50" s="1020">
        <f t="shared" si="2"/>
        <v>1</v>
      </c>
      <c r="K50" s="692">
        <f t="shared" si="3"/>
        <v>1</v>
      </c>
      <c r="L50" s="693">
        <f t="shared" si="4"/>
        <v>23</v>
      </c>
      <c r="M50" s="694">
        <f t="shared" si="5"/>
        <v>24</v>
      </c>
    </row>
    <row r="51" spans="1:13" ht="12.95" customHeight="1" x14ac:dyDescent="0.2">
      <c r="A51" s="599" t="s">
        <v>76</v>
      </c>
      <c r="B51" s="97" t="s">
        <v>121</v>
      </c>
      <c r="C51" s="98">
        <v>27</v>
      </c>
      <c r="D51" s="1020">
        <f t="shared" si="6"/>
        <v>27</v>
      </c>
      <c r="E51" s="382" t="s">
        <v>121</v>
      </c>
      <c r="F51" s="382">
        <v>10</v>
      </c>
      <c r="G51" s="1020">
        <f t="shared" si="7"/>
        <v>10</v>
      </c>
      <c r="H51" s="90" t="s">
        <v>121</v>
      </c>
      <c r="I51" s="455" t="s">
        <v>121</v>
      </c>
      <c r="J51" s="1020">
        <f t="shared" si="2"/>
        <v>0</v>
      </c>
      <c r="K51" s="692">
        <f t="shared" si="3"/>
        <v>0</v>
      </c>
      <c r="L51" s="693">
        <f t="shared" si="4"/>
        <v>37</v>
      </c>
      <c r="M51" s="694">
        <f t="shared" si="5"/>
        <v>37</v>
      </c>
    </row>
    <row r="52" spans="1:13" ht="12.95" customHeight="1" x14ac:dyDescent="0.2">
      <c r="A52" s="599" t="s">
        <v>176</v>
      </c>
      <c r="B52" s="97" t="s">
        <v>121</v>
      </c>
      <c r="C52" s="98">
        <v>1</v>
      </c>
      <c r="D52" s="1020">
        <f t="shared" si="6"/>
        <v>1</v>
      </c>
      <c r="E52" s="382" t="s">
        <v>121</v>
      </c>
      <c r="F52" s="382" t="s">
        <v>121</v>
      </c>
      <c r="G52" s="1020">
        <f t="shared" si="7"/>
        <v>0</v>
      </c>
      <c r="H52" s="90" t="s">
        <v>121</v>
      </c>
      <c r="I52" s="455" t="s">
        <v>121</v>
      </c>
      <c r="J52" s="1020">
        <f t="shared" si="2"/>
        <v>0</v>
      </c>
      <c r="K52" s="692">
        <f t="shared" si="3"/>
        <v>0</v>
      </c>
      <c r="L52" s="693">
        <f t="shared" si="4"/>
        <v>1</v>
      </c>
      <c r="M52" s="694">
        <f t="shared" si="5"/>
        <v>1</v>
      </c>
    </row>
    <row r="53" spans="1:13" ht="12.95" customHeight="1" x14ac:dyDescent="0.2">
      <c r="A53" s="599" t="s">
        <v>81</v>
      </c>
      <c r="B53" s="97">
        <v>125</v>
      </c>
      <c r="C53" s="98">
        <v>167</v>
      </c>
      <c r="D53" s="1020">
        <f t="shared" si="6"/>
        <v>292</v>
      </c>
      <c r="E53" s="382">
        <v>52</v>
      </c>
      <c r="F53" s="382">
        <v>74</v>
      </c>
      <c r="G53" s="1020">
        <f t="shared" si="7"/>
        <v>126</v>
      </c>
      <c r="H53" s="90" t="s">
        <v>121</v>
      </c>
      <c r="I53" s="455">
        <v>1</v>
      </c>
      <c r="J53" s="1020">
        <f t="shared" si="2"/>
        <v>1</v>
      </c>
      <c r="K53" s="692">
        <f t="shared" si="3"/>
        <v>177</v>
      </c>
      <c r="L53" s="693">
        <f t="shared" si="4"/>
        <v>242</v>
      </c>
      <c r="M53" s="694">
        <f t="shared" si="5"/>
        <v>419</v>
      </c>
    </row>
    <row r="54" spans="1:13" ht="12.95" customHeight="1" x14ac:dyDescent="0.2">
      <c r="A54" s="599" t="s">
        <v>177</v>
      </c>
      <c r="B54" s="97" t="s">
        <v>121</v>
      </c>
      <c r="C54" s="98">
        <v>4</v>
      </c>
      <c r="D54" s="1020">
        <f t="shared" si="6"/>
        <v>4</v>
      </c>
      <c r="E54" s="382" t="s">
        <v>121</v>
      </c>
      <c r="F54" s="382">
        <v>6</v>
      </c>
      <c r="G54" s="1020">
        <f t="shared" si="7"/>
        <v>6</v>
      </c>
      <c r="H54" s="90" t="s">
        <v>121</v>
      </c>
      <c r="I54" s="455">
        <v>3</v>
      </c>
      <c r="J54" s="1020">
        <f t="shared" si="2"/>
        <v>3</v>
      </c>
      <c r="K54" s="692">
        <f t="shared" si="3"/>
        <v>0</v>
      </c>
      <c r="L54" s="693">
        <f t="shared" si="4"/>
        <v>13</v>
      </c>
      <c r="M54" s="694">
        <f t="shared" si="5"/>
        <v>13</v>
      </c>
    </row>
    <row r="55" spans="1:13" ht="12.95" customHeight="1" x14ac:dyDescent="0.2">
      <c r="A55" s="599" t="s">
        <v>139</v>
      </c>
      <c r="B55" s="97" t="s">
        <v>121</v>
      </c>
      <c r="C55" s="98" t="s">
        <v>121</v>
      </c>
      <c r="D55" s="1020">
        <f t="shared" si="6"/>
        <v>0</v>
      </c>
      <c r="E55" s="382" t="s">
        <v>121</v>
      </c>
      <c r="F55" s="382">
        <v>2</v>
      </c>
      <c r="G55" s="1020">
        <f t="shared" si="7"/>
        <v>2</v>
      </c>
      <c r="H55" s="90" t="s">
        <v>121</v>
      </c>
      <c r="I55" s="455" t="s">
        <v>121</v>
      </c>
      <c r="J55" s="1020">
        <f t="shared" si="2"/>
        <v>0</v>
      </c>
      <c r="K55" s="692">
        <f t="shared" si="3"/>
        <v>0</v>
      </c>
      <c r="L55" s="693">
        <f t="shared" si="4"/>
        <v>2</v>
      </c>
      <c r="M55" s="694">
        <f t="shared" si="5"/>
        <v>2</v>
      </c>
    </row>
    <row r="56" spans="1:13" ht="12.95" customHeight="1" x14ac:dyDescent="0.2">
      <c r="A56" s="599" t="s">
        <v>82</v>
      </c>
      <c r="B56" s="97" t="s">
        <v>121</v>
      </c>
      <c r="C56" s="98">
        <v>1</v>
      </c>
      <c r="D56" s="1020">
        <f t="shared" si="6"/>
        <v>1</v>
      </c>
      <c r="E56" s="382" t="s">
        <v>121</v>
      </c>
      <c r="F56" s="382" t="s">
        <v>121</v>
      </c>
      <c r="G56" s="1020">
        <f t="shared" si="7"/>
        <v>0</v>
      </c>
      <c r="H56" s="90" t="s">
        <v>121</v>
      </c>
      <c r="I56" s="455" t="s">
        <v>121</v>
      </c>
      <c r="J56" s="1020">
        <f t="shared" si="2"/>
        <v>0</v>
      </c>
      <c r="K56" s="692">
        <f t="shared" si="3"/>
        <v>0</v>
      </c>
      <c r="L56" s="693">
        <f t="shared" si="4"/>
        <v>1</v>
      </c>
      <c r="M56" s="694">
        <f t="shared" si="5"/>
        <v>1</v>
      </c>
    </row>
    <row r="57" spans="1:13" ht="12.95" customHeight="1" x14ac:dyDescent="0.2">
      <c r="A57" s="599" t="s">
        <v>83</v>
      </c>
      <c r="B57" s="97" t="s">
        <v>121</v>
      </c>
      <c r="C57" s="98">
        <v>1</v>
      </c>
      <c r="D57" s="1020">
        <f t="shared" si="6"/>
        <v>1</v>
      </c>
      <c r="E57" s="382" t="s">
        <v>121</v>
      </c>
      <c r="F57" s="382">
        <v>1</v>
      </c>
      <c r="G57" s="1020">
        <f t="shared" si="7"/>
        <v>1</v>
      </c>
      <c r="H57" s="90" t="s">
        <v>121</v>
      </c>
      <c r="I57" s="455" t="s">
        <v>121</v>
      </c>
      <c r="J57" s="1020">
        <f t="shared" si="2"/>
        <v>0</v>
      </c>
      <c r="K57" s="692">
        <f t="shared" si="3"/>
        <v>0</v>
      </c>
      <c r="L57" s="693">
        <f t="shared" si="4"/>
        <v>2</v>
      </c>
      <c r="M57" s="694">
        <f t="shared" si="5"/>
        <v>2</v>
      </c>
    </row>
    <row r="58" spans="1:13" ht="12.95" customHeight="1" x14ac:dyDescent="0.2">
      <c r="A58" s="599" t="s">
        <v>86</v>
      </c>
      <c r="B58" s="97" t="s">
        <v>121</v>
      </c>
      <c r="C58" s="98" t="s">
        <v>121</v>
      </c>
      <c r="D58" s="1020">
        <f t="shared" si="6"/>
        <v>0</v>
      </c>
      <c r="E58" s="97" t="s">
        <v>121</v>
      </c>
      <c r="F58" s="98">
        <v>2</v>
      </c>
      <c r="G58" s="1020">
        <f t="shared" si="7"/>
        <v>2</v>
      </c>
      <c r="H58" s="90" t="s">
        <v>121</v>
      </c>
      <c r="I58" s="455" t="s">
        <v>121</v>
      </c>
      <c r="J58" s="1020">
        <f t="shared" si="2"/>
        <v>0</v>
      </c>
      <c r="K58" s="692">
        <f t="shared" si="3"/>
        <v>0</v>
      </c>
      <c r="L58" s="693">
        <f t="shared" si="4"/>
        <v>2</v>
      </c>
      <c r="M58" s="694">
        <f t="shared" si="5"/>
        <v>2</v>
      </c>
    </row>
    <row r="59" spans="1:13" ht="12.95" customHeight="1" x14ac:dyDescent="0.2">
      <c r="A59" s="599" t="s">
        <v>146</v>
      </c>
      <c r="B59" s="97" t="s">
        <v>121</v>
      </c>
      <c r="C59" s="98" t="s">
        <v>121</v>
      </c>
      <c r="D59" s="1020">
        <f t="shared" si="6"/>
        <v>0</v>
      </c>
      <c r="E59" s="453" t="s">
        <v>121</v>
      </c>
      <c r="F59" s="98" t="s">
        <v>121</v>
      </c>
      <c r="G59" s="1020">
        <f t="shared" si="7"/>
        <v>0</v>
      </c>
      <c r="H59" s="90" t="s">
        <v>121</v>
      </c>
      <c r="I59" s="455">
        <v>1</v>
      </c>
      <c r="J59" s="1020">
        <f t="shared" si="2"/>
        <v>1</v>
      </c>
      <c r="K59" s="692">
        <f t="shared" ref="K59" si="8">SUM(H59,B59,E59)</f>
        <v>0</v>
      </c>
      <c r="L59" s="693">
        <f t="shared" ref="L59" si="9">SUM(I59,C59,F59)</f>
        <v>1</v>
      </c>
      <c r="M59" s="694">
        <f t="shared" ref="M59" si="10">SUM(J59,D59,G59)</f>
        <v>1</v>
      </c>
    </row>
    <row r="60" spans="1:13" ht="12.95" customHeight="1" x14ac:dyDescent="0.2">
      <c r="A60" s="599" t="s">
        <v>87</v>
      </c>
      <c r="B60" s="97" t="s">
        <v>121</v>
      </c>
      <c r="C60" s="98">
        <v>3</v>
      </c>
      <c r="D60" s="1020">
        <f t="shared" si="6"/>
        <v>3</v>
      </c>
      <c r="E60" s="382" t="s">
        <v>121</v>
      </c>
      <c r="F60" s="382">
        <v>1</v>
      </c>
      <c r="G60" s="1020">
        <f t="shared" si="7"/>
        <v>1</v>
      </c>
      <c r="H60" s="90" t="s">
        <v>121</v>
      </c>
      <c r="I60" s="455" t="s">
        <v>121</v>
      </c>
      <c r="J60" s="1020">
        <f t="shared" si="2"/>
        <v>0</v>
      </c>
      <c r="K60" s="692">
        <f t="shared" si="3"/>
        <v>0</v>
      </c>
      <c r="L60" s="693">
        <f t="shared" si="4"/>
        <v>4</v>
      </c>
      <c r="M60" s="694">
        <f t="shared" si="5"/>
        <v>4</v>
      </c>
    </row>
    <row r="61" spans="1:13" ht="12.95" customHeight="1" x14ac:dyDescent="0.2">
      <c r="A61" s="599" t="s">
        <v>89</v>
      </c>
      <c r="B61" s="97">
        <v>2</v>
      </c>
      <c r="C61" s="98">
        <v>1</v>
      </c>
      <c r="D61" s="1020">
        <f t="shared" si="6"/>
        <v>3</v>
      </c>
      <c r="E61" s="382" t="s">
        <v>121</v>
      </c>
      <c r="F61" s="382">
        <v>3</v>
      </c>
      <c r="G61" s="1020">
        <f t="shared" si="7"/>
        <v>3</v>
      </c>
      <c r="H61" s="90" t="s">
        <v>121</v>
      </c>
      <c r="I61" s="455" t="s">
        <v>121</v>
      </c>
      <c r="J61" s="1020">
        <f t="shared" si="2"/>
        <v>0</v>
      </c>
      <c r="K61" s="692">
        <f t="shared" si="3"/>
        <v>2</v>
      </c>
      <c r="L61" s="693">
        <f t="shared" si="4"/>
        <v>4</v>
      </c>
      <c r="M61" s="694">
        <f t="shared" si="5"/>
        <v>6</v>
      </c>
    </row>
    <row r="62" spans="1:13" ht="12.95" customHeight="1" x14ac:dyDescent="0.2">
      <c r="A62" s="600" t="s">
        <v>90</v>
      </c>
      <c r="B62" s="454" t="s">
        <v>121</v>
      </c>
      <c r="C62" s="456">
        <v>3</v>
      </c>
      <c r="D62" s="1020">
        <f t="shared" si="6"/>
        <v>3</v>
      </c>
      <c r="E62" s="454" t="s">
        <v>121</v>
      </c>
      <c r="F62" s="456" t="s">
        <v>121</v>
      </c>
      <c r="G62" s="1020">
        <f t="shared" si="7"/>
        <v>0</v>
      </c>
      <c r="H62" s="90" t="s">
        <v>121</v>
      </c>
      <c r="I62" s="455" t="s">
        <v>121</v>
      </c>
      <c r="J62" s="1020">
        <f t="shared" si="2"/>
        <v>0</v>
      </c>
      <c r="K62" s="692">
        <f t="shared" si="3"/>
        <v>0</v>
      </c>
      <c r="L62" s="693">
        <f t="shared" si="4"/>
        <v>3</v>
      </c>
      <c r="M62" s="694">
        <f t="shared" si="5"/>
        <v>3</v>
      </c>
    </row>
    <row r="63" spans="1:13" ht="12.95" customHeight="1" x14ac:dyDescent="0.2">
      <c r="A63" s="599" t="s">
        <v>96</v>
      </c>
      <c r="B63" s="97" t="s">
        <v>121</v>
      </c>
      <c r="C63" s="98">
        <v>7</v>
      </c>
      <c r="D63" s="1020">
        <f t="shared" si="6"/>
        <v>7</v>
      </c>
      <c r="E63" s="382" t="s">
        <v>121</v>
      </c>
      <c r="F63" s="382">
        <v>4</v>
      </c>
      <c r="G63" s="1020">
        <f t="shared" si="7"/>
        <v>4</v>
      </c>
      <c r="H63" s="90" t="s">
        <v>121</v>
      </c>
      <c r="I63" s="455" t="s">
        <v>121</v>
      </c>
      <c r="J63" s="1020">
        <f t="shared" si="2"/>
        <v>0</v>
      </c>
      <c r="K63" s="692">
        <f t="shared" si="3"/>
        <v>0</v>
      </c>
      <c r="L63" s="693">
        <f t="shared" si="4"/>
        <v>11</v>
      </c>
      <c r="M63" s="694">
        <f t="shared" si="5"/>
        <v>11</v>
      </c>
    </row>
    <row r="64" spans="1:13" ht="12.95" customHeight="1" x14ac:dyDescent="0.2">
      <c r="A64" s="599" t="s">
        <v>97</v>
      </c>
      <c r="B64" s="97" t="s">
        <v>121</v>
      </c>
      <c r="C64" s="98">
        <v>6</v>
      </c>
      <c r="D64" s="1020">
        <f t="shared" si="6"/>
        <v>6</v>
      </c>
      <c r="E64" s="382" t="s">
        <v>121</v>
      </c>
      <c r="F64" s="382">
        <v>6</v>
      </c>
      <c r="G64" s="1020">
        <f t="shared" si="7"/>
        <v>6</v>
      </c>
      <c r="H64" s="90" t="s">
        <v>121</v>
      </c>
      <c r="I64" s="455" t="s">
        <v>121</v>
      </c>
      <c r="J64" s="1020">
        <f t="shared" si="2"/>
        <v>0</v>
      </c>
      <c r="K64" s="692">
        <f t="shared" si="3"/>
        <v>0</v>
      </c>
      <c r="L64" s="693">
        <f t="shared" si="4"/>
        <v>12</v>
      </c>
      <c r="M64" s="694">
        <f t="shared" si="5"/>
        <v>12</v>
      </c>
    </row>
    <row r="65" spans="1:13" ht="12.95" customHeight="1" x14ac:dyDescent="0.2">
      <c r="A65" s="599" t="s">
        <v>100</v>
      </c>
      <c r="B65" s="97">
        <v>50</v>
      </c>
      <c r="C65" s="98">
        <v>167</v>
      </c>
      <c r="D65" s="1020">
        <f>SUM(B65:C65)</f>
        <v>217</v>
      </c>
      <c r="E65" s="382">
        <v>12</v>
      </c>
      <c r="F65" s="382">
        <v>78</v>
      </c>
      <c r="G65" s="1020">
        <f>SUM(E65:F65)</f>
        <v>90</v>
      </c>
      <c r="H65" s="90">
        <v>1</v>
      </c>
      <c r="I65" s="455">
        <v>1</v>
      </c>
      <c r="J65" s="1020">
        <f t="shared" si="2"/>
        <v>2</v>
      </c>
      <c r="K65" s="692">
        <f t="shared" si="3"/>
        <v>63</v>
      </c>
      <c r="L65" s="693">
        <f t="shared" si="4"/>
        <v>246</v>
      </c>
      <c r="M65" s="694">
        <f t="shared" si="5"/>
        <v>309</v>
      </c>
    </row>
    <row r="66" spans="1:13" ht="12.95" customHeight="1" x14ac:dyDescent="0.2">
      <c r="A66" s="599" t="s">
        <v>101</v>
      </c>
      <c r="B66" s="97">
        <v>1</v>
      </c>
      <c r="C66" s="98">
        <v>8</v>
      </c>
      <c r="D66" s="1020">
        <f>SUM(B66:C66)</f>
        <v>9</v>
      </c>
      <c r="E66" s="382" t="s">
        <v>121</v>
      </c>
      <c r="F66" s="382">
        <v>2</v>
      </c>
      <c r="G66" s="1020">
        <f>SUM(E66:F66)</f>
        <v>2</v>
      </c>
      <c r="H66" s="90" t="s">
        <v>121</v>
      </c>
      <c r="I66" s="455" t="s">
        <v>121</v>
      </c>
      <c r="J66" s="1020">
        <f t="shared" ref="J66:J68" si="11">SUM(H66:I66)</f>
        <v>0</v>
      </c>
      <c r="K66" s="692">
        <f t="shared" ref="K66:K68" si="12">SUM(H66,B66,E66)</f>
        <v>1</v>
      </c>
      <c r="L66" s="693">
        <f t="shared" ref="L66:L68" si="13">SUM(I66,C66,F66)</f>
        <v>10</v>
      </c>
      <c r="M66" s="694">
        <f t="shared" ref="M66:M68" si="14">SUM(J66,D66,G66)</f>
        <v>11</v>
      </c>
    </row>
    <row r="67" spans="1:13" ht="12.95" customHeight="1" x14ac:dyDescent="0.2">
      <c r="A67" s="599" t="s">
        <v>103</v>
      </c>
      <c r="B67" s="97">
        <v>10</v>
      </c>
      <c r="C67" s="98">
        <v>76</v>
      </c>
      <c r="D67" s="1020">
        <f>SUM(B67:C67)</f>
        <v>86</v>
      </c>
      <c r="E67" s="382">
        <v>2</v>
      </c>
      <c r="F67" s="382">
        <v>26</v>
      </c>
      <c r="G67" s="1020">
        <f>SUM(E67:F67)</f>
        <v>28</v>
      </c>
      <c r="H67" s="90" t="s">
        <v>121</v>
      </c>
      <c r="I67" s="455" t="s">
        <v>121</v>
      </c>
      <c r="J67" s="1020">
        <f t="shared" si="11"/>
        <v>0</v>
      </c>
      <c r="K67" s="692">
        <f t="shared" si="12"/>
        <v>12</v>
      </c>
      <c r="L67" s="693">
        <f t="shared" si="13"/>
        <v>102</v>
      </c>
      <c r="M67" s="694">
        <f t="shared" si="14"/>
        <v>114</v>
      </c>
    </row>
    <row r="68" spans="1:13" ht="12.95" customHeight="1" thickBot="1" x14ac:dyDescent="0.25">
      <c r="A68" s="599" t="s">
        <v>142</v>
      </c>
      <c r="B68" s="97" t="s">
        <v>121</v>
      </c>
      <c r="C68" s="98">
        <v>1</v>
      </c>
      <c r="D68" s="1020">
        <f>SUM(B68:C68)</f>
        <v>1</v>
      </c>
      <c r="E68" s="383" t="s">
        <v>121</v>
      </c>
      <c r="F68" s="382" t="s">
        <v>121</v>
      </c>
      <c r="G68" s="1020">
        <f>SUM(E68:F68)</f>
        <v>0</v>
      </c>
      <c r="H68" s="90" t="s">
        <v>121</v>
      </c>
      <c r="I68" s="455" t="s">
        <v>121</v>
      </c>
      <c r="J68" s="1020">
        <f t="shared" si="11"/>
        <v>0</v>
      </c>
      <c r="K68" s="692">
        <f t="shared" si="12"/>
        <v>0</v>
      </c>
      <c r="L68" s="693">
        <f t="shared" si="13"/>
        <v>1</v>
      </c>
      <c r="M68" s="694">
        <f t="shared" si="14"/>
        <v>1</v>
      </c>
    </row>
    <row r="69" spans="1:13" ht="12.75" thickBot="1" x14ac:dyDescent="0.25">
      <c r="A69" s="1024" t="s">
        <v>125</v>
      </c>
      <c r="B69" s="1025">
        <f>SUM(B6:B68)</f>
        <v>227</v>
      </c>
      <c r="C69" s="1026">
        <f>SUM(C6:C68)</f>
        <v>787</v>
      </c>
      <c r="D69" s="1027">
        <f t="shared" ref="D69:M69" si="15">SUM(D6:D68)</f>
        <v>1014</v>
      </c>
      <c r="E69" s="1028">
        <f t="shared" si="15"/>
        <v>82</v>
      </c>
      <c r="F69" s="1026">
        <f t="shared" si="15"/>
        <v>328</v>
      </c>
      <c r="G69" s="1029">
        <f t="shared" si="15"/>
        <v>410</v>
      </c>
      <c r="H69" s="1025">
        <f t="shared" si="15"/>
        <v>2</v>
      </c>
      <c r="I69" s="1026">
        <f t="shared" si="15"/>
        <v>21</v>
      </c>
      <c r="J69" s="1027">
        <f t="shared" si="15"/>
        <v>23</v>
      </c>
      <c r="K69" s="1028">
        <f>SUM(K6:K68)</f>
        <v>311</v>
      </c>
      <c r="L69" s="1026">
        <f t="shared" si="15"/>
        <v>1136</v>
      </c>
      <c r="M69" s="1029">
        <f t="shared" si="15"/>
        <v>1447</v>
      </c>
    </row>
    <row r="70" spans="1:13" x14ac:dyDescent="0.2">
      <c r="A70" s="688"/>
      <c r="H70" s="1078"/>
      <c r="I70" s="1078"/>
      <c r="J70" s="1078"/>
    </row>
    <row r="72" spans="1:13" x14ac:dyDescent="0.2">
      <c r="A72" s="1129" t="s">
        <v>403</v>
      </c>
    </row>
    <row r="73" spans="1:13" x14ac:dyDescent="0.2">
      <c r="A73" s="1129" t="s">
        <v>376</v>
      </c>
    </row>
  </sheetData>
  <sortState ref="A6:M73">
    <sortCondition ref="A6:A73"/>
  </sortState>
  <mergeCells count="5">
    <mergeCell ref="A4:A5"/>
    <mergeCell ref="B4:D4"/>
    <mergeCell ref="E4:G4"/>
    <mergeCell ref="K4:M4"/>
    <mergeCell ref="H4:J4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3"/>
  <dimension ref="A1:I73"/>
  <sheetViews>
    <sheetView zoomScaleNormal="100" workbookViewId="0">
      <selection activeCell="A26" sqref="A26"/>
    </sheetView>
  </sheetViews>
  <sheetFormatPr defaultRowHeight="12" x14ac:dyDescent="0.2"/>
  <cols>
    <col min="1" max="1" width="32.7109375" style="48" customWidth="1"/>
    <col min="2" max="2" width="5.7109375" style="48" customWidth="1"/>
    <col min="3" max="3" width="7" style="48" customWidth="1"/>
    <col min="4" max="4" width="5.7109375" style="48" customWidth="1"/>
    <col min="5" max="7" width="7" style="48" customWidth="1"/>
    <col min="8" max="8" width="6.42578125" style="48" customWidth="1"/>
    <col min="9" max="9" width="7" style="48" customWidth="1"/>
    <col min="10" max="247" width="9.140625" style="48"/>
    <col min="248" max="248" width="31" style="48" customWidth="1"/>
    <col min="249" max="249" width="5.7109375" style="48" customWidth="1"/>
    <col min="250" max="250" width="7" style="48" bestFit="1" customWidth="1"/>
    <col min="251" max="251" width="5.7109375" style="48" customWidth="1"/>
    <col min="252" max="252" width="7" style="48" bestFit="1" customWidth="1"/>
    <col min="253" max="253" width="5.7109375" style="48" customWidth="1"/>
    <col min="254" max="254" width="7" style="48" bestFit="1" customWidth="1"/>
    <col min="255" max="255" width="6.42578125" style="48" bestFit="1" customWidth="1"/>
    <col min="256" max="256" width="7" style="48" bestFit="1" customWidth="1"/>
    <col min="257" max="503" width="9.140625" style="48"/>
    <col min="504" max="504" width="31" style="48" customWidth="1"/>
    <col min="505" max="505" width="5.7109375" style="48" customWidth="1"/>
    <col min="506" max="506" width="7" style="48" bestFit="1" customWidth="1"/>
    <col min="507" max="507" width="5.7109375" style="48" customWidth="1"/>
    <col min="508" max="508" width="7" style="48" bestFit="1" customWidth="1"/>
    <col min="509" max="509" width="5.7109375" style="48" customWidth="1"/>
    <col min="510" max="510" width="7" style="48" bestFit="1" customWidth="1"/>
    <col min="511" max="511" width="6.42578125" style="48" bestFit="1" customWidth="1"/>
    <col min="512" max="512" width="7" style="48" bestFit="1" customWidth="1"/>
    <col min="513" max="759" width="9.140625" style="48"/>
    <col min="760" max="760" width="31" style="48" customWidth="1"/>
    <col min="761" max="761" width="5.7109375" style="48" customWidth="1"/>
    <col min="762" max="762" width="7" style="48" bestFit="1" customWidth="1"/>
    <col min="763" max="763" width="5.7109375" style="48" customWidth="1"/>
    <col min="764" max="764" width="7" style="48" bestFit="1" customWidth="1"/>
    <col min="765" max="765" width="5.7109375" style="48" customWidth="1"/>
    <col min="766" max="766" width="7" style="48" bestFit="1" customWidth="1"/>
    <col min="767" max="767" width="6.42578125" style="48" bestFit="1" customWidth="1"/>
    <col min="768" max="768" width="7" style="48" bestFit="1" customWidth="1"/>
    <col min="769" max="1015" width="9.140625" style="48"/>
    <col min="1016" max="1016" width="31" style="48" customWidth="1"/>
    <col min="1017" max="1017" width="5.7109375" style="48" customWidth="1"/>
    <col min="1018" max="1018" width="7" style="48" bestFit="1" customWidth="1"/>
    <col min="1019" max="1019" width="5.7109375" style="48" customWidth="1"/>
    <col min="1020" max="1020" width="7" style="48" bestFit="1" customWidth="1"/>
    <col min="1021" max="1021" width="5.7109375" style="48" customWidth="1"/>
    <col min="1022" max="1022" width="7" style="48" bestFit="1" customWidth="1"/>
    <col min="1023" max="1023" width="6.42578125" style="48" bestFit="1" customWidth="1"/>
    <col min="1024" max="1024" width="7" style="48" bestFit="1" customWidth="1"/>
    <col min="1025" max="1271" width="9.140625" style="48"/>
    <col min="1272" max="1272" width="31" style="48" customWidth="1"/>
    <col min="1273" max="1273" width="5.7109375" style="48" customWidth="1"/>
    <col min="1274" max="1274" width="7" style="48" bestFit="1" customWidth="1"/>
    <col min="1275" max="1275" width="5.7109375" style="48" customWidth="1"/>
    <col min="1276" max="1276" width="7" style="48" bestFit="1" customWidth="1"/>
    <col min="1277" max="1277" width="5.7109375" style="48" customWidth="1"/>
    <col min="1278" max="1278" width="7" style="48" bestFit="1" customWidth="1"/>
    <col min="1279" max="1279" width="6.42578125" style="48" bestFit="1" customWidth="1"/>
    <col min="1280" max="1280" width="7" style="48" bestFit="1" customWidth="1"/>
    <col min="1281" max="1527" width="9.140625" style="48"/>
    <col min="1528" max="1528" width="31" style="48" customWidth="1"/>
    <col min="1529" max="1529" width="5.7109375" style="48" customWidth="1"/>
    <col min="1530" max="1530" width="7" style="48" bestFit="1" customWidth="1"/>
    <col min="1531" max="1531" width="5.7109375" style="48" customWidth="1"/>
    <col min="1532" max="1532" width="7" style="48" bestFit="1" customWidth="1"/>
    <col min="1533" max="1533" width="5.7109375" style="48" customWidth="1"/>
    <col min="1534" max="1534" width="7" style="48" bestFit="1" customWidth="1"/>
    <col min="1535" max="1535" width="6.42578125" style="48" bestFit="1" customWidth="1"/>
    <col min="1536" max="1536" width="7" style="48" bestFit="1" customWidth="1"/>
    <col min="1537" max="1783" width="9.140625" style="48"/>
    <col min="1784" max="1784" width="31" style="48" customWidth="1"/>
    <col min="1785" max="1785" width="5.7109375" style="48" customWidth="1"/>
    <col min="1786" max="1786" width="7" style="48" bestFit="1" customWidth="1"/>
    <col min="1787" max="1787" width="5.7109375" style="48" customWidth="1"/>
    <col min="1788" max="1788" width="7" style="48" bestFit="1" customWidth="1"/>
    <col min="1789" max="1789" width="5.7109375" style="48" customWidth="1"/>
    <col min="1790" max="1790" width="7" style="48" bestFit="1" customWidth="1"/>
    <col min="1791" max="1791" width="6.42578125" style="48" bestFit="1" customWidth="1"/>
    <col min="1792" max="1792" width="7" style="48" bestFit="1" customWidth="1"/>
    <col min="1793" max="2039" width="9.140625" style="48"/>
    <col min="2040" max="2040" width="31" style="48" customWidth="1"/>
    <col min="2041" max="2041" width="5.7109375" style="48" customWidth="1"/>
    <col min="2042" max="2042" width="7" style="48" bestFit="1" customWidth="1"/>
    <col min="2043" max="2043" width="5.7109375" style="48" customWidth="1"/>
    <col min="2044" max="2044" width="7" style="48" bestFit="1" customWidth="1"/>
    <col min="2045" max="2045" width="5.7109375" style="48" customWidth="1"/>
    <col min="2046" max="2046" width="7" style="48" bestFit="1" customWidth="1"/>
    <col min="2047" max="2047" width="6.42578125" style="48" bestFit="1" customWidth="1"/>
    <col min="2048" max="2048" width="7" style="48" bestFit="1" customWidth="1"/>
    <col min="2049" max="2295" width="9.140625" style="48"/>
    <col min="2296" max="2296" width="31" style="48" customWidth="1"/>
    <col min="2297" max="2297" width="5.7109375" style="48" customWidth="1"/>
    <col min="2298" max="2298" width="7" style="48" bestFit="1" customWidth="1"/>
    <col min="2299" max="2299" width="5.7109375" style="48" customWidth="1"/>
    <col min="2300" max="2300" width="7" style="48" bestFit="1" customWidth="1"/>
    <col min="2301" max="2301" width="5.7109375" style="48" customWidth="1"/>
    <col min="2302" max="2302" width="7" style="48" bestFit="1" customWidth="1"/>
    <col min="2303" max="2303" width="6.42578125" style="48" bestFit="1" customWidth="1"/>
    <col min="2304" max="2304" width="7" style="48" bestFit="1" customWidth="1"/>
    <col min="2305" max="2551" width="9.140625" style="48"/>
    <col min="2552" max="2552" width="31" style="48" customWidth="1"/>
    <col min="2553" max="2553" width="5.7109375" style="48" customWidth="1"/>
    <col min="2554" max="2554" width="7" style="48" bestFit="1" customWidth="1"/>
    <col min="2555" max="2555" width="5.7109375" style="48" customWidth="1"/>
    <col min="2556" max="2556" width="7" style="48" bestFit="1" customWidth="1"/>
    <col min="2557" max="2557" width="5.7109375" style="48" customWidth="1"/>
    <col min="2558" max="2558" width="7" style="48" bestFit="1" customWidth="1"/>
    <col min="2559" max="2559" width="6.42578125" style="48" bestFit="1" customWidth="1"/>
    <col min="2560" max="2560" width="7" style="48" bestFit="1" customWidth="1"/>
    <col min="2561" max="2807" width="9.140625" style="48"/>
    <col min="2808" max="2808" width="31" style="48" customWidth="1"/>
    <col min="2809" max="2809" width="5.7109375" style="48" customWidth="1"/>
    <col min="2810" max="2810" width="7" style="48" bestFit="1" customWidth="1"/>
    <col min="2811" max="2811" width="5.7109375" style="48" customWidth="1"/>
    <col min="2812" max="2812" width="7" style="48" bestFit="1" customWidth="1"/>
    <col min="2813" max="2813" width="5.7109375" style="48" customWidth="1"/>
    <col min="2814" max="2814" width="7" style="48" bestFit="1" customWidth="1"/>
    <col min="2815" max="2815" width="6.42578125" style="48" bestFit="1" customWidth="1"/>
    <col min="2816" max="2816" width="7" style="48" bestFit="1" customWidth="1"/>
    <col min="2817" max="3063" width="9.140625" style="48"/>
    <col min="3064" max="3064" width="31" style="48" customWidth="1"/>
    <col min="3065" max="3065" width="5.7109375" style="48" customWidth="1"/>
    <col min="3066" max="3066" width="7" style="48" bestFit="1" customWidth="1"/>
    <col min="3067" max="3067" width="5.7109375" style="48" customWidth="1"/>
    <col min="3068" max="3068" width="7" style="48" bestFit="1" customWidth="1"/>
    <col min="3069" max="3069" width="5.7109375" style="48" customWidth="1"/>
    <col min="3070" max="3070" width="7" style="48" bestFit="1" customWidth="1"/>
    <col min="3071" max="3071" width="6.42578125" style="48" bestFit="1" customWidth="1"/>
    <col min="3072" max="3072" width="7" style="48" bestFit="1" customWidth="1"/>
    <col min="3073" max="3319" width="9.140625" style="48"/>
    <col min="3320" max="3320" width="31" style="48" customWidth="1"/>
    <col min="3321" max="3321" width="5.7109375" style="48" customWidth="1"/>
    <col min="3322" max="3322" width="7" style="48" bestFit="1" customWidth="1"/>
    <col min="3323" max="3323" width="5.7109375" style="48" customWidth="1"/>
    <col min="3324" max="3324" width="7" style="48" bestFit="1" customWidth="1"/>
    <col min="3325" max="3325" width="5.7109375" style="48" customWidth="1"/>
    <col min="3326" max="3326" width="7" style="48" bestFit="1" customWidth="1"/>
    <col min="3327" max="3327" width="6.42578125" style="48" bestFit="1" customWidth="1"/>
    <col min="3328" max="3328" width="7" style="48" bestFit="1" customWidth="1"/>
    <col min="3329" max="3575" width="9.140625" style="48"/>
    <col min="3576" max="3576" width="31" style="48" customWidth="1"/>
    <col min="3577" max="3577" width="5.7109375" style="48" customWidth="1"/>
    <col min="3578" max="3578" width="7" style="48" bestFit="1" customWidth="1"/>
    <col min="3579" max="3579" width="5.7109375" style="48" customWidth="1"/>
    <col min="3580" max="3580" width="7" style="48" bestFit="1" customWidth="1"/>
    <col min="3581" max="3581" width="5.7109375" style="48" customWidth="1"/>
    <col min="3582" max="3582" width="7" style="48" bestFit="1" customWidth="1"/>
    <col min="3583" max="3583" width="6.42578125" style="48" bestFit="1" customWidth="1"/>
    <col min="3584" max="3584" width="7" style="48" bestFit="1" customWidth="1"/>
    <col min="3585" max="3831" width="9.140625" style="48"/>
    <col min="3832" max="3832" width="31" style="48" customWidth="1"/>
    <col min="3833" max="3833" width="5.7109375" style="48" customWidth="1"/>
    <col min="3834" max="3834" width="7" style="48" bestFit="1" customWidth="1"/>
    <col min="3835" max="3835" width="5.7109375" style="48" customWidth="1"/>
    <col min="3836" max="3836" width="7" style="48" bestFit="1" customWidth="1"/>
    <col min="3837" max="3837" width="5.7109375" style="48" customWidth="1"/>
    <col min="3838" max="3838" width="7" style="48" bestFit="1" customWidth="1"/>
    <col min="3839" max="3839" width="6.42578125" style="48" bestFit="1" customWidth="1"/>
    <col min="3840" max="3840" width="7" style="48" bestFit="1" customWidth="1"/>
    <col min="3841" max="4087" width="9.140625" style="48"/>
    <col min="4088" max="4088" width="31" style="48" customWidth="1"/>
    <col min="4089" max="4089" width="5.7109375" style="48" customWidth="1"/>
    <col min="4090" max="4090" width="7" style="48" bestFit="1" customWidth="1"/>
    <col min="4091" max="4091" width="5.7109375" style="48" customWidth="1"/>
    <col min="4092" max="4092" width="7" style="48" bestFit="1" customWidth="1"/>
    <col min="4093" max="4093" width="5.7109375" style="48" customWidth="1"/>
    <col min="4094" max="4094" width="7" style="48" bestFit="1" customWidth="1"/>
    <col min="4095" max="4095" width="6.42578125" style="48" bestFit="1" customWidth="1"/>
    <col min="4096" max="4096" width="7" style="48" bestFit="1" customWidth="1"/>
    <col min="4097" max="4343" width="9.140625" style="48"/>
    <col min="4344" max="4344" width="31" style="48" customWidth="1"/>
    <col min="4345" max="4345" width="5.7109375" style="48" customWidth="1"/>
    <col min="4346" max="4346" width="7" style="48" bestFit="1" customWidth="1"/>
    <col min="4347" max="4347" width="5.7109375" style="48" customWidth="1"/>
    <col min="4348" max="4348" width="7" style="48" bestFit="1" customWidth="1"/>
    <col min="4349" max="4349" width="5.7109375" style="48" customWidth="1"/>
    <col min="4350" max="4350" width="7" style="48" bestFit="1" customWidth="1"/>
    <col min="4351" max="4351" width="6.42578125" style="48" bestFit="1" customWidth="1"/>
    <col min="4352" max="4352" width="7" style="48" bestFit="1" customWidth="1"/>
    <col min="4353" max="4599" width="9.140625" style="48"/>
    <col min="4600" max="4600" width="31" style="48" customWidth="1"/>
    <col min="4601" max="4601" width="5.7109375" style="48" customWidth="1"/>
    <col min="4602" max="4602" width="7" style="48" bestFit="1" customWidth="1"/>
    <col min="4603" max="4603" width="5.7109375" style="48" customWidth="1"/>
    <col min="4604" max="4604" width="7" style="48" bestFit="1" customWidth="1"/>
    <col min="4605" max="4605" width="5.7109375" style="48" customWidth="1"/>
    <col min="4606" max="4606" width="7" style="48" bestFit="1" customWidth="1"/>
    <col min="4607" max="4607" width="6.42578125" style="48" bestFit="1" customWidth="1"/>
    <col min="4608" max="4608" width="7" style="48" bestFit="1" customWidth="1"/>
    <col min="4609" max="4855" width="9.140625" style="48"/>
    <col min="4856" max="4856" width="31" style="48" customWidth="1"/>
    <col min="4857" max="4857" width="5.7109375" style="48" customWidth="1"/>
    <col min="4858" max="4858" width="7" style="48" bestFit="1" customWidth="1"/>
    <col min="4859" max="4859" width="5.7109375" style="48" customWidth="1"/>
    <col min="4860" max="4860" width="7" style="48" bestFit="1" customWidth="1"/>
    <col min="4861" max="4861" width="5.7109375" style="48" customWidth="1"/>
    <col min="4862" max="4862" width="7" style="48" bestFit="1" customWidth="1"/>
    <col min="4863" max="4863" width="6.42578125" style="48" bestFit="1" customWidth="1"/>
    <col min="4864" max="4864" width="7" style="48" bestFit="1" customWidth="1"/>
    <col min="4865" max="5111" width="9.140625" style="48"/>
    <col min="5112" max="5112" width="31" style="48" customWidth="1"/>
    <col min="5113" max="5113" width="5.7109375" style="48" customWidth="1"/>
    <col min="5114" max="5114" width="7" style="48" bestFit="1" customWidth="1"/>
    <col min="5115" max="5115" width="5.7109375" style="48" customWidth="1"/>
    <col min="5116" max="5116" width="7" style="48" bestFit="1" customWidth="1"/>
    <col min="5117" max="5117" width="5.7109375" style="48" customWidth="1"/>
    <col min="5118" max="5118" width="7" style="48" bestFit="1" customWidth="1"/>
    <col min="5119" max="5119" width="6.42578125" style="48" bestFit="1" customWidth="1"/>
    <col min="5120" max="5120" width="7" style="48" bestFit="1" customWidth="1"/>
    <col min="5121" max="5367" width="9.140625" style="48"/>
    <col min="5368" max="5368" width="31" style="48" customWidth="1"/>
    <col min="5369" max="5369" width="5.7109375" style="48" customWidth="1"/>
    <col min="5370" max="5370" width="7" style="48" bestFit="1" customWidth="1"/>
    <col min="5371" max="5371" width="5.7109375" style="48" customWidth="1"/>
    <col min="5372" max="5372" width="7" style="48" bestFit="1" customWidth="1"/>
    <col min="5373" max="5373" width="5.7109375" style="48" customWidth="1"/>
    <col min="5374" max="5374" width="7" style="48" bestFit="1" customWidth="1"/>
    <col min="5375" max="5375" width="6.42578125" style="48" bestFit="1" customWidth="1"/>
    <col min="5376" max="5376" width="7" style="48" bestFit="1" customWidth="1"/>
    <col min="5377" max="5623" width="9.140625" style="48"/>
    <col min="5624" max="5624" width="31" style="48" customWidth="1"/>
    <col min="5625" max="5625" width="5.7109375" style="48" customWidth="1"/>
    <col min="5626" max="5626" width="7" style="48" bestFit="1" customWidth="1"/>
    <col min="5627" max="5627" width="5.7109375" style="48" customWidth="1"/>
    <col min="5628" max="5628" width="7" style="48" bestFit="1" customWidth="1"/>
    <col min="5629" max="5629" width="5.7109375" style="48" customWidth="1"/>
    <col min="5630" max="5630" width="7" style="48" bestFit="1" customWidth="1"/>
    <col min="5631" max="5631" width="6.42578125" style="48" bestFit="1" customWidth="1"/>
    <col min="5632" max="5632" width="7" style="48" bestFit="1" customWidth="1"/>
    <col min="5633" max="5879" width="9.140625" style="48"/>
    <col min="5880" max="5880" width="31" style="48" customWidth="1"/>
    <col min="5881" max="5881" width="5.7109375" style="48" customWidth="1"/>
    <col min="5882" max="5882" width="7" style="48" bestFit="1" customWidth="1"/>
    <col min="5883" max="5883" width="5.7109375" style="48" customWidth="1"/>
    <col min="5884" max="5884" width="7" style="48" bestFit="1" customWidth="1"/>
    <col min="5885" max="5885" width="5.7109375" style="48" customWidth="1"/>
    <col min="5886" max="5886" width="7" style="48" bestFit="1" customWidth="1"/>
    <col min="5887" max="5887" width="6.42578125" style="48" bestFit="1" customWidth="1"/>
    <col min="5888" max="5888" width="7" style="48" bestFit="1" customWidth="1"/>
    <col min="5889" max="6135" width="9.140625" style="48"/>
    <col min="6136" max="6136" width="31" style="48" customWidth="1"/>
    <col min="6137" max="6137" width="5.7109375" style="48" customWidth="1"/>
    <col min="6138" max="6138" width="7" style="48" bestFit="1" customWidth="1"/>
    <col min="6139" max="6139" width="5.7109375" style="48" customWidth="1"/>
    <col min="6140" max="6140" width="7" style="48" bestFit="1" customWidth="1"/>
    <col min="6141" max="6141" width="5.7109375" style="48" customWidth="1"/>
    <col min="6142" max="6142" width="7" style="48" bestFit="1" customWidth="1"/>
    <col min="6143" max="6143" width="6.42578125" style="48" bestFit="1" customWidth="1"/>
    <col min="6144" max="6144" width="7" style="48" bestFit="1" customWidth="1"/>
    <col min="6145" max="6391" width="9.140625" style="48"/>
    <col min="6392" max="6392" width="31" style="48" customWidth="1"/>
    <col min="6393" max="6393" width="5.7109375" style="48" customWidth="1"/>
    <col min="6394" max="6394" width="7" style="48" bestFit="1" customWidth="1"/>
    <col min="6395" max="6395" width="5.7109375" style="48" customWidth="1"/>
    <col min="6396" max="6396" width="7" style="48" bestFit="1" customWidth="1"/>
    <col min="6397" max="6397" width="5.7109375" style="48" customWidth="1"/>
    <col min="6398" max="6398" width="7" style="48" bestFit="1" customWidth="1"/>
    <col min="6399" max="6399" width="6.42578125" style="48" bestFit="1" customWidth="1"/>
    <col min="6400" max="6400" width="7" style="48" bestFit="1" customWidth="1"/>
    <col min="6401" max="6647" width="9.140625" style="48"/>
    <col min="6648" max="6648" width="31" style="48" customWidth="1"/>
    <col min="6649" max="6649" width="5.7109375" style="48" customWidth="1"/>
    <col min="6650" max="6650" width="7" style="48" bestFit="1" customWidth="1"/>
    <col min="6651" max="6651" width="5.7109375" style="48" customWidth="1"/>
    <col min="6652" max="6652" width="7" style="48" bestFit="1" customWidth="1"/>
    <col min="6653" max="6653" width="5.7109375" style="48" customWidth="1"/>
    <col min="6654" max="6654" width="7" style="48" bestFit="1" customWidth="1"/>
    <col min="6655" max="6655" width="6.42578125" style="48" bestFit="1" customWidth="1"/>
    <col min="6656" max="6656" width="7" style="48" bestFit="1" customWidth="1"/>
    <col min="6657" max="6903" width="9.140625" style="48"/>
    <col min="6904" max="6904" width="31" style="48" customWidth="1"/>
    <col min="6905" max="6905" width="5.7109375" style="48" customWidth="1"/>
    <col min="6906" max="6906" width="7" style="48" bestFit="1" customWidth="1"/>
    <col min="6907" max="6907" width="5.7109375" style="48" customWidth="1"/>
    <col min="6908" max="6908" width="7" style="48" bestFit="1" customWidth="1"/>
    <col min="6909" max="6909" width="5.7109375" style="48" customWidth="1"/>
    <col min="6910" max="6910" width="7" style="48" bestFit="1" customWidth="1"/>
    <col min="6911" max="6911" width="6.42578125" style="48" bestFit="1" customWidth="1"/>
    <col min="6912" max="6912" width="7" style="48" bestFit="1" customWidth="1"/>
    <col min="6913" max="7159" width="9.140625" style="48"/>
    <col min="7160" max="7160" width="31" style="48" customWidth="1"/>
    <col min="7161" max="7161" width="5.7109375" style="48" customWidth="1"/>
    <col min="7162" max="7162" width="7" style="48" bestFit="1" customWidth="1"/>
    <col min="7163" max="7163" width="5.7109375" style="48" customWidth="1"/>
    <col min="7164" max="7164" width="7" style="48" bestFit="1" customWidth="1"/>
    <col min="7165" max="7165" width="5.7109375" style="48" customWidth="1"/>
    <col min="7166" max="7166" width="7" style="48" bestFit="1" customWidth="1"/>
    <col min="7167" max="7167" width="6.42578125" style="48" bestFit="1" customWidth="1"/>
    <col min="7168" max="7168" width="7" style="48" bestFit="1" customWidth="1"/>
    <col min="7169" max="7415" width="9.140625" style="48"/>
    <col min="7416" max="7416" width="31" style="48" customWidth="1"/>
    <col min="7417" max="7417" width="5.7109375" style="48" customWidth="1"/>
    <col min="7418" max="7418" width="7" style="48" bestFit="1" customWidth="1"/>
    <col min="7419" max="7419" width="5.7109375" style="48" customWidth="1"/>
    <col min="7420" max="7420" width="7" style="48" bestFit="1" customWidth="1"/>
    <col min="7421" max="7421" width="5.7109375" style="48" customWidth="1"/>
    <col min="7422" max="7422" width="7" style="48" bestFit="1" customWidth="1"/>
    <col min="7423" max="7423" width="6.42578125" style="48" bestFit="1" customWidth="1"/>
    <col min="7424" max="7424" width="7" style="48" bestFit="1" customWidth="1"/>
    <col min="7425" max="7671" width="9.140625" style="48"/>
    <col min="7672" max="7672" width="31" style="48" customWidth="1"/>
    <col min="7673" max="7673" width="5.7109375" style="48" customWidth="1"/>
    <col min="7674" max="7674" width="7" style="48" bestFit="1" customWidth="1"/>
    <col min="7675" max="7675" width="5.7109375" style="48" customWidth="1"/>
    <col min="7676" max="7676" width="7" style="48" bestFit="1" customWidth="1"/>
    <col min="7677" max="7677" width="5.7109375" style="48" customWidth="1"/>
    <col min="7678" max="7678" width="7" style="48" bestFit="1" customWidth="1"/>
    <col min="7679" max="7679" width="6.42578125" style="48" bestFit="1" customWidth="1"/>
    <col min="7680" max="7680" width="7" style="48" bestFit="1" customWidth="1"/>
    <col min="7681" max="7927" width="9.140625" style="48"/>
    <col min="7928" max="7928" width="31" style="48" customWidth="1"/>
    <col min="7929" max="7929" width="5.7109375" style="48" customWidth="1"/>
    <col min="7930" max="7930" width="7" style="48" bestFit="1" customWidth="1"/>
    <col min="7931" max="7931" width="5.7109375" style="48" customWidth="1"/>
    <col min="7932" max="7932" width="7" style="48" bestFit="1" customWidth="1"/>
    <col min="7933" max="7933" width="5.7109375" style="48" customWidth="1"/>
    <col min="7934" max="7934" width="7" style="48" bestFit="1" customWidth="1"/>
    <col min="7935" max="7935" width="6.42578125" style="48" bestFit="1" customWidth="1"/>
    <col min="7936" max="7936" width="7" style="48" bestFit="1" customWidth="1"/>
    <col min="7937" max="8183" width="9.140625" style="48"/>
    <col min="8184" max="8184" width="31" style="48" customWidth="1"/>
    <col min="8185" max="8185" width="5.7109375" style="48" customWidth="1"/>
    <col min="8186" max="8186" width="7" style="48" bestFit="1" customWidth="1"/>
    <col min="8187" max="8187" width="5.7109375" style="48" customWidth="1"/>
    <col min="8188" max="8188" width="7" style="48" bestFit="1" customWidth="1"/>
    <col min="8189" max="8189" width="5.7109375" style="48" customWidth="1"/>
    <col min="8190" max="8190" width="7" style="48" bestFit="1" customWidth="1"/>
    <col min="8191" max="8191" width="6.42578125" style="48" bestFit="1" customWidth="1"/>
    <col min="8192" max="8192" width="7" style="48" bestFit="1" customWidth="1"/>
    <col min="8193" max="8439" width="9.140625" style="48"/>
    <col min="8440" max="8440" width="31" style="48" customWidth="1"/>
    <col min="8441" max="8441" width="5.7109375" style="48" customWidth="1"/>
    <col min="8442" max="8442" width="7" style="48" bestFit="1" customWidth="1"/>
    <col min="8443" max="8443" width="5.7109375" style="48" customWidth="1"/>
    <col min="8444" max="8444" width="7" style="48" bestFit="1" customWidth="1"/>
    <col min="8445" max="8445" width="5.7109375" style="48" customWidth="1"/>
    <col min="8446" max="8446" width="7" style="48" bestFit="1" customWidth="1"/>
    <col min="8447" max="8447" width="6.42578125" style="48" bestFit="1" customWidth="1"/>
    <col min="8448" max="8448" width="7" style="48" bestFit="1" customWidth="1"/>
    <col min="8449" max="8695" width="9.140625" style="48"/>
    <col min="8696" max="8696" width="31" style="48" customWidth="1"/>
    <col min="8697" max="8697" width="5.7109375" style="48" customWidth="1"/>
    <col min="8698" max="8698" width="7" style="48" bestFit="1" customWidth="1"/>
    <col min="8699" max="8699" width="5.7109375" style="48" customWidth="1"/>
    <col min="8700" max="8700" width="7" style="48" bestFit="1" customWidth="1"/>
    <col min="8701" max="8701" width="5.7109375" style="48" customWidth="1"/>
    <col min="8702" max="8702" width="7" style="48" bestFit="1" customWidth="1"/>
    <col min="8703" max="8703" width="6.42578125" style="48" bestFit="1" customWidth="1"/>
    <col min="8704" max="8704" width="7" style="48" bestFit="1" customWidth="1"/>
    <col min="8705" max="8951" width="9.140625" style="48"/>
    <col min="8952" max="8952" width="31" style="48" customWidth="1"/>
    <col min="8953" max="8953" width="5.7109375" style="48" customWidth="1"/>
    <col min="8954" max="8954" width="7" style="48" bestFit="1" customWidth="1"/>
    <col min="8955" max="8955" width="5.7109375" style="48" customWidth="1"/>
    <col min="8956" max="8956" width="7" style="48" bestFit="1" customWidth="1"/>
    <col min="8957" max="8957" width="5.7109375" style="48" customWidth="1"/>
    <col min="8958" max="8958" width="7" style="48" bestFit="1" customWidth="1"/>
    <col min="8959" max="8959" width="6.42578125" style="48" bestFit="1" customWidth="1"/>
    <col min="8960" max="8960" width="7" style="48" bestFit="1" customWidth="1"/>
    <col min="8961" max="9207" width="9.140625" style="48"/>
    <col min="9208" max="9208" width="31" style="48" customWidth="1"/>
    <col min="9209" max="9209" width="5.7109375" style="48" customWidth="1"/>
    <col min="9210" max="9210" width="7" style="48" bestFit="1" customWidth="1"/>
    <col min="9211" max="9211" width="5.7109375" style="48" customWidth="1"/>
    <col min="9212" max="9212" width="7" style="48" bestFit="1" customWidth="1"/>
    <col min="9213" max="9213" width="5.7109375" style="48" customWidth="1"/>
    <col min="9214" max="9214" width="7" style="48" bestFit="1" customWidth="1"/>
    <col min="9215" max="9215" width="6.42578125" style="48" bestFit="1" customWidth="1"/>
    <col min="9216" max="9216" width="7" style="48" bestFit="1" customWidth="1"/>
    <col min="9217" max="9463" width="9.140625" style="48"/>
    <col min="9464" max="9464" width="31" style="48" customWidth="1"/>
    <col min="9465" max="9465" width="5.7109375" style="48" customWidth="1"/>
    <col min="9466" max="9466" width="7" style="48" bestFit="1" customWidth="1"/>
    <col min="9467" max="9467" width="5.7109375" style="48" customWidth="1"/>
    <col min="9468" max="9468" width="7" style="48" bestFit="1" customWidth="1"/>
    <col min="9469" max="9469" width="5.7109375" style="48" customWidth="1"/>
    <col min="9470" max="9470" width="7" style="48" bestFit="1" customWidth="1"/>
    <col min="9471" max="9471" width="6.42578125" style="48" bestFit="1" customWidth="1"/>
    <col min="9472" max="9472" width="7" style="48" bestFit="1" customWidth="1"/>
    <col min="9473" max="9719" width="9.140625" style="48"/>
    <col min="9720" max="9720" width="31" style="48" customWidth="1"/>
    <col min="9721" max="9721" width="5.7109375" style="48" customWidth="1"/>
    <col min="9722" max="9722" width="7" style="48" bestFit="1" customWidth="1"/>
    <col min="9723" max="9723" width="5.7109375" style="48" customWidth="1"/>
    <col min="9724" max="9724" width="7" style="48" bestFit="1" customWidth="1"/>
    <col min="9725" max="9725" width="5.7109375" style="48" customWidth="1"/>
    <col min="9726" max="9726" width="7" style="48" bestFit="1" customWidth="1"/>
    <col min="9727" max="9727" width="6.42578125" style="48" bestFit="1" customWidth="1"/>
    <col min="9728" max="9728" width="7" style="48" bestFit="1" customWidth="1"/>
    <col min="9729" max="9975" width="9.140625" style="48"/>
    <col min="9976" max="9976" width="31" style="48" customWidth="1"/>
    <col min="9977" max="9977" width="5.7109375" style="48" customWidth="1"/>
    <col min="9978" max="9978" width="7" style="48" bestFit="1" customWidth="1"/>
    <col min="9979" max="9979" width="5.7109375" style="48" customWidth="1"/>
    <col min="9980" max="9980" width="7" style="48" bestFit="1" customWidth="1"/>
    <col min="9981" max="9981" width="5.7109375" style="48" customWidth="1"/>
    <col min="9982" max="9982" width="7" style="48" bestFit="1" customWidth="1"/>
    <col min="9983" max="9983" width="6.42578125" style="48" bestFit="1" customWidth="1"/>
    <col min="9984" max="9984" width="7" style="48" bestFit="1" customWidth="1"/>
    <col min="9985" max="10231" width="9.140625" style="48"/>
    <col min="10232" max="10232" width="31" style="48" customWidth="1"/>
    <col min="10233" max="10233" width="5.7109375" style="48" customWidth="1"/>
    <col min="10234" max="10234" width="7" style="48" bestFit="1" customWidth="1"/>
    <col min="10235" max="10235" width="5.7109375" style="48" customWidth="1"/>
    <col min="10236" max="10236" width="7" style="48" bestFit="1" customWidth="1"/>
    <col min="10237" max="10237" width="5.7109375" style="48" customWidth="1"/>
    <col min="10238" max="10238" width="7" style="48" bestFit="1" customWidth="1"/>
    <col min="10239" max="10239" width="6.42578125" style="48" bestFit="1" customWidth="1"/>
    <col min="10240" max="10240" width="7" style="48" bestFit="1" customWidth="1"/>
    <col min="10241" max="10487" width="9.140625" style="48"/>
    <col min="10488" max="10488" width="31" style="48" customWidth="1"/>
    <col min="10489" max="10489" width="5.7109375" style="48" customWidth="1"/>
    <col min="10490" max="10490" width="7" style="48" bestFit="1" customWidth="1"/>
    <col min="10491" max="10491" width="5.7109375" style="48" customWidth="1"/>
    <col min="10492" max="10492" width="7" style="48" bestFit="1" customWidth="1"/>
    <col min="10493" max="10493" width="5.7109375" style="48" customWidth="1"/>
    <col min="10494" max="10494" width="7" style="48" bestFit="1" customWidth="1"/>
    <col min="10495" max="10495" width="6.42578125" style="48" bestFit="1" customWidth="1"/>
    <col min="10496" max="10496" width="7" style="48" bestFit="1" customWidth="1"/>
    <col min="10497" max="10743" width="9.140625" style="48"/>
    <col min="10744" max="10744" width="31" style="48" customWidth="1"/>
    <col min="10745" max="10745" width="5.7109375" style="48" customWidth="1"/>
    <col min="10746" max="10746" width="7" style="48" bestFit="1" customWidth="1"/>
    <col min="10747" max="10747" width="5.7109375" style="48" customWidth="1"/>
    <col min="10748" max="10748" width="7" style="48" bestFit="1" customWidth="1"/>
    <col min="10749" max="10749" width="5.7109375" style="48" customWidth="1"/>
    <col min="10750" max="10750" width="7" style="48" bestFit="1" customWidth="1"/>
    <col min="10751" max="10751" width="6.42578125" style="48" bestFit="1" customWidth="1"/>
    <col min="10752" max="10752" width="7" style="48" bestFit="1" customWidth="1"/>
    <col min="10753" max="10999" width="9.140625" style="48"/>
    <col min="11000" max="11000" width="31" style="48" customWidth="1"/>
    <col min="11001" max="11001" width="5.7109375" style="48" customWidth="1"/>
    <col min="11002" max="11002" width="7" style="48" bestFit="1" customWidth="1"/>
    <col min="11003" max="11003" width="5.7109375" style="48" customWidth="1"/>
    <col min="11004" max="11004" width="7" style="48" bestFit="1" customWidth="1"/>
    <col min="11005" max="11005" width="5.7109375" style="48" customWidth="1"/>
    <col min="11006" max="11006" width="7" style="48" bestFit="1" customWidth="1"/>
    <col min="11007" max="11007" width="6.42578125" style="48" bestFit="1" customWidth="1"/>
    <col min="11008" max="11008" width="7" style="48" bestFit="1" customWidth="1"/>
    <col min="11009" max="11255" width="9.140625" style="48"/>
    <col min="11256" max="11256" width="31" style="48" customWidth="1"/>
    <col min="11257" max="11257" width="5.7109375" style="48" customWidth="1"/>
    <col min="11258" max="11258" width="7" style="48" bestFit="1" customWidth="1"/>
    <col min="11259" max="11259" width="5.7109375" style="48" customWidth="1"/>
    <col min="11260" max="11260" width="7" style="48" bestFit="1" customWidth="1"/>
    <col min="11261" max="11261" width="5.7109375" style="48" customWidth="1"/>
    <col min="11262" max="11262" width="7" style="48" bestFit="1" customWidth="1"/>
    <col min="11263" max="11263" width="6.42578125" style="48" bestFit="1" customWidth="1"/>
    <col min="11264" max="11264" width="7" style="48" bestFit="1" customWidth="1"/>
    <col min="11265" max="11511" width="9.140625" style="48"/>
    <col min="11512" max="11512" width="31" style="48" customWidth="1"/>
    <col min="11513" max="11513" width="5.7109375" style="48" customWidth="1"/>
    <col min="11514" max="11514" width="7" style="48" bestFit="1" customWidth="1"/>
    <col min="11515" max="11515" width="5.7109375" style="48" customWidth="1"/>
    <col min="11516" max="11516" width="7" style="48" bestFit="1" customWidth="1"/>
    <col min="11517" max="11517" width="5.7109375" style="48" customWidth="1"/>
    <col min="11518" max="11518" width="7" style="48" bestFit="1" customWidth="1"/>
    <col min="11519" max="11519" width="6.42578125" style="48" bestFit="1" customWidth="1"/>
    <col min="11520" max="11520" width="7" style="48" bestFit="1" customWidth="1"/>
    <col min="11521" max="11767" width="9.140625" style="48"/>
    <col min="11768" max="11768" width="31" style="48" customWidth="1"/>
    <col min="11769" max="11769" width="5.7109375" style="48" customWidth="1"/>
    <col min="11770" max="11770" width="7" style="48" bestFit="1" customWidth="1"/>
    <col min="11771" max="11771" width="5.7109375" style="48" customWidth="1"/>
    <col min="11772" max="11772" width="7" style="48" bestFit="1" customWidth="1"/>
    <col min="11773" max="11773" width="5.7109375" style="48" customWidth="1"/>
    <col min="11774" max="11774" width="7" style="48" bestFit="1" customWidth="1"/>
    <col min="11775" max="11775" width="6.42578125" style="48" bestFit="1" customWidth="1"/>
    <col min="11776" max="11776" width="7" style="48" bestFit="1" customWidth="1"/>
    <col min="11777" max="12023" width="9.140625" style="48"/>
    <col min="12024" max="12024" width="31" style="48" customWidth="1"/>
    <col min="12025" max="12025" width="5.7109375" style="48" customWidth="1"/>
    <col min="12026" max="12026" width="7" style="48" bestFit="1" customWidth="1"/>
    <col min="12027" max="12027" width="5.7109375" style="48" customWidth="1"/>
    <col min="12028" max="12028" width="7" style="48" bestFit="1" customWidth="1"/>
    <col min="12029" max="12029" width="5.7109375" style="48" customWidth="1"/>
    <col min="12030" max="12030" width="7" style="48" bestFit="1" customWidth="1"/>
    <col min="12031" max="12031" width="6.42578125" style="48" bestFit="1" customWidth="1"/>
    <col min="12032" max="12032" width="7" style="48" bestFit="1" customWidth="1"/>
    <col min="12033" max="12279" width="9.140625" style="48"/>
    <col min="12280" max="12280" width="31" style="48" customWidth="1"/>
    <col min="12281" max="12281" width="5.7109375" style="48" customWidth="1"/>
    <col min="12282" max="12282" width="7" style="48" bestFit="1" customWidth="1"/>
    <col min="12283" max="12283" width="5.7109375" style="48" customWidth="1"/>
    <col min="12284" max="12284" width="7" style="48" bestFit="1" customWidth="1"/>
    <col min="12285" max="12285" width="5.7109375" style="48" customWidth="1"/>
    <col min="12286" max="12286" width="7" style="48" bestFit="1" customWidth="1"/>
    <col min="12287" max="12287" width="6.42578125" style="48" bestFit="1" customWidth="1"/>
    <col min="12288" max="12288" width="7" style="48" bestFit="1" customWidth="1"/>
    <col min="12289" max="12535" width="9.140625" style="48"/>
    <col min="12536" max="12536" width="31" style="48" customWidth="1"/>
    <col min="12537" max="12537" width="5.7109375" style="48" customWidth="1"/>
    <col min="12538" max="12538" width="7" style="48" bestFit="1" customWidth="1"/>
    <col min="12539" max="12539" width="5.7109375" style="48" customWidth="1"/>
    <col min="12540" max="12540" width="7" style="48" bestFit="1" customWidth="1"/>
    <col min="12541" max="12541" width="5.7109375" style="48" customWidth="1"/>
    <col min="12542" max="12542" width="7" style="48" bestFit="1" customWidth="1"/>
    <col min="12543" max="12543" width="6.42578125" style="48" bestFit="1" customWidth="1"/>
    <col min="12544" max="12544" width="7" style="48" bestFit="1" customWidth="1"/>
    <col min="12545" max="12791" width="9.140625" style="48"/>
    <col min="12792" max="12792" width="31" style="48" customWidth="1"/>
    <col min="12793" max="12793" width="5.7109375" style="48" customWidth="1"/>
    <col min="12794" max="12794" width="7" style="48" bestFit="1" customWidth="1"/>
    <col min="12795" max="12795" width="5.7109375" style="48" customWidth="1"/>
    <col min="12796" max="12796" width="7" style="48" bestFit="1" customWidth="1"/>
    <col min="12797" max="12797" width="5.7109375" style="48" customWidth="1"/>
    <col min="12798" max="12798" width="7" style="48" bestFit="1" customWidth="1"/>
    <col min="12799" max="12799" width="6.42578125" style="48" bestFit="1" customWidth="1"/>
    <col min="12800" max="12800" width="7" style="48" bestFit="1" customWidth="1"/>
    <col min="12801" max="13047" width="9.140625" style="48"/>
    <col min="13048" max="13048" width="31" style="48" customWidth="1"/>
    <col min="13049" max="13049" width="5.7109375" style="48" customWidth="1"/>
    <col min="13050" max="13050" width="7" style="48" bestFit="1" customWidth="1"/>
    <col min="13051" max="13051" width="5.7109375" style="48" customWidth="1"/>
    <col min="13052" max="13052" width="7" style="48" bestFit="1" customWidth="1"/>
    <col min="13053" max="13053" width="5.7109375" style="48" customWidth="1"/>
    <col min="13054" max="13054" width="7" style="48" bestFit="1" customWidth="1"/>
    <col min="13055" max="13055" width="6.42578125" style="48" bestFit="1" customWidth="1"/>
    <col min="13056" max="13056" width="7" style="48" bestFit="1" customWidth="1"/>
    <col min="13057" max="13303" width="9.140625" style="48"/>
    <col min="13304" max="13304" width="31" style="48" customWidth="1"/>
    <col min="13305" max="13305" width="5.7109375" style="48" customWidth="1"/>
    <col min="13306" max="13306" width="7" style="48" bestFit="1" customWidth="1"/>
    <col min="13307" max="13307" width="5.7109375" style="48" customWidth="1"/>
    <col min="13308" max="13308" width="7" style="48" bestFit="1" customWidth="1"/>
    <col min="13309" max="13309" width="5.7109375" style="48" customWidth="1"/>
    <col min="13310" max="13310" width="7" style="48" bestFit="1" customWidth="1"/>
    <col min="13311" max="13311" width="6.42578125" style="48" bestFit="1" customWidth="1"/>
    <col min="13312" max="13312" width="7" style="48" bestFit="1" customWidth="1"/>
    <col min="13313" max="13559" width="9.140625" style="48"/>
    <col min="13560" max="13560" width="31" style="48" customWidth="1"/>
    <col min="13561" max="13561" width="5.7109375" style="48" customWidth="1"/>
    <col min="13562" max="13562" width="7" style="48" bestFit="1" customWidth="1"/>
    <col min="13563" max="13563" width="5.7109375" style="48" customWidth="1"/>
    <col min="13564" max="13564" width="7" style="48" bestFit="1" customWidth="1"/>
    <col min="13565" max="13565" width="5.7109375" style="48" customWidth="1"/>
    <col min="13566" max="13566" width="7" style="48" bestFit="1" customWidth="1"/>
    <col min="13567" max="13567" width="6.42578125" style="48" bestFit="1" customWidth="1"/>
    <col min="13568" max="13568" width="7" style="48" bestFit="1" customWidth="1"/>
    <col min="13569" max="13815" width="9.140625" style="48"/>
    <col min="13816" max="13816" width="31" style="48" customWidth="1"/>
    <col min="13817" max="13817" width="5.7109375" style="48" customWidth="1"/>
    <col min="13818" max="13818" width="7" style="48" bestFit="1" customWidth="1"/>
    <col min="13819" max="13819" width="5.7109375" style="48" customWidth="1"/>
    <col min="13820" max="13820" width="7" style="48" bestFit="1" customWidth="1"/>
    <col min="13821" max="13821" width="5.7109375" style="48" customWidth="1"/>
    <col min="13822" max="13822" width="7" style="48" bestFit="1" customWidth="1"/>
    <col min="13823" max="13823" width="6.42578125" style="48" bestFit="1" customWidth="1"/>
    <col min="13824" max="13824" width="7" style="48" bestFit="1" customWidth="1"/>
    <col min="13825" max="14071" width="9.140625" style="48"/>
    <col min="14072" max="14072" width="31" style="48" customWidth="1"/>
    <col min="14073" max="14073" width="5.7109375" style="48" customWidth="1"/>
    <col min="14074" max="14074" width="7" style="48" bestFit="1" customWidth="1"/>
    <col min="14075" max="14075" width="5.7109375" style="48" customWidth="1"/>
    <col min="14076" max="14076" width="7" style="48" bestFit="1" customWidth="1"/>
    <col min="14077" max="14077" width="5.7109375" style="48" customWidth="1"/>
    <col min="14078" max="14078" width="7" style="48" bestFit="1" customWidth="1"/>
    <col min="14079" max="14079" width="6.42578125" style="48" bestFit="1" customWidth="1"/>
    <col min="14080" max="14080" width="7" style="48" bestFit="1" customWidth="1"/>
    <col min="14081" max="14327" width="9.140625" style="48"/>
    <col min="14328" max="14328" width="31" style="48" customWidth="1"/>
    <col min="14329" max="14329" width="5.7109375" style="48" customWidth="1"/>
    <col min="14330" max="14330" width="7" style="48" bestFit="1" customWidth="1"/>
    <col min="14331" max="14331" width="5.7109375" style="48" customWidth="1"/>
    <col min="14332" max="14332" width="7" style="48" bestFit="1" customWidth="1"/>
    <col min="14333" max="14333" width="5.7109375" style="48" customWidth="1"/>
    <col min="14334" max="14334" width="7" style="48" bestFit="1" customWidth="1"/>
    <col min="14335" max="14335" width="6.42578125" style="48" bestFit="1" customWidth="1"/>
    <col min="14336" max="14336" width="7" style="48" bestFit="1" customWidth="1"/>
    <col min="14337" max="14583" width="9.140625" style="48"/>
    <col min="14584" max="14584" width="31" style="48" customWidth="1"/>
    <col min="14585" max="14585" width="5.7109375" style="48" customWidth="1"/>
    <col min="14586" max="14586" width="7" style="48" bestFit="1" customWidth="1"/>
    <col min="14587" max="14587" width="5.7109375" style="48" customWidth="1"/>
    <col min="14588" max="14588" width="7" style="48" bestFit="1" customWidth="1"/>
    <col min="14589" max="14589" width="5.7109375" style="48" customWidth="1"/>
    <col min="14590" max="14590" width="7" style="48" bestFit="1" customWidth="1"/>
    <col min="14591" max="14591" width="6.42578125" style="48" bestFit="1" customWidth="1"/>
    <col min="14592" max="14592" width="7" style="48" bestFit="1" customWidth="1"/>
    <col min="14593" max="14839" width="9.140625" style="48"/>
    <col min="14840" max="14840" width="31" style="48" customWidth="1"/>
    <col min="14841" max="14841" width="5.7109375" style="48" customWidth="1"/>
    <col min="14842" max="14842" width="7" style="48" bestFit="1" customWidth="1"/>
    <col min="14843" max="14843" width="5.7109375" style="48" customWidth="1"/>
    <col min="14844" max="14844" width="7" style="48" bestFit="1" customWidth="1"/>
    <col min="14845" max="14845" width="5.7109375" style="48" customWidth="1"/>
    <col min="14846" max="14846" width="7" style="48" bestFit="1" customWidth="1"/>
    <col min="14847" max="14847" width="6.42578125" style="48" bestFit="1" customWidth="1"/>
    <col min="14848" max="14848" width="7" style="48" bestFit="1" customWidth="1"/>
    <col min="14849" max="15095" width="9.140625" style="48"/>
    <col min="15096" max="15096" width="31" style="48" customWidth="1"/>
    <col min="15097" max="15097" width="5.7109375" style="48" customWidth="1"/>
    <col min="15098" max="15098" width="7" style="48" bestFit="1" customWidth="1"/>
    <col min="15099" max="15099" width="5.7109375" style="48" customWidth="1"/>
    <col min="15100" max="15100" width="7" style="48" bestFit="1" customWidth="1"/>
    <col min="15101" max="15101" width="5.7109375" style="48" customWidth="1"/>
    <col min="15102" max="15102" width="7" style="48" bestFit="1" customWidth="1"/>
    <col min="15103" max="15103" width="6.42578125" style="48" bestFit="1" customWidth="1"/>
    <col min="15104" max="15104" width="7" style="48" bestFit="1" customWidth="1"/>
    <col min="15105" max="15351" width="9.140625" style="48"/>
    <col min="15352" max="15352" width="31" style="48" customWidth="1"/>
    <col min="15353" max="15353" width="5.7109375" style="48" customWidth="1"/>
    <col min="15354" max="15354" width="7" style="48" bestFit="1" customWidth="1"/>
    <col min="15355" max="15355" width="5.7109375" style="48" customWidth="1"/>
    <col min="15356" max="15356" width="7" style="48" bestFit="1" customWidth="1"/>
    <col min="15357" max="15357" width="5.7109375" style="48" customWidth="1"/>
    <col min="15358" max="15358" width="7" style="48" bestFit="1" customWidth="1"/>
    <col min="15359" max="15359" width="6.42578125" style="48" bestFit="1" customWidth="1"/>
    <col min="15360" max="15360" width="7" style="48" bestFit="1" customWidth="1"/>
    <col min="15361" max="15607" width="9.140625" style="48"/>
    <col min="15608" max="15608" width="31" style="48" customWidth="1"/>
    <col min="15609" max="15609" width="5.7109375" style="48" customWidth="1"/>
    <col min="15610" max="15610" width="7" style="48" bestFit="1" customWidth="1"/>
    <col min="15611" max="15611" width="5.7109375" style="48" customWidth="1"/>
    <col min="15612" max="15612" width="7" style="48" bestFit="1" customWidth="1"/>
    <col min="15613" max="15613" width="5.7109375" style="48" customWidth="1"/>
    <col min="15614" max="15614" width="7" style="48" bestFit="1" customWidth="1"/>
    <col min="15615" max="15615" width="6.42578125" style="48" bestFit="1" customWidth="1"/>
    <col min="15616" max="15616" width="7" style="48" bestFit="1" customWidth="1"/>
    <col min="15617" max="15863" width="9.140625" style="48"/>
    <col min="15864" max="15864" width="31" style="48" customWidth="1"/>
    <col min="15865" max="15865" width="5.7109375" style="48" customWidth="1"/>
    <col min="15866" max="15866" width="7" style="48" bestFit="1" customWidth="1"/>
    <col min="15867" max="15867" width="5.7109375" style="48" customWidth="1"/>
    <col min="15868" max="15868" width="7" style="48" bestFit="1" customWidth="1"/>
    <col min="15869" max="15869" width="5.7109375" style="48" customWidth="1"/>
    <col min="15870" max="15870" width="7" style="48" bestFit="1" customWidth="1"/>
    <col min="15871" max="15871" width="6.42578125" style="48" bestFit="1" customWidth="1"/>
    <col min="15872" max="15872" width="7" style="48" bestFit="1" customWidth="1"/>
    <col min="15873" max="16119" width="9.140625" style="48"/>
    <col min="16120" max="16120" width="31" style="48" customWidth="1"/>
    <col min="16121" max="16121" width="5.7109375" style="48" customWidth="1"/>
    <col min="16122" max="16122" width="7" style="48" bestFit="1" customWidth="1"/>
    <col min="16123" max="16123" width="5.7109375" style="48" customWidth="1"/>
    <col min="16124" max="16124" width="7" style="48" bestFit="1" customWidth="1"/>
    <col min="16125" max="16125" width="5.7109375" style="48" customWidth="1"/>
    <col min="16126" max="16126" width="7" style="48" bestFit="1" customWidth="1"/>
    <col min="16127" max="16127" width="6.42578125" style="48" bestFit="1" customWidth="1"/>
    <col min="16128" max="16128" width="7" style="48" bestFit="1" customWidth="1"/>
    <col min="16129" max="16384" width="9.140625" style="48"/>
  </cols>
  <sheetData>
    <row r="1" spans="1:9" ht="12.75" customHeight="1" x14ac:dyDescent="0.2">
      <c r="A1" s="510" t="s">
        <v>460</v>
      </c>
    </row>
    <row r="2" spans="1:9" ht="12.75" customHeight="1" x14ac:dyDescent="0.2">
      <c r="A2" s="48" t="s">
        <v>303</v>
      </c>
    </row>
    <row r="3" spans="1:9" ht="12.75" customHeight="1" x14ac:dyDescent="0.2">
      <c r="A3" s="967"/>
    </row>
    <row r="4" spans="1:9" ht="12.75" thickBot="1" x14ac:dyDescent="0.25"/>
    <row r="5" spans="1:9" x14ac:dyDescent="0.2">
      <c r="A5" s="1527" t="s">
        <v>0</v>
      </c>
      <c r="B5" s="1529">
        <v>2013</v>
      </c>
      <c r="C5" s="1530"/>
      <c r="D5" s="1529">
        <v>2014</v>
      </c>
      <c r="E5" s="1530"/>
      <c r="F5" s="1529">
        <v>2015</v>
      </c>
      <c r="G5" s="1530"/>
      <c r="H5" s="1531" t="s">
        <v>122</v>
      </c>
      <c r="I5" s="1530"/>
    </row>
    <row r="6" spans="1:9" ht="36" x14ac:dyDescent="0.2">
      <c r="A6" s="1528"/>
      <c r="B6" s="702" t="s">
        <v>123</v>
      </c>
      <c r="C6" s="703" t="s">
        <v>124</v>
      </c>
      <c r="D6" s="702" t="s">
        <v>123</v>
      </c>
      <c r="E6" s="703" t="s">
        <v>124</v>
      </c>
      <c r="F6" s="702" t="s">
        <v>123</v>
      </c>
      <c r="G6" s="703" t="s">
        <v>124</v>
      </c>
      <c r="H6" s="704" t="s">
        <v>123</v>
      </c>
      <c r="I6" s="703" t="s">
        <v>124</v>
      </c>
    </row>
    <row r="7" spans="1:9" ht="12.75" thickBot="1" x14ac:dyDescent="0.25">
      <c r="A7" s="695" t="s">
        <v>248</v>
      </c>
      <c r="B7" s="696">
        <f>wydal_ob!D69</f>
        <v>1014</v>
      </c>
      <c r="C7" s="697">
        <v>100</v>
      </c>
      <c r="D7" s="696">
        <f>wydal_ob!G69</f>
        <v>410</v>
      </c>
      <c r="E7" s="697">
        <v>100</v>
      </c>
      <c r="F7" s="696">
        <f>wydal_ob!J69</f>
        <v>23</v>
      </c>
      <c r="G7" s="697"/>
      <c r="H7" s="698">
        <f>SUM(F7,B7,D7)</f>
        <v>1447</v>
      </c>
      <c r="I7" s="697">
        <v>100</v>
      </c>
    </row>
    <row r="8" spans="1:9" x14ac:dyDescent="0.2">
      <c r="A8" s="44" t="s">
        <v>249</v>
      </c>
      <c r="B8" s="1003"/>
      <c r="C8" s="384"/>
      <c r="D8" s="384"/>
      <c r="E8" s="384"/>
      <c r="F8" s="384"/>
      <c r="G8" s="384"/>
      <c r="H8" s="384"/>
      <c r="I8" s="1004"/>
    </row>
    <row r="9" spans="1:9" ht="12.75" thickBot="1" x14ac:dyDescent="0.25">
      <c r="A9" s="44" t="s">
        <v>250</v>
      </c>
      <c r="B9" s="1005"/>
      <c r="C9" s="385"/>
      <c r="D9" s="385"/>
      <c r="E9" s="385"/>
      <c r="F9" s="385"/>
      <c r="G9" s="385"/>
      <c r="H9" s="384"/>
      <c r="I9" s="1004"/>
    </row>
    <row r="10" spans="1:9" ht="12.75" thickBot="1" x14ac:dyDescent="0.25">
      <c r="A10" s="690" t="s">
        <v>81</v>
      </c>
      <c r="B10" s="387">
        <v>292</v>
      </c>
      <c r="C10" s="707">
        <f>B10*100/B$7</f>
        <v>28.796844181459566</v>
      </c>
      <c r="D10" s="387">
        <v>126</v>
      </c>
      <c r="E10" s="707">
        <f>D10*100/D$7</f>
        <v>30.73170731707317</v>
      </c>
      <c r="F10" s="387">
        <v>1</v>
      </c>
      <c r="G10" s="707">
        <f>F10*100/F$7</f>
        <v>4.3478260869565215</v>
      </c>
      <c r="H10" s="710">
        <f>SUM(F10,B10,D10)</f>
        <v>419</v>
      </c>
      <c r="I10" s="707">
        <f>H10*100/H$7</f>
        <v>28.956461644782308</v>
      </c>
    </row>
    <row r="11" spans="1:9" x14ac:dyDescent="0.2">
      <c r="A11" s="689" t="s">
        <v>100</v>
      </c>
      <c r="B11" s="386">
        <v>217</v>
      </c>
      <c r="C11" s="706">
        <f t="shared" ref="C11:E20" si="0">B11*100/B$7</f>
        <v>21.400394477317555</v>
      </c>
      <c r="D11" s="386">
        <v>90</v>
      </c>
      <c r="E11" s="706">
        <f t="shared" si="0"/>
        <v>21.951219512195124</v>
      </c>
      <c r="F11" s="386">
        <v>2</v>
      </c>
      <c r="G11" s="706">
        <f t="shared" ref="G11:G19" si="1">F11*100/F$7</f>
        <v>8.695652173913043</v>
      </c>
      <c r="H11" s="708">
        <f t="shared" ref="H11:H19" si="2">SUM(F11,B11,D11)</f>
        <v>309</v>
      </c>
      <c r="I11" s="709">
        <f t="shared" ref="I11:I20" si="3">H11*100/H$7</f>
        <v>21.354526606772634</v>
      </c>
    </row>
    <row r="12" spans="1:9" x14ac:dyDescent="0.2">
      <c r="A12" s="690" t="s">
        <v>30</v>
      </c>
      <c r="B12" s="387">
        <v>131</v>
      </c>
      <c r="C12" s="707">
        <f t="shared" ref="C12:C19" si="4">B12*100/B$7</f>
        <v>12.919132149901381</v>
      </c>
      <c r="D12" s="387">
        <v>25</v>
      </c>
      <c r="E12" s="707">
        <f t="shared" ref="E12:E19" si="5">D12*100/D$7</f>
        <v>6.0975609756097562</v>
      </c>
      <c r="F12" s="387">
        <v>0</v>
      </c>
      <c r="G12" s="707">
        <f t="shared" si="1"/>
        <v>0</v>
      </c>
      <c r="H12" s="710">
        <f t="shared" si="2"/>
        <v>156</v>
      </c>
      <c r="I12" s="707">
        <f t="shared" ref="I12:I17" si="6">H12*100/H$7</f>
        <v>10.780926053904631</v>
      </c>
    </row>
    <row r="13" spans="1:9" x14ac:dyDescent="0.2">
      <c r="A13" s="690" t="s">
        <v>103</v>
      </c>
      <c r="B13" s="387">
        <v>86</v>
      </c>
      <c r="C13" s="707">
        <f t="shared" si="4"/>
        <v>8.4812623274161734</v>
      </c>
      <c r="D13" s="387">
        <v>28</v>
      </c>
      <c r="E13" s="707">
        <f t="shared" si="5"/>
        <v>6.8292682926829267</v>
      </c>
      <c r="F13" s="387">
        <v>0</v>
      </c>
      <c r="G13" s="707">
        <f t="shared" si="1"/>
        <v>0</v>
      </c>
      <c r="H13" s="710">
        <f t="shared" si="2"/>
        <v>114</v>
      </c>
      <c r="I13" s="707">
        <f t="shared" si="6"/>
        <v>7.8783690393918455</v>
      </c>
    </row>
    <row r="14" spans="1:9" x14ac:dyDescent="0.2">
      <c r="A14" s="690" t="s">
        <v>14</v>
      </c>
      <c r="B14" s="387">
        <v>37</v>
      </c>
      <c r="C14" s="707">
        <f t="shared" si="4"/>
        <v>3.6489151873767258</v>
      </c>
      <c r="D14" s="387">
        <v>14</v>
      </c>
      <c r="E14" s="707">
        <f t="shared" si="5"/>
        <v>3.4146341463414633</v>
      </c>
      <c r="F14" s="387">
        <v>0</v>
      </c>
      <c r="G14" s="707">
        <f t="shared" si="1"/>
        <v>0</v>
      </c>
      <c r="H14" s="710">
        <f t="shared" si="2"/>
        <v>51</v>
      </c>
      <c r="I14" s="707">
        <f t="shared" si="6"/>
        <v>3.5245335176226678</v>
      </c>
    </row>
    <row r="15" spans="1:9" x14ac:dyDescent="0.2">
      <c r="A15" s="690" t="s">
        <v>7</v>
      </c>
      <c r="B15" s="387">
        <v>25</v>
      </c>
      <c r="C15" s="707">
        <f t="shared" si="4"/>
        <v>2.4654832347140041</v>
      </c>
      <c r="D15" s="387">
        <v>13</v>
      </c>
      <c r="E15" s="707">
        <f t="shared" si="5"/>
        <v>3.1707317073170733</v>
      </c>
      <c r="F15" s="387">
        <v>1</v>
      </c>
      <c r="G15" s="707">
        <f t="shared" si="1"/>
        <v>4.3478260869565215</v>
      </c>
      <c r="H15" s="710">
        <f t="shared" si="2"/>
        <v>39</v>
      </c>
      <c r="I15" s="707">
        <f t="shared" si="6"/>
        <v>2.6952315134761577</v>
      </c>
    </row>
    <row r="16" spans="1:9" x14ac:dyDescent="0.2">
      <c r="A16" s="690" t="s">
        <v>76</v>
      </c>
      <c r="B16" s="387">
        <v>27</v>
      </c>
      <c r="C16" s="707">
        <f t="shared" si="4"/>
        <v>2.6627218934911241</v>
      </c>
      <c r="D16" s="387">
        <v>10</v>
      </c>
      <c r="E16" s="707">
        <f t="shared" si="5"/>
        <v>2.4390243902439024</v>
      </c>
      <c r="F16" s="387">
        <v>0</v>
      </c>
      <c r="G16" s="707">
        <f t="shared" si="1"/>
        <v>0</v>
      </c>
      <c r="H16" s="710">
        <f t="shared" si="2"/>
        <v>37</v>
      </c>
      <c r="I16" s="707">
        <f t="shared" si="6"/>
        <v>2.5570145127850727</v>
      </c>
    </row>
    <row r="17" spans="1:9" x14ac:dyDescent="0.2">
      <c r="A17" s="690" t="s">
        <v>20</v>
      </c>
      <c r="B17" s="387">
        <v>18</v>
      </c>
      <c r="C17" s="707">
        <f t="shared" si="4"/>
        <v>1.7751479289940828</v>
      </c>
      <c r="D17" s="387">
        <v>7</v>
      </c>
      <c r="E17" s="707">
        <f t="shared" si="5"/>
        <v>1.7073170731707317</v>
      </c>
      <c r="F17" s="387">
        <v>0</v>
      </c>
      <c r="G17" s="707">
        <f t="shared" si="1"/>
        <v>0</v>
      </c>
      <c r="H17" s="710">
        <f t="shared" si="2"/>
        <v>25</v>
      </c>
      <c r="I17" s="707">
        <f t="shared" si="6"/>
        <v>1.7277125086385625</v>
      </c>
    </row>
    <row r="18" spans="1:9" x14ac:dyDescent="0.2">
      <c r="A18" s="690" t="s">
        <v>74</v>
      </c>
      <c r="B18" s="387">
        <v>10</v>
      </c>
      <c r="C18" s="707">
        <f t="shared" si="4"/>
        <v>0.98619329388560162</v>
      </c>
      <c r="D18" s="387">
        <v>12</v>
      </c>
      <c r="E18" s="707">
        <f t="shared" si="5"/>
        <v>2.9268292682926829</v>
      </c>
      <c r="F18" s="387">
        <v>1</v>
      </c>
      <c r="G18" s="707">
        <f t="shared" si="1"/>
        <v>4.3478260869565215</v>
      </c>
      <c r="H18" s="710">
        <f t="shared" si="2"/>
        <v>23</v>
      </c>
      <c r="I18" s="707">
        <f t="shared" ref="I18" si="7">H18*100/H$7</f>
        <v>1.5894955079474775</v>
      </c>
    </row>
    <row r="19" spans="1:9" ht="12.75" thickBot="1" x14ac:dyDescent="0.25">
      <c r="A19" s="690" t="s">
        <v>10</v>
      </c>
      <c r="B19" s="387">
        <v>19</v>
      </c>
      <c r="C19" s="707">
        <f t="shared" si="4"/>
        <v>1.873767258382643</v>
      </c>
      <c r="D19" s="387">
        <v>2</v>
      </c>
      <c r="E19" s="707">
        <f t="shared" si="5"/>
        <v>0.48780487804878048</v>
      </c>
      <c r="F19" s="387">
        <v>1</v>
      </c>
      <c r="G19" s="707">
        <f t="shared" si="1"/>
        <v>4.3478260869565215</v>
      </c>
      <c r="H19" s="710">
        <f t="shared" si="2"/>
        <v>22</v>
      </c>
      <c r="I19" s="707">
        <f>H19*100/H$7</f>
        <v>1.520387007601935</v>
      </c>
    </row>
    <row r="20" spans="1:9" ht="12.75" thickBot="1" x14ac:dyDescent="0.25">
      <c r="A20" s="683" t="s">
        <v>125</v>
      </c>
      <c r="B20" s="684">
        <f>SUM(B11:B19)</f>
        <v>570</v>
      </c>
      <c r="C20" s="705">
        <f t="shared" si="0"/>
        <v>56.213017751479292</v>
      </c>
      <c r="D20" s="684">
        <f>SUM(D11:D19)</f>
        <v>201</v>
      </c>
      <c r="E20" s="705">
        <f t="shared" si="0"/>
        <v>49.024390243902438</v>
      </c>
      <c r="F20" s="684">
        <f>SUM(F10:F19)</f>
        <v>6</v>
      </c>
      <c r="G20" s="705">
        <f>SUM(G10:G19)</f>
        <v>26.086956521739133</v>
      </c>
      <c r="H20" s="686">
        <f>SUM(H11:H19)</f>
        <v>776</v>
      </c>
      <c r="I20" s="705">
        <f t="shared" si="3"/>
        <v>53.628196268140982</v>
      </c>
    </row>
    <row r="25" spans="1:9" x14ac:dyDescent="0.2">
      <c r="A25" s="510" t="s">
        <v>461</v>
      </c>
    </row>
    <row r="26" spans="1:9" x14ac:dyDescent="0.2">
      <c r="A26" s="41" t="s">
        <v>304</v>
      </c>
    </row>
    <row r="27" spans="1:9" x14ac:dyDescent="0.2">
      <c r="A27" s="1082"/>
    </row>
    <row r="28" spans="1:9" ht="12.75" thickBot="1" x14ac:dyDescent="0.25"/>
    <row r="29" spans="1:9" x14ac:dyDescent="0.2">
      <c r="A29" s="1527" t="s">
        <v>127</v>
      </c>
      <c r="B29" s="1529">
        <v>2013</v>
      </c>
      <c r="C29" s="1530"/>
      <c r="D29" s="1529">
        <v>2014</v>
      </c>
      <c r="E29" s="1530"/>
      <c r="F29" s="1529" t="s">
        <v>374</v>
      </c>
      <c r="G29" s="1530"/>
      <c r="H29" s="1531" t="s">
        <v>122</v>
      </c>
      <c r="I29" s="1530"/>
    </row>
    <row r="30" spans="1:9" ht="36.75" thickBot="1" x14ac:dyDescent="0.25">
      <c r="A30" s="1532"/>
      <c r="B30" s="681" t="s">
        <v>123</v>
      </c>
      <c r="C30" s="682" t="s">
        <v>124</v>
      </c>
      <c r="D30" s="681" t="s">
        <v>123</v>
      </c>
      <c r="E30" s="682" t="s">
        <v>124</v>
      </c>
      <c r="F30" s="681" t="s">
        <v>123</v>
      </c>
      <c r="G30" s="682" t="s">
        <v>124</v>
      </c>
      <c r="H30" s="679" t="s">
        <v>123</v>
      </c>
      <c r="I30" s="682" t="s">
        <v>124</v>
      </c>
    </row>
    <row r="31" spans="1:9" x14ac:dyDescent="0.2">
      <c r="A31" s="689" t="s">
        <v>153</v>
      </c>
      <c r="B31" s="90">
        <v>95</v>
      </c>
      <c r="C31" s="706">
        <f t="shared" ref="C31:E46" si="8">B31*100/B$47</f>
        <v>9.3688362919132153</v>
      </c>
      <c r="D31" s="90">
        <v>45</v>
      </c>
      <c r="E31" s="706">
        <f t="shared" si="8"/>
        <v>10.975609756097562</v>
      </c>
      <c r="F31" s="90">
        <v>4</v>
      </c>
      <c r="G31" s="706">
        <f>F31*100/F$47</f>
        <v>17.391304347826086</v>
      </c>
      <c r="H31" s="712">
        <f>SUM(F31,B31,D31)</f>
        <v>144</v>
      </c>
      <c r="I31" s="706">
        <f t="shared" ref="I31:I46" si="9">H31*100/H$47</f>
        <v>9.9516240497581201</v>
      </c>
    </row>
    <row r="32" spans="1:9" x14ac:dyDescent="0.2">
      <c r="A32" s="690" t="s">
        <v>154</v>
      </c>
      <c r="B32" s="97">
        <v>10</v>
      </c>
      <c r="C32" s="707">
        <f t="shared" si="8"/>
        <v>0.98619329388560162</v>
      </c>
      <c r="D32" s="97">
        <v>2</v>
      </c>
      <c r="E32" s="707">
        <f t="shared" si="8"/>
        <v>0.48780487804878048</v>
      </c>
      <c r="F32" s="97">
        <v>0</v>
      </c>
      <c r="G32" s="706">
        <f t="shared" ref="G32:G46" si="10">F32*100/F$47</f>
        <v>0</v>
      </c>
      <c r="H32" s="712">
        <f t="shared" ref="H32:H46" si="11">SUM(F32,B32,D32)</f>
        <v>12</v>
      </c>
      <c r="I32" s="707">
        <f t="shared" si="9"/>
        <v>0.82930200414651001</v>
      </c>
    </row>
    <row r="33" spans="1:9" x14ac:dyDescent="0.2">
      <c r="A33" s="690" t="s">
        <v>155</v>
      </c>
      <c r="B33" s="97">
        <v>114</v>
      </c>
      <c r="C33" s="707">
        <f t="shared" si="8"/>
        <v>11.242603550295858</v>
      </c>
      <c r="D33" s="97">
        <v>61</v>
      </c>
      <c r="E33" s="707">
        <f t="shared" si="8"/>
        <v>14.878048780487806</v>
      </c>
      <c r="F33" s="97">
        <v>0</v>
      </c>
      <c r="G33" s="706">
        <f t="shared" si="10"/>
        <v>0</v>
      </c>
      <c r="H33" s="712">
        <f t="shared" si="11"/>
        <v>175</v>
      </c>
      <c r="I33" s="707">
        <f t="shared" si="9"/>
        <v>12.093987560469937</v>
      </c>
    </row>
    <row r="34" spans="1:9" x14ac:dyDescent="0.2">
      <c r="A34" s="690" t="s">
        <v>156</v>
      </c>
      <c r="B34" s="97">
        <v>107</v>
      </c>
      <c r="C34" s="707">
        <f t="shared" si="8"/>
        <v>10.552268244575936</v>
      </c>
      <c r="D34" s="97">
        <v>32</v>
      </c>
      <c r="E34" s="707">
        <f t="shared" si="8"/>
        <v>7.8048780487804876</v>
      </c>
      <c r="F34" s="97">
        <v>4</v>
      </c>
      <c r="G34" s="706">
        <f t="shared" si="10"/>
        <v>17.391304347826086</v>
      </c>
      <c r="H34" s="712">
        <f t="shared" si="11"/>
        <v>143</v>
      </c>
      <c r="I34" s="707">
        <f t="shared" si="9"/>
        <v>9.8825155494125774</v>
      </c>
    </row>
    <row r="35" spans="1:9" x14ac:dyDescent="0.2">
      <c r="A35" s="690" t="s">
        <v>157</v>
      </c>
      <c r="B35" s="97">
        <v>17</v>
      </c>
      <c r="C35" s="707">
        <f t="shared" si="8"/>
        <v>1.6765285996055226</v>
      </c>
      <c r="D35" s="97">
        <v>12</v>
      </c>
      <c r="E35" s="707">
        <f t="shared" si="8"/>
        <v>2.9268292682926829</v>
      </c>
      <c r="F35" s="97">
        <v>1</v>
      </c>
      <c r="G35" s="706">
        <f t="shared" si="10"/>
        <v>4.3478260869565215</v>
      </c>
      <c r="H35" s="712">
        <f t="shared" si="11"/>
        <v>30</v>
      </c>
      <c r="I35" s="707">
        <f t="shared" si="9"/>
        <v>2.073255010366275</v>
      </c>
    </row>
    <row r="36" spans="1:9" x14ac:dyDescent="0.2">
      <c r="A36" s="690" t="s">
        <v>158</v>
      </c>
      <c r="B36" s="97">
        <v>18</v>
      </c>
      <c r="C36" s="707">
        <f t="shared" si="8"/>
        <v>1.7751479289940828</v>
      </c>
      <c r="D36" s="97">
        <v>7</v>
      </c>
      <c r="E36" s="707">
        <f t="shared" si="8"/>
        <v>1.7073170731707317</v>
      </c>
      <c r="F36" s="97">
        <v>0</v>
      </c>
      <c r="G36" s="706">
        <f t="shared" si="10"/>
        <v>0</v>
      </c>
      <c r="H36" s="712">
        <f t="shared" si="11"/>
        <v>25</v>
      </c>
      <c r="I36" s="707">
        <f t="shared" si="9"/>
        <v>1.7277125086385625</v>
      </c>
    </row>
    <row r="37" spans="1:9" x14ac:dyDescent="0.2">
      <c r="A37" s="690" t="s">
        <v>159</v>
      </c>
      <c r="B37" s="97">
        <v>159</v>
      </c>
      <c r="C37" s="707">
        <f t="shared" si="8"/>
        <v>15.680473372781066</v>
      </c>
      <c r="D37" s="97">
        <v>76</v>
      </c>
      <c r="E37" s="707">
        <f t="shared" si="8"/>
        <v>18.536585365853657</v>
      </c>
      <c r="F37" s="97">
        <v>3</v>
      </c>
      <c r="G37" s="706">
        <f t="shared" si="10"/>
        <v>13.043478260869565</v>
      </c>
      <c r="H37" s="712">
        <f t="shared" si="11"/>
        <v>238</v>
      </c>
      <c r="I37" s="707">
        <f t="shared" si="9"/>
        <v>16.447823082239115</v>
      </c>
    </row>
    <row r="38" spans="1:9" x14ac:dyDescent="0.2">
      <c r="A38" s="690" t="s">
        <v>160</v>
      </c>
      <c r="B38" s="97">
        <v>5</v>
      </c>
      <c r="C38" s="707">
        <f t="shared" si="8"/>
        <v>0.49309664694280081</v>
      </c>
      <c r="D38" s="97">
        <v>7</v>
      </c>
      <c r="E38" s="707">
        <f t="shared" si="8"/>
        <v>1.7073170731707317</v>
      </c>
      <c r="F38" s="97">
        <v>4</v>
      </c>
      <c r="G38" s="706">
        <f t="shared" si="10"/>
        <v>17.391304347826086</v>
      </c>
      <c r="H38" s="712">
        <f t="shared" si="11"/>
        <v>16</v>
      </c>
      <c r="I38" s="707">
        <f t="shared" si="9"/>
        <v>1.10573600552868</v>
      </c>
    </row>
    <row r="39" spans="1:9" x14ac:dyDescent="0.2">
      <c r="A39" s="690" t="s">
        <v>161</v>
      </c>
      <c r="B39" s="97">
        <v>121</v>
      </c>
      <c r="C39" s="707">
        <f t="shared" si="8"/>
        <v>11.932938856015779</v>
      </c>
      <c r="D39" s="97">
        <v>39</v>
      </c>
      <c r="E39" s="707">
        <f t="shared" si="8"/>
        <v>9.5121951219512191</v>
      </c>
      <c r="F39" s="97">
        <v>0</v>
      </c>
      <c r="G39" s="706">
        <f t="shared" si="10"/>
        <v>0</v>
      </c>
      <c r="H39" s="712">
        <f t="shared" si="11"/>
        <v>160</v>
      </c>
      <c r="I39" s="707">
        <f t="shared" si="9"/>
        <v>11.0573600552868</v>
      </c>
    </row>
    <row r="40" spans="1:9" x14ac:dyDescent="0.2">
      <c r="A40" s="690" t="s">
        <v>162</v>
      </c>
      <c r="B40" s="97">
        <v>87</v>
      </c>
      <c r="C40" s="707">
        <f t="shared" si="8"/>
        <v>8.5798816568047336</v>
      </c>
      <c r="D40" s="97">
        <v>31</v>
      </c>
      <c r="E40" s="707">
        <f t="shared" si="8"/>
        <v>7.5609756097560972</v>
      </c>
      <c r="F40" s="97">
        <v>0</v>
      </c>
      <c r="G40" s="706">
        <f t="shared" si="10"/>
        <v>0</v>
      </c>
      <c r="H40" s="712">
        <f t="shared" si="11"/>
        <v>118</v>
      </c>
      <c r="I40" s="707">
        <f t="shared" si="9"/>
        <v>8.1548030407740146</v>
      </c>
    </row>
    <row r="41" spans="1:9" x14ac:dyDescent="0.2">
      <c r="A41" s="690" t="s">
        <v>163</v>
      </c>
      <c r="B41" s="97">
        <v>23</v>
      </c>
      <c r="C41" s="707">
        <f t="shared" si="8"/>
        <v>2.2682445759368837</v>
      </c>
      <c r="D41" s="97">
        <v>10</v>
      </c>
      <c r="E41" s="707">
        <f t="shared" si="8"/>
        <v>2.4390243902439024</v>
      </c>
      <c r="F41" s="97">
        <v>3</v>
      </c>
      <c r="G41" s="706">
        <f t="shared" si="10"/>
        <v>13.043478260869565</v>
      </c>
      <c r="H41" s="712">
        <f t="shared" si="11"/>
        <v>36</v>
      </c>
      <c r="I41" s="707">
        <f t="shared" si="9"/>
        <v>2.48790601243953</v>
      </c>
    </row>
    <row r="42" spans="1:9" x14ac:dyDescent="0.2">
      <c r="A42" s="690" t="s">
        <v>164</v>
      </c>
      <c r="B42" s="97">
        <v>44</v>
      </c>
      <c r="C42" s="707">
        <f t="shared" si="8"/>
        <v>4.3392504930966469</v>
      </c>
      <c r="D42" s="97">
        <v>10</v>
      </c>
      <c r="E42" s="707">
        <f t="shared" si="8"/>
        <v>2.4390243902439024</v>
      </c>
      <c r="F42" s="97">
        <v>2</v>
      </c>
      <c r="G42" s="706">
        <f t="shared" si="10"/>
        <v>8.695652173913043</v>
      </c>
      <c r="H42" s="712">
        <f t="shared" si="11"/>
        <v>56</v>
      </c>
      <c r="I42" s="707">
        <f t="shared" si="9"/>
        <v>3.87007601935038</v>
      </c>
    </row>
    <row r="43" spans="1:9" x14ac:dyDescent="0.2">
      <c r="A43" s="690" t="s">
        <v>165</v>
      </c>
      <c r="B43" s="97">
        <v>9</v>
      </c>
      <c r="C43" s="707">
        <f t="shared" si="8"/>
        <v>0.8875739644970414</v>
      </c>
      <c r="D43" s="97">
        <v>3</v>
      </c>
      <c r="E43" s="707">
        <f t="shared" si="8"/>
        <v>0.73170731707317072</v>
      </c>
      <c r="F43" s="97">
        <v>0</v>
      </c>
      <c r="G43" s="706">
        <f t="shared" si="10"/>
        <v>0</v>
      </c>
      <c r="H43" s="712">
        <f t="shared" si="11"/>
        <v>12</v>
      </c>
      <c r="I43" s="707">
        <f t="shared" si="9"/>
        <v>0.82930200414651001</v>
      </c>
    </row>
    <row r="44" spans="1:9" x14ac:dyDescent="0.2">
      <c r="A44" s="690" t="s">
        <v>166</v>
      </c>
      <c r="B44" s="97">
        <v>149</v>
      </c>
      <c r="C44" s="707">
        <f t="shared" si="8"/>
        <v>14.694280078895464</v>
      </c>
      <c r="D44" s="97">
        <v>49</v>
      </c>
      <c r="E44" s="707">
        <f t="shared" si="8"/>
        <v>11.951219512195122</v>
      </c>
      <c r="F44" s="97">
        <v>2</v>
      </c>
      <c r="G44" s="706">
        <f t="shared" si="10"/>
        <v>8.695652173913043</v>
      </c>
      <c r="H44" s="712">
        <f t="shared" si="11"/>
        <v>200</v>
      </c>
      <c r="I44" s="707">
        <f t="shared" si="9"/>
        <v>13.8217000691085</v>
      </c>
    </row>
    <row r="45" spans="1:9" x14ac:dyDescent="0.2">
      <c r="A45" s="690" t="s">
        <v>167</v>
      </c>
      <c r="B45" s="97">
        <v>40</v>
      </c>
      <c r="C45" s="707">
        <f t="shared" si="8"/>
        <v>3.9447731755424065</v>
      </c>
      <c r="D45" s="97">
        <v>22</v>
      </c>
      <c r="E45" s="707">
        <f t="shared" si="8"/>
        <v>5.3658536585365857</v>
      </c>
      <c r="F45" s="97">
        <v>0</v>
      </c>
      <c r="G45" s="706">
        <f t="shared" si="10"/>
        <v>0</v>
      </c>
      <c r="H45" s="712">
        <f t="shared" si="11"/>
        <v>62</v>
      </c>
      <c r="I45" s="707">
        <f t="shared" si="9"/>
        <v>4.2847270214236355</v>
      </c>
    </row>
    <row r="46" spans="1:9" ht="12.75" thickBot="1" x14ac:dyDescent="0.25">
      <c r="A46" s="691" t="s">
        <v>168</v>
      </c>
      <c r="B46" s="454">
        <v>16</v>
      </c>
      <c r="C46" s="711">
        <f t="shared" si="8"/>
        <v>1.5779092702169626</v>
      </c>
      <c r="D46" s="454">
        <v>4</v>
      </c>
      <c r="E46" s="711">
        <f t="shared" si="8"/>
        <v>0.97560975609756095</v>
      </c>
      <c r="F46" s="454">
        <v>0</v>
      </c>
      <c r="G46" s="706">
        <f t="shared" si="10"/>
        <v>0</v>
      </c>
      <c r="H46" s="712">
        <f t="shared" si="11"/>
        <v>20</v>
      </c>
      <c r="I46" s="711">
        <f t="shared" si="9"/>
        <v>1.38217000691085</v>
      </c>
    </row>
    <row r="47" spans="1:9" ht="12.75" thickBot="1" x14ac:dyDescent="0.25">
      <c r="A47" s="683" t="s">
        <v>125</v>
      </c>
      <c r="B47" s="700">
        <v>1014</v>
      </c>
      <c r="C47" s="701">
        <f t="shared" ref="C47:I47" si="12">SUM(C31:C46)</f>
        <v>100</v>
      </c>
      <c r="D47" s="700">
        <f t="shared" si="12"/>
        <v>410</v>
      </c>
      <c r="E47" s="701">
        <f t="shared" si="12"/>
        <v>100</v>
      </c>
      <c r="F47" s="700">
        <f t="shared" si="12"/>
        <v>23</v>
      </c>
      <c r="G47" s="701">
        <f t="shared" si="12"/>
        <v>100</v>
      </c>
      <c r="H47" s="699">
        <f t="shared" si="12"/>
        <v>1447</v>
      </c>
      <c r="I47" s="701">
        <f t="shared" si="12"/>
        <v>100</v>
      </c>
    </row>
    <row r="49" spans="1:1" x14ac:dyDescent="0.2">
      <c r="A49" s="1129" t="s">
        <v>375</v>
      </c>
    </row>
    <row r="50" spans="1:1" x14ac:dyDescent="0.2">
      <c r="A50" s="1129" t="s">
        <v>376</v>
      </c>
    </row>
    <row r="73" spans="4:4" x14ac:dyDescent="0.2">
      <c r="D73" s="48">
        <v>3</v>
      </c>
    </row>
  </sheetData>
  <mergeCells count="10">
    <mergeCell ref="A29:A30"/>
    <mergeCell ref="B29:C29"/>
    <mergeCell ref="D29:E29"/>
    <mergeCell ref="H29:I29"/>
    <mergeCell ref="F29:G29"/>
    <mergeCell ref="A5:A6"/>
    <mergeCell ref="B5:C5"/>
    <mergeCell ref="D5:E5"/>
    <mergeCell ref="H5:I5"/>
    <mergeCell ref="F5:G5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4"/>
  <dimension ref="A1:H103"/>
  <sheetViews>
    <sheetView topLeftCell="A58" zoomScaleNormal="100" workbookViewId="0">
      <selection activeCell="A76" sqref="A76"/>
    </sheetView>
  </sheetViews>
  <sheetFormatPr defaultRowHeight="12" x14ac:dyDescent="0.2"/>
  <cols>
    <col min="1" max="1" width="41.7109375" style="48" customWidth="1"/>
    <col min="2" max="2" width="5.42578125" style="48" customWidth="1"/>
    <col min="3" max="3" width="6" style="48" customWidth="1"/>
    <col min="4" max="4" width="5.42578125" style="48" customWidth="1"/>
    <col min="5" max="5" width="6.7109375" style="48" customWidth="1"/>
    <col min="6" max="6" width="6.5703125" style="48" customWidth="1"/>
    <col min="7" max="7" width="6" style="48" customWidth="1"/>
    <col min="8" max="8" width="9.140625" style="416"/>
    <col min="9" max="142" width="9.140625" style="48"/>
    <col min="143" max="143" width="31.7109375" style="48" customWidth="1"/>
    <col min="144" max="144" width="5.42578125" style="48" customWidth="1"/>
    <col min="145" max="145" width="6" style="48" customWidth="1"/>
    <col min="146" max="146" width="5.42578125" style="48" customWidth="1"/>
    <col min="147" max="147" width="6" style="48" customWidth="1"/>
    <col min="148" max="148" width="5.42578125" style="48" bestFit="1" customWidth="1"/>
    <col min="149" max="149" width="6.7109375" style="48" bestFit="1" customWidth="1"/>
    <col min="150" max="150" width="6.5703125" style="48" bestFit="1" customWidth="1"/>
    <col min="151" max="151" width="6" style="48" bestFit="1" customWidth="1"/>
    <col min="152" max="152" width="8.5703125" style="48" customWidth="1"/>
    <col min="153" max="153" width="6" style="48" bestFit="1" customWidth="1"/>
    <col min="154" max="398" width="9.140625" style="48"/>
    <col min="399" max="399" width="31.7109375" style="48" customWidth="1"/>
    <col min="400" max="400" width="5.42578125" style="48" customWidth="1"/>
    <col min="401" max="401" width="6" style="48" customWidth="1"/>
    <col min="402" max="402" width="5.42578125" style="48" customWidth="1"/>
    <col min="403" max="403" width="6" style="48" customWidth="1"/>
    <col min="404" max="404" width="5.42578125" style="48" bestFit="1" customWidth="1"/>
    <col min="405" max="405" width="6.7109375" style="48" bestFit="1" customWidth="1"/>
    <col min="406" max="406" width="6.5703125" style="48" bestFit="1" customWidth="1"/>
    <col min="407" max="407" width="6" style="48" bestFit="1" customWidth="1"/>
    <col min="408" max="408" width="8.5703125" style="48" customWidth="1"/>
    <col min="409" max="409" width="6" style="48" bestFit="1" customWidth="1"/>
    <col min="410" max="654" width="9.140625" style="48"/>
    <col min="655" max="655" width="31.7109375" style="48" customWidth="1"/>
    <col min="656" max="656" width="5.42578125" style="48" customWidth="1"/>
    <col min="657" max="657" width="6" style="48" customWidth="1"/>
    <col min="658" max="658" width="5.42578125" style="48" customWidth="1"/>
    <col min="659" max="659" width="6" style="48" customWidth="1"/>
    <col min="660" max="660" width="5.42578125" style="48" bestFit="1" customWidth="1"/>
    <col min="661" max="661" width="6.7109375" style="48" bestFit="1" customWidth="1"/>
    <col min="662" max="662" width="6.5703125" style="48" bestFit="1" customWidth="1"/>
    <col min="663" max="663" width="6" style="48" bestFit="1" customWidth="1"/>
    <col min="664" max="664" width="8.5703125" style="48" customWidth="1"/>
    <col min="665" max="665" width="6" style="48" bestFit="1" customWidth="1"/>
    <col min="666" max="910" width="9.140625" style="48"/>
    <col min="911" max="911" width="31.7109375" style="48" customWidth="1"/>
    <col min="912" max="912" width="5.42578125" style="48" customWidth="1"/>
    <col min="913" max="913" width="6" style="48" customWidth="1"/>
    <col min="914" max="914" width="5.42578125" style="48" customWidth="1"/>
    <col min="915" max="915" width="6" style="48" customWidth="1"/>
    <col min="916" max="916" width="5.42578125" style="48" bestFit="1" customWidth="1"/>
    <col min="917" max="917" width="6.7109375" style="48" bestFit="1" customWidth="1"/>
    <col min="918" max="918" width="6.5703125" style="48" bestFit="1" customWidth="1"/>
    <col min="919" max="919" width="6" style="48" bestFit="1" customWidth="1"/>
    <col min="920" max="920" width="8.5703125" style="48" customWidth="1"/>
    <col min="921" max="921" width="6" style="48" bestFit="1" customWidth="1"/>
    <col min="922" max="1166" width="9.140625" style="48"/>
    <col min="1167" max="1167" width="31.7109375" style="48" customWidth="1"/>
    <col min="1168" max="1168" width="5.42578125" style="48" customWidth="1"/>
    <col min="1169" max="1169" width="6" style="48" customWidth="1"/>
    <col min="1170" max="1170" width="5.42578125" style="48" customWidth="1"/>
    <col min="1171" max="1171" width="6" style="48" customWidth="1"/>
    <col min="1172" max="1172" width="5.42578125" style="48" bestFit="1" customWidth="1"/>
    <col min="1173" max="1173" width="6.7109375" style="48" bestFit="1" customWidth="1"/>
    <col min="1174" max="1174" width="6.5703125" style="48" bestFit="1" customWidth="1"/>
    <col min="1175" max="1175" width="6" style="48" bestFit="1" customWidth="1"/>
    <col min="1176" max="1176" width="8.5703125" style="48" customWidth="1"/>
    <col min="1177" max="1177" width="6" style="48" bestFit="1" customWidth="1"/>
    <col min="1178" max="1422" width="9.140625" style="48"/>
    <col min="1423" max="1423" width="31.7109375" style="48" customWidth="1"/>
    <col min="1424" max="1424" width="5.42578125" style="48" customWidth="1"/>
    <col min="1425" max="1425" width="6" style="48" customWidth="1"/>
    <col min="1426" max="1426" width="5.42578125" style="48" customWidth="1"/>
    <col min="1427" max="1427" width="6" style="48" customWidth="1"/>
    <col min="1428" max="1428" width="5.42578125" style="48" bestFit="1" customWidth="1"/>
    <col min="1429" max="1429" width="6.7109375" style="48" bestFit="1" customWidth="1"/>
    <col min="1430" max="1430" width="6.5703125" style="48" bestFit="1" customWidth="1"/>
    <col min="1431" max="1431" width="6" style="48" bestFit="1" customWidth="1"/>
    <col min="1432" max="1432" width="8.5703125" style="48" customWidth="1"/>
    <col min="1433" max="1433" width="6" style="48" bestFit="1" customWidth="1"/>
    <col min="1434" max="1678" width="9.140625" style="48"/>
    <col min="1679" max="1679" width="31.7109375" style="48" customWidth="1"/>
    <col min="1680" max="1680" width="5.42578125" style="48" customWidth="1"/>
    <col min="1681" max="1681" width="6" style="48" customWidth="1"/>
    <col min="1682" max="1682" width="5.42578125" style="48" customWidth="1"/>
    <col min="1683" max="1683" width="6" style="48" customWidth="1"/>
    <col min="1684" max="1684" width="5.42578125" style="48" bestFit="1" customWidth="1"/>
    <col min="1685" max="1685" width="6.7109375" style="48" bestFit="1" customWidth="1"/>
    <col min="1686" max="1686" width="6.5703125" style="48" bestFit="1" customWidth="1"/>
    <col min="1687" max="1687" width="6" style="48" bestFit="1" customWidth="1"/>
    <col min="1688" max="1688" width="8.5703125" style="48" customWidth="1"/>
    <col min="1689" max="1689" width="6" style="48" bestFit="1" customWidth="1"/>
    <col min="1690" max="1934" width="9.140625" style="48"/>
    <col min="1935" max="1935" width="31.7109375" style="48" customWidth="1"/>
    <col min="1936" max="1936" width="5.42578125" style="48" customWidth="1"/>
    <col min="1937" max="1937" width="6" style="48" customWidth="1"/>
    <col min="1938" max="1938" width="5.42578125" style="48" customWidth="1"/>
    <col min="1939" max="1939" width="6" style="48" customWidth="1"/>
    <col min="1940" max="1940" width="5.42578125" style="48" bestFit="1" customWidth="1"/>
    <col min="1941" max="1941" width="6.7109375" style="48" bestFit="1" customWidth="1"/>
    <col min="1942" max="1942" width="6.5703125" style="48" bestFit="1" customWidth="1"/>
    <col min="1943" max="1943" width="6" style="48" bestFit="1" customWidth="1"/>
    <col min="1944" max="1944" width="8.5703125" style="48" customWidth="1"/>
    <col min="1945" max="1945" width="6" style="48" bestFit="1" customWidth="1"/>
    <col min="1946" max="2190" width="9.140625" style="48"/>
    <col min="2191" max="2191" width="31.7109375" style="48" customWidth="1"/>
    <col min="2192" max="2192" width="5.42578125" style="48" customWidth="1"/>
    <col min="2193" max="2193" width="6" style="48" customWidth="1"/>
    <col min="2194" max="2194" width="5.42578125" style="48" customWidth="1"/>
    <col min="2195" max="2195" width="6" style="48" customWidth="1"/>
    <col min="2196" max="2196" width="5.42578125" style="48" bestFit="1" customWidth="1"/>
    <col min="2197" max="2197" width="6.7109375" style="48" bestFit="1" customWidth="1"/>
    <col min="2198" max="2198" width="6.5703125" style="48" bestFit="1" customWidth="1"/>
    <col min="2199" max="2199" width="6" style="48" bestFit="1" customWidth="1"/>
    <col min="2200" max="2200" width="8.5703125" style="48" customWidth="1"/>
    <col min="2201" max="2201" width="6" style="48" bestFit="1" customWidth="1"/>
    <col min="2202" max="2446" width="9.140625" style="48"/>
    <col min="2447" max="2447" width="31.7109375" style="48" customWidth="1"/>
    <col min="2448" max="2448" width="5.42578125" style="48" customWidth="1"/>
    <col min="2449" max="2449" width="6" style="48" customWidth="1"/>
    <col min="2450" max="2450" width="5.42578125" style="48" customWidth="1"/>
    <col min="2451" max="2451" width="6" style="48" customWidth="1"/>
    <col min="2452" max="2452" width="5.42578125" style="48" bestFit="1" customWidth="1"/>
    <col min="2453" max="2453" width="6.7109375" style="48" bestFit="1" customWidth="1"/>
    <col min="2454" max="2454" width="6.5703125" style="48" bestFit="1" customWidth="1"/>
    <col min="2455" max="2455" width="6" style="48" bestFit="1" customWidth="1"/>
    <col min="2456" max="2456" width="8.5703125" style="48" customWidth="1"/>
    <col min="2457" max="2457" width="6" style="48" bestFit="1" customWidth="1"/>
    <col min="2458" max="2702" width="9.140625" style="48"/>
    <col min="2703" max="2703" width="31.7109375" style="48" customWidth="1"/>
    <col min="2704" max="2704" width="5.42578125" style="48" customWidth="1"/>
    <col min="2705" max="2705" width="6" style="48" customWidth="1"/>
    <col min="2706" max="2706" width="5.42578125" style="48" customWidth="1"/>
    <col min="2707" max="2707" width="6" style="48" customWidth="1"/>
    <col min="2708" max="2708" width="5.42578125" style="48" bestFit="1" customWidth="1"/>
    <col min="2709" max="2709" width="6.7109375" style="48" bestFit="1" customWidth="1"/>
    <col min="2710" max="2710" width="6.5703125" style="48" bestFit="1" customWidth="1"/>
    <col min="2711" max="2711" width="6" style="48" bestFit="1" customWidth="1"/>
    <col min="2712" max="2712" width="8.5703125" style="48" customWidth="1"/>
    <col min="2713" max="2713" width="6" style="48" bestFit="1" customWidth="1"/>
    <col min="2714" max="2958" width="9.140625" style="48"/>
    <col min="2959" max="2959" width="31.7109375" style="48" customWidth="1"/>
    <col min="2960" max="2960" width="5.42578125" style="48" customWidth="1"/>
    <col min="2961" max="2961" width="6" style="48" customWidth="1"/>
    <col min="2962" max="2962" width="5.42578125" style="48" customWidth="1"/>
    <col min="2963" max="2963" width="6" style="48" customWidth="1"/>
    <col min="2964" max="2964" width="5.42578125" style="48" bestFit="1" customWidth="1"/>
    <col min="2965" max="2965" width="6.7109375" style="48" bestFit="1" customWidth="1"/>
    <col min="2966" max="2966" width="6.5703125" style="48" bestFit="1" customWidth="1"/>
    <col min="2967" max="2967" width="6" style="48" bestFit="1" customWidth="1"/>
    <col min="2968" max="2968" width="8.5703125" style="48" customWidth="1"/>
    <col min="2969" max="2969" width="6" style="48" bestFit="1" customWidth="1"/>
    <col min="2970" max="3214" width="9.140625" style="48"/>
    <col min="3215" max="3215" width="31.7109375" style="48" customWidth="1"/>
    <col min="3216" max="3216" width="5.42578125" style="48" customWidth="1"/>
    <col min="3217" max="3217" width="6" style="48" customWidth="1"/>
    <col min="3218" max="3218" width="5.42578125" style="48" customWidth="1"/>
    <col min="3219" max="3219" width="6" style="48" customWidth="1"/>
    <col min="3220" max="3220" width="5.42578125" style="48" bestFit="1" customWidth="1"/>
    <col min="3221" max="3221" width="6.7109375" style="48" bestFit="1" customWidth="1"/>
    <col min="3222" max="3222" width="6.5703125" style="48" bestFit="1" customWidth="1"/>
    <col min="3223" max="3223" width="6" style="48" bestFit="1" customWidth="1"/>
    <col min="3224" max="3224" width="8.5703125" style="48" customWidth="1"/>
    <col min="3225" max="3225" width="6" style="48" bestFit="1" customWidth="1"/>
    <col min="3226" max="3470" width="9.140625" style="48"/>
    <col min="3471" max="3471" width="31.7109375" style="48" customWidth="1"/>
    <col min="3472" max="3472" width="5.42578125" style="48" customWidth="1"/>
    <col min="3473" max="3473" width="6" style="48" customWidth="1"/>
    <col min="3474" max="3474" width="5.42578125" style="48" customWidth="1"/>
    <col min="3475" max="3475" width="6" style="48" customWidth="1"/>
    <col min="3476" max="3476" width="5.42578125" style="48" bestFit="1" customWidth="1"/>
    <col min="3477" max="3477" width="6.7109375" style="48" bestFit="1" customWidth="1"/>
    <col min="3478" max="3478" width="6.5703125" style="48" bestFit="1" customWidth="1"/>
    <col min="3479" max="3479" width="6" style="48" bestFit="1" customWidth="1"/>
    <col min="3480" max="3480" width="8.5703125" style="48" customWidth="1"/>
    <col min="3481" max="3481" width="6" style="48" bestFit="1" customWidth="1"/>
    <col min="3482" max="3726" width="9.140625" style="48"/>
    <col min="3727" max="3727" width="31.7109375" style="48" customWidth="1"/>
    <col min="3728" max="3728" width="5.42578125" style="48" customWidth="1"/>
    <col min="3729" max="3729" width="6" style="48" customWidth="1"/>
    <col min="3730" max="3730" width="5.42578125" style="48" customWidth="1"/>
    <col min="3731" max="3731" width="6" style="48" customWidth="1"/>
    <col min="3732" max="3732" width="5.42578125" style="48" bestFit="1" customWidth="1"/>
    <col min="3733" max="3733" width="6.7109375" style="48" bestFit="1" customWidth="1"/>
    <col min="3734" max="3734" width="6.5703125" style="48" bestFit="1" customWidth="1"/>
    <col min="3735" max="3735" width="6" style="48" bestFit="1" customWidth="1"/>
    <col min="3736" max="3736" width="8.5703125" style="48" customWidth="1"/>
    <col min="3737" max="3737" width="6" style="48" bestFit="1" customWidth="1"/>
    <col min="3738" max="3982" width="9.140625" style="48"/>
    <col min="3983" max="3983" width="31.7109375" style="48" customWidth="1"/>
    <col min="3984" max="3984" width="5.42578125" style="48" customWidth="1"/>
    <col min="3985" max="3985" width="6" style="48" customWidth="1"/>
    <col min="3986" max="3986" width="5.42578125" style="48" customWidth="1"/>
    <col min="3987" max="3987" width="6" style="48" customWidth="1"/>
    <col min="3988" max="3988" width="5.42578125" style="48" bestFit="1" customWidth="1"/>
    <col min="3989" max="3989" width="6.7109375" style="48" bestFit="1" customWidth="1"/>
    <col min="3990" max="3990" width="6.5703125" style="48" bestFit="1" customWidth="1"/>
    <col min="3991" max="3991" width="6" style="48" bestFit="1" customWidth="1"/>
    <col min="3992" max="3992" width="8.5703125" style="48" customWidth="1"/>
    <col min="3993" max="3993" width="6" style="48" bestFit="1" customWidth="1"/>
    <col min="3994" max="4238" width="9.140625" style="48"/>
    <col min="4239" max="4239" width="31.7109375" style="48" customWidth="1"/>
    <col min="4240" max="4240" width="5.42578125" style="48" customWidth="1"/>
    <col min="4241" max="4241" width="6" style="48" customWidth="1"/>
    <col min="4242" max="4242" width="5.42578125" style="48" customWidth="1"/>
    <col min="4243" max="4243" width="6" style="48" customWidth="1"/>
    <col min="4244" max="4244" width="5.42578125" style="48" bestFit="1" customWidth="1"/>
    <col min="4245" max="4245" width="6.7109375" style="48" bestFit="1" customWidth="1"/>
    <col min="4246" max="4246" width="6.5703125" style="48" bestFit="1" customWidth="1"/>
    <col min="4247" max="4247" width="6" style="48" bestFit="1" customWidth="1"/>
    <col min="4248" max="4248" width="8.5703125" style="48" customWidth="1"/>
    <col min="4249" max="4249" width="6" style="48" bestFit="1" customWidth="1"/>
    <col min="4250" max="4494" width="9.140625" style="48"/>
    <col min="4495" max="4495" width="31.7109375" style="48" customWidth="1"/>
    <col min="4496" max="4496" width="5.42578125" style="48" customWidth="1"/>
    <col min="4497" max="4497" width="6" style="48" customWidth="1"/>
    <col min="4498" max="4498" width="5.42578125" style="48" customWidth="1"/>
    <col min="4499" max="4499" width="6" style="48" customWidth="1"/>
    <col min="4500" max="4500" width="5.42578125" style="48" bestFit="1" customWidth="1"/>
    <col min="4501" max="4501" width="6.7109375" style="48" bestFit="1" customWidth="1"/>
    <col min="4502" max="4502" width="6.5703125" style="48" bestFit="1" customWidth="1"/>
    <col min="4503" max="4503" width="6" style="48" bestFit="1" customWidth="1"/>
    <col min="4504" max="4504" width="8.5703125" style="48" customWidth="1"/>
    <col min="4505" max="4505" width="6" style="48" bestFit="1" customWidth="1"/>
    <col min="4506" max="4750" width="9.140625" style="48"/>
    <col min="4751" max="4751" width="31.7109375" style="48" customWidth="1"/>
    <col min="4752" max="4752" width="5.42578125" style="48" customWidth="1"/>
    <col min="4753" max="4753" width="6" style="48" customWidth="1"/>
    <col min="4754" max="4754" width="5.42578125" style="48" customWidth="1"/>
    <col min="4755" max="4755" width="6" style="48" customWidth="1"/>
    <col min="4756" max="4756" width="5.42578125" style="48" bestFit="1" customWidth="1"/>
    <col min="4757" max="4757" width="6.7109375" style="48" bestFit="1" customWidth="1"/>
    <col min="4758" max="4758" width="6.5703125" style="48" bestFit="1" customWidth="1"/>
    <col min="4759" max="4759" width="6" style="48" bestFit="1" customWidth="1"/>
    <col min="4760" max="4760" width="8.5703125" style="48" customWidth="1"/>
    <col min="4761" max="4761" width="6" style="48" bestFit="1" customWidth="1"/>
    <col min="4762" max="5006" width="9.140625" style="48"/>
    <col min="5007" max="5007" width="31.7109375" style="48" customWidth="1"/>
    <col min="5008" max="5008" width="5.42578125" style="48" customWidth="1"/>
    <col min="5009" max="5009" width="6" style="48" customWidth="1"/>
    <col min="5010" max="5010" width="5.42578125" style="48" customWidth="1"/>
    <col min="5011" max="5011" width="6" style="48" customWidth="1"/>
    <col min="5012" max="5012" width="5.42578125" style="48" bestFit="1" customWidth="1"/>
    <col min="5013" max="5013" width="6.7109375" style="48" bestFit="1" customWidth="1"/>
    <col min="5014" max="5014" width="6.5703125" style="48" bestFit="1" customWidth="1"/>
    <col min="5015" max="5015" width="6" style="48" bestFit="1" customWidth="1"/>
    <col min="5016" max="5016" width="8.5703125" style="48" customWidth="1"/>
    <col min="5017" max="5017" width="6" style="48" bestFit="1" customWidth="1"/>
    <col min="5018" max="5262" width="9.140625" style="48"/>
    <col min="5263" max="5263" width="31.7109375" style="48" customWidth="1"/>
    <col min="5264" max="5264" width="5.42578125" style="48" customWidth="1"/>
    <col min="5265" max="5265" width="6" style="48" customWidth="1"/>
    <col min="5266" max="5266" width="5.42578125" style="48" customWidth="1"/>
    <col min="5267" max="5267" width="6" style="48" customWidth="1"/>
    <col min="5268" max="5268" width="5.42578125" style="48" bestFit="1" customWidth="1"/>
    <col min="5269" max="5269" width="6.7109375" style="48" bestFit="1" customWidth="1"/>
    <col min="5270" max="5270" width="6.5703125" style="48" bestFit="1" customWidth="1"/>
    <col min="5271" max="5271" width="6" style="48" bestFit="1" customWidth="1"/>
    <col min="5272" max="5272" width="8.5703125" style="48" customWidth="1"/>
    <col min="5273" max="5273" width="6" style="48" bestFit="1" customWidth="1"/>
    <col min="5274" max="5518" width="9.140625" style="48"/>
    <col min="5519" max="5519" width="31.7109375" style="48" customWidth="1"/>
    <col min="5520" max="5520" width="5.42578125" style="48" customWidth="1"/>
    <col min="5521" max="5521" width="6" style="48" customWidth="1"/>
    <col min="5522" max="5522" width="5.42578125" style="48" customWidth="1"/>
    <col min="5523" max="5523" width="6" style="48" customWidth="1"/>
    <col min="5524" max="5524" width="5.42578125" style="48" bestFit="1" customWidth="1"/>
    <col min="5525" max="5525" width="6.7109375" style="48" bestFit="1" customWidth="1"/>
    <col min="5526" max="5526" width="6.5703125" style="48" bestFit="1" customWidth="1"/>
    <col min="5527" max="5527" width="6" style="48" bestFit="1" customWidth="1"/>
    <col min="5528" max="5528" width="8.5703125" style="48" customWidth="1"/>
    <col min="5529" max="5529" width="6" style="48" bestFit="1" customWidth="1"/>
    <col min="5530" max="5774" width="9.140625" style="48"/>
    <col min="5775" max="5775" width="31.7109375" style="48" customWidth="1"/>
    <col min="5776" max="5776" width="5.42578125" style="48" customWidth="1"/>
    <col min="5777" max="5777" width="6" style="48" customWidth="1"/>
    <col min="5778" max="5778" width="5.42578125" style="48" customWidth="1"/>
    <col min="5779" max="5779" width="6" style="48" customWidth="1"/>
    <col min="5780" max="5780" width="5.42578125" style="48" bestFit="1" customWidth="1"/>
    <col min="5781" max="5781" width="6.7109375" style="48" bestFit="1" customWidth="1"/>
    <col min="5782" max="5782" width="6.5703125" style="48" bestFit="1" customWidth="1"/>
    <col min="5783" max="5783" width="6" style="48" bestFit="1" customWidth="1"/>
    <col min="5784" max="5784" width="8.5703125" style="48" customWidth="1"/>
    <col min="5785" max="5785" width="6" style="48" bestFit="1" customWidth="1"/>
    <col min="5786" max="6030" width="9.140625" style="48"/>
    <col min="6031" max="6031" width="31.7109375" style="48" customWidth="1"/>
    <col min="6032" max="6032" width="5.42578125" style="48" customWidth="1"/>
    <col min="6033" max="6033" width="6" style="48" customWidth="1"/>
    <col min="6034" max="6034" width="5.42578125" style="48" customWidth="1"/>
    <col min="6035" max="6035" width="6" style="48" customWidth="1"/>
    <col min="6036" max="6036" width="5.42578125" style="48" bestFit="1" customWidth="1"/>
    <col min="6037" max="6037" width="6.7109375" style="48" bestFit="1" customWidth="1"/>
    <col min="6038" max="6038" width="6.5703125" style="48" bestFit="1" customWidth="1"/>
    <col min="6039" max="6039" width="6" style="48" bestFit="1" customWidth="1"/>
    <col min="6040" max="6040" width="8.5703125" style="48" customWidth="1"/>
    <col min="6041" max="6041" width="6" style="48" bestFit="1" customWidth="1"/>
    <col min="6042" max="6286" width="9.140625" style="48"/>
    <col min="6287" max="6287" width="31.7109375" style="48" customWidth="1"/>
    <col min="6288" max="6288" width="5.42578125" style="48" customWidth="1"/>
    <col min="6289" max="6289" width="6" style="48" customWidth="1"/>
    <col min="6290" max="6290" width="5.42578125" style="48" customWidth="1"/>
    <col min="6291" max="6291" width="6" style="48" customWidth="1"/>
    <col min="6292" max="6292" width="5.42578125" style="48" bestFit="1" customWidth="1"/>
    <col min="6293" max="6293" width="6.7109375" style="48" bestFit="1" customWidth="1"/>
    <col min="6294" max="6294" width="6.5703125" style="48" bestFit="1" customWidth="1"/>
    <col min="6295" max="6295" width="6" style="48" bestFit="1" customWidth="1"/>
    <col min="6296" max="6296" width="8.5703125" style="48" customWidth="1"/>
    <col min="6297" max="6297" width="6" style="48" bestFit="1" customWidth="1"/>
    <col min="6298" max="6542" width="9.140625" style="48"/>
    <col min="6543" max="6543" width="31.7109375" style="48" customWidth="1"/>
    <col min="6544" max="6544" width="5.42578125" style="48" customWidth="1"/>
    <col min="6545" max="6545" width="6" style="48" customWidth="1"/>
    <col min="6546" max="6546" width="5.42578125" style="48" customWidth="1"/>
    <col min="6547" max="6547" width="6" style="48" customWidth="1"/>
    <col min="6548" max="6548" width="5.42578125" style="48" bestFit="1" customWidth="1"/>
    <col min="6549" max="6549" width="6.7109375" style="48" bestFit="1" customWidth="1"/>
    <col min="6550" max="6550" width="6.5703125" style="48" bestFit="1" customWidth="1"/>
    <col min="6551" max="6551" width="6" style="48" bestFit="1" customWidth="1"/>
    <col min="6552" max="6552" width="8.5703125" style="48" customWidth="1"/>
    <col min="6553" max="6553" width="6" style="48" bestFit="1" customWidth="1"/>
    <col min="6554" max="6798" width="9.140625" style="48"/>
    <col min="6799" max="6799" width="31.7109375" style="48" customWidth="1"/>
    <col min="6800" max="6800" width="5.42578125" style="48" customWidth="1"/>
    <col min="6801" max="6801" width="6" style="48" customWidth="1"/>
    <col min="6802" max="6802" width="5.42578125" style="48" customWidth="1"/>
    <col min="6803" max="6803" width="6" style="48" customWidth="1"/>
    <col min="6804" max="6804" width="5.42578125" style="48" bestFit="1" customWidth="1"/>
    <col min="6805" max="6805" width="6.7109375" style="48" bestFit="1" customWidth="1"/>
    <col min="6806" max="6806" width="6.5703125" style="48" bestFit="1" customWidth="1"/>
    <col min="6807" max="6807" width="6" style="48" bestFit="1" customWidth="1"/>
    <col min="6808" max="6808" width="8.5703125" style="48" customWidth="1"/>
    <col min="6809" max="6809" width="6" style="48" bestFit="1" customWidth="1"/>
    <col min="6810" max="7054" width="9.140625" style="48"/>
    <col min="7055" max="7055" width="31.7109375" style="48" customWidth="1"/>
    <col min="7056" max="7056" width="5.42578125" style="48" customWidth="1"/>
    <col min="7057" max="7057" width="6" style="48" customWidth="1"/>
    <col min="7058" max="7058" width="5.42578125" style="48" customWidth="1"/>
    <col min="7059" max="7059" width="6" style="48" customWidth="1"/>
    <col min="7060" max="7060" width="5.42578125" style="48" bestFit="1" customWidth="1"/>
    <col min="7061" max="7061" width="6.7109375" style="48" bestFit="1" customWidth="1"/>
    <col min="7062" max="7062" width="6.5703125" style="48" bestFit="1" customWidth="1"/>
    <col min="7063" max="7063" width="6" style="48" bestFit="1" customWidth="1"/>
    <col min="7064" max="7064" width="8.5703125" style="48" customWidth="1"/>
    <col min="7065" max="7065" width="6" style="48" bestFit="1" customWidth="1"/>
    <col min="7066" max="7310" width="9.140625" style="48"/>
    <col min="7311" max="7311" width="31.7109375" style="48" customWidth="1"/>
    <col min="7312" max="7312" width="5.42578125" style="48" customWidth="1"/>
    <col min="7313" max="7313" width="6" style="48" customWidth="1"/>
    <col min="7314" max="7314" width="5.42578125" style="48" customWidth="1"/>
    <col min="7315" max="7315" width="6" style="48" customWidth="1"/>
    <col min="7316" max="7316" width="5.42578125" style="48" bestFit="1" customWidth="1"/>
    <col min="7317" max="7317" width="6.7109375" style="48" bestFit="1" customWidth="1"/>
    <col min="7318" max="7318" width="6.5703125" style="48" bestFit="1" customWidth="1"/>
    <col min="7319" max="7319" width="6" style="48" bestFit="1" customWidth="1"/>
    <col min="7320" max="7320" width="8.5703125" style="48" customWidth="1"/>
    <col min="7321" max="7321" width="6" style="48" bestFit="1" customWidth="1"/>
    <col min="7322" max="7566" width="9.140625" style="48"/>
    <col min="7567" max="7567" width="31.7109375" style="48" customWidth="1"/>
    <col min="7568" max="7568" width="5.42578125" style="48" customWidth="1"/>
    <col min="7569" max="7569" width="6" style="48" customWidth="1"/>
    <col min="7570" max="7570" width="5.42578125" style="48" customWidth="1"/>
    <col min="7571" max="7571" width="6" style="48" customWidth="1"/>
    <col min="7572" max="7572" width="5.42578125" style="48" bestFit="1" customWidth="1"/>
    <col min="7573" max="7573" width="6.7109375" style="48" bestFit="1" customWidth="1"/>
    <col min="7574" max="7574" width="6.5703125" style="48" bestFit="1" customWidth="1"/>
    <col min="7575" max="7575" width="6" style="48" bestFit="1" customWidth="1"/>
    <col min="7576" max="7576" width="8.5703125" style="48" customWidth="1"/>
    <col min="7577" max="7577" width="6" style="48" bestFit="1" customWidth="1"/>
    <col min="7578" max="7822" width="9.140625" style="48"/>
    <col min="7823" max="7823" width="31.7109375" style="48" customWidth="1"/>
    <col min="7824" max="7824" width="5.42578125" style="48" customWidth="1"/>
    <col min="7825" max="7825" width="6" style="48" customWidth="1"/>
    <col min="7826" max="7826" width="5.42578125" style="48" customWidth="1"/>
    <col min="7827" max="7827" width="6" style="48" customWidth="1"/>
    <col min="7828" max="7828" width="5.42578125" style="48" bestFit="1" customWidth="1"/>
    <col min="7829" max="7829" width="6.7109375" style="48" bestFit="1" customWidth="1"/>
    <col min="7830" max="7830" width="6.5703125" style="48" bestFit="1" customWidth="1"/>
    <col min="7831" max="7831" width="6" style="48" bestFit="1" customWidth="1"/>
    <col min="7832" max="7832" width="8.5703125" style="48" customWidth="1"/>
    <col min="7833" max="7833" width="6" style="48" bestFit="1" customWidth="1"/>
    <col min="7834" max="8078" width="9.140625" style="48"/>
    <col min="8079" max="8079" width="31.7109375" style="48" customWidth="1"/>
    <col min="8080" max="8080" width="5.42578125" style="48" customWidth="1"/>
    <col min="8081" max="8081" width="6" style="48" customWidth="1"/>
    <col min="8082" max="8082" width="5.42578125" style="48" customWidth="1"/>
    <col min="8083" max="8083" width="6" style="48" customWidth="1"/>
    <col min="8084" max="8084" width="5.42578125" style="48" bestFit="1" customWidth="1"/>
    <col min="8085" max="8085" width="6.7109375" style="48" bestFit="1" customWidth="1"/>
    <col min="8086" max="8086" width="6.5703125" style="48" bestFit="1" customWidth="1"/>
    <col min="8087" max="8087" width="6" style="48" bestFit="1" customWidth="1"/>
    <col min="8088" max="8088" width="8.5703125" style="48" customWidth="1"/>
    <col min="8089" max="8089" width="6" style="48" bestFit="1" customWidth="1"/>
    <col min="8090" max="8334" width="9.140625" style="48"/>
    <col min="8335" max="8335" width="31.7109375" style="48" customWidth="1"/>
    <col min="8336" max="8336" width="5.42578125" style="48" customWidth="1"/>
    <col min="8337" max="8337" width="6" style="48" customWidth="1"/>
    <col min="8338" max="8338" width="5.42578125" style="48" customWidth="1"/>
    <col min="8339" max="8339" width="6" style="48" customWidth="1"/>
    <col min="8340" max="8340" width="5.42578125" style="48" bestFit="1" customWidth="1"/>
    <col min="8341" max="8341" width="6.7109375" style="48" bestFit="1" customWidth="1"/>
    <col min="8342" max="8342" width="6.5703125" style="48" bestFit="1" customWidth="1"/>
    <col min="8343" max="8343" width="6" style="48" bestFit="1" customWidth="1"/>
    <col min="8344" max="8344" width="8.5703125" style="48" customWidth="1"/>
    <col min="8345" max="8345" width="6" style="48" bestFit="1" customWidth="1"/>
    <col min="8346" max="8590" width="9.140625" style="48"/>
    <col min="8591" max="8591" width="31.7109375" style="48" customWidth="1"/>
    <col min="8592" max="8592" width="5.42578125" style="48" customWidth="1"/>
    <col min="8593" max="8593" width="6" style="48" customWidth="1"/>
    <col min="8594" max="8594" width="5.42578125" style="48" customWidth="1"/>
    <col min="8595" max="8595" width="6" style="48" customWidth="1"/>
    <col min="8596" max="8596" width="5.42578125" style="48" bestFit="1" customWidth="1"/>
    <col min="8597" max="8597" width="6.7109375" style="48" bestFit="1" customWidth="1"/>
    <col min="8598" max="8598" width="6.5703125" style="48" bestFit="1" customWidth="1"/>
    <col min="8599" max="8599" width="6" style="48" bestFit="1" customWidth="1"/>
    <col min="8600" max="8600" width="8.5703125" style="48" customWidth="1"/>
    <col min="8601" max="8601" width="6" style="48" bestFit="1" customWidth="1"/>
    <col min="8602" max="8846" width="9.140625" style="48"/>
    <col min="8847" max="8847" width="31.7109375" style="48" customWidth="1"/>
    <col min="8848" max="8848" width="5.42578125" style="48" customWidth="1"/>
    <col min="8849" max="8849" width="6" style="48" customWidth="1"/>
    <col min="8850" max="8850" width="5.42578125" style="48" customWidth="1"/>
    <col min="8851" max="8851" width="6" style="48" customWidth="1"/>
    <col min="8852" max="8852" width="5.42578125" style="48" bestFit="1" customWidth="1"/>
    <col min="8853" max="8853" width="6.7109375" style="48" bestFit="1" customWidth="1"/>
    <col min="8854" max="8854" width="6.5703125" style="48" bestFit="1" customWidth="1"/>
    <col min="8855" max="8855" width="6" style="48" bestFit="1" customWidth="1"/>
    <col min="8856" max="8856" width="8.5703125" style="48" customWidth="1"/>
    <col min="8857" max="8857" width="6" style="48" bestFit="1" customWidth="1"/>
    <col min="8858" max="9102" width="9.140625" style="48"/>
    <col min="9103" max="9103" width="31.7109375" style="48" customWidth="1"/>
    <col min="9104" max="9104" width="5.42578125" style="48" customWidth="1"/>
    <col min="9105" max="9105" width="6" style="48" customWidth="1"/>
    <col min="9106" max="9106" width="5.42578125" style="48" customWidth="1"/>
    <col min="9107" max="9107" width="6" style="48" customWidth="1"/>
    <col min="9108" max="9108" width="5.42578125" style="48" bestFit="1" customWidth="1"/>
    <col min="9109" max="9109" width="6.7109375" style="48" bestFit="1" customWidth="1"/>
    <col min="9110" max="9110" width="6.5703125" style="48" bestFit="1" customWidth="1"/>
    <col min="9111" max="9111" width="6" style="48" bestFit="1" customWidth="1"/>
    <col min="9112" max="9112" width="8.5703125" style="48" customWidth="1"/>
    <col min="9113" max="9113" width="6" style="48" bestFit="1" customWidth="1"/>
    <col min="9114" max="9358" width="9.140625" style="48"/>
    <col min="9359" max="9359" width="31.7109375" style="48" customWidth="1"/>
    <col min="9360" max="9360" width="5.42578125" style="48" customWidth="1"/>
    <col min="9361" max="9361" width="6" style="48" customWidth="1"/>
    <col min="9362" max="9362" width="5.42578125" style="48" customWidth="1"/>
    <col min="9363" max="9363" width="6" style="48" customWidth="1"/>
    <col min="9364" max="9364" width="5.42578125" style="48" bestFit="1" customWidth="1"/>
    <col min="9365" max="9365" width="6.7109375" style="48" bestFit="1" customWidth="1"/>
    <col min="9366" max="9366" width="6.5703125" style="48" bestFit="1" customWidth="1"/>
    <col min="9367" max="9367" width="6" style="48" bestFit="1" customWidth="1"/>
    <col min="9368" max="9368" width="8.5703125" style="48" customWidth="1"/>
    <col min="9369" max="9369" width="6" style="48" bestFit="1" customWidth="1"/>
    <col min="9370" max="9614" width="9.140625" style="48"/>
    <col min="9615" max="9615" width="31.7109375" style="48" customWidth="1"/>
    <col min="9616" max="9616" width="5.42578125" style="48" customWidth="1"/>
    <col min="9617" max="9617" width="6" style="48" customWidth="1"/>
    <col min="9618" max="9618" width="5.42578125" style="48" customWidth="1"/>
    <col min="9619" max="9619" width="6" style="48" customWidth="1"/>
    <col min="9620" max="9620" width="5.42578125" style="48" bestFit="1" customWidth="1"/>
    <col min="9621" max="9621" width="6.7109375" style="48" bestFit="1" customWidth="1"/>
    <col min="9622" max="9622" width="6.5703125" style="48" bestFit="1" customWidth="1"/>
    <col min="9623" max="9623" width="6" style="48" bestFit="1" customWidth="1"/>
    <col min="9624" max="9624" width="8.5703125" style="48" customWidth="1"/>
    <col min="9625" max="9625" width="6" style="48" bestFit="1" customWidth="1"/>
    <col min="9626" max="9870" width="9.140625" style="48"/>
    <col min="9871" max="9871" width="31.7109375" style="48" customWidth="1"/>
    <col min="9872" max="9872" width="5.42578125" style="48" customWidth="1"/>
    <col min="9873" max="9873" width="6" style="48" customWidth="1"/>
    <col min="9874" max="9874" width="5.42578125" style="48" customWidth="1"/>
    <col min="9875" max="9875" width="6" style="48" customWidth="1"/>
    <col min="9876" max="9876" width="5.42578125" style="48" bestFit="1" customWidth="1"/>
    <col min="9877" max="9877" width="6.7109375" style="48" bestFit="1" customWidth="1"/>
    <col min="9878" max="9878" width="6.5703125" style="48" bestFit="1" customWidth="1"/>
    <col min="9879" max="9879" width="6" style="48" bestFit="1" customWidth="1"/>
    <col min="9880" max="9880" width="8.5703125" style="48" customWidth="1"/>
    <col min="9881" max="9881" width="6" style="48" bestFit="1" customWidth="1"/>
    <col min="9882" max="10126" width="9.140625" style="48"/>
    <col min="10127" max="10127" width="31.7109375" style="48" customWidth="1"/>
    <col min="10128" max="10128" width="5.42578125" style="48" customWidth="1"/>
    <col min="10129" max="10129" width="6" style="48" customWidth="1"/>
    <col min="10130" max="10130" width="5.42578125" style="48" customWidth="1"/>
    <col min="10131" max="10131" width="6" style="48" customWidth="1"/>
    <col min="10132" max="10132" width="5.42578125" style="48" bestFit="1" customWidth="1"/>
    <col min="10133" max="10133" width="6.7109375" style="48" bestFit="1" customWidth="1"/>
    <col min="10134" max="10134" width="6.5703125" style="48" bestFit="1" customWidth="1"/>
    <col min="10135" max="10135" width="6" style="48" bestFit="1" customWidth="1"/>
    <col min="10136" max="10136" width="8.5703125" style="48" customWidth="1"/>
    <col min="10137" max="10137" width="6" style="48" bestFit="1" customWidth="1"/>
    <col min="10138" max="10382" width="9.140625" style="48"/>
    <col min="10383" max="10383" width="31.7109375" style="48" customWidth="1"/>
    <col min="10384" max="10384" width="5.42578125" style="48" customWidth="1"/>
    <col min="10385" max="10385" width="6" style="48" customWidth="1"/>
    <col min="10386" max="10386" width="5.42578125" style="48" customWidth="1"/>
    <col min="10387" max="10387" width="6" style="48" customWidth="1"/>
    <col min="10388" max="10388" width="5.42578125" style="48" bestFit="1" customWidth="1"/>
    <col min="10389" max="10389" width="6.7109375" style="48" bestFit="1" customWidth="1"/>
    <col min="10390" max="10390" width="6.5703125" style="48" bestFit="1" customWidth="1"/>
    <col min="10391" max="10391" width="6" style="48" bestFit="1" customWidth="1"/>
    <col min="10392" max="10392" width="8.5703125" style="48" customWidth="1"/>
    <col min="10393" max="10393" width="6" style="48" bestFit="1" customWidth="1"/>
    <col min="10394" max="10638" width="9.140625" style="48"/>
    <col min="10639" max="10639" width="31.7109375" style="48" customWidth="1"/>
    <col min="10640" max="10640" width="5.42578125" style="48" customWidth="1"/>
    <col min="10641" max="10641" width="6" style="48" customWidth="1"/>
    <col min="10642" max="10642" width="5.42578125" style="48" customWidth="1"/>
    <col min="10643" max="10643" width="6" style="48" customWidth="1"/>
    <col min="10644" max="10644" width="5.42578125" style="48" bestFit="1" customWidth="1"/>
    <col min="10645" max="10645" width="6.7109375" style="48" bestFit="1" customWidth="1"/>
    <col min="10646" max="10646" width="6.5703125" style="48" bestFit="1" customWidth="1"/>
    <col min="10647" max="10647" width="6" style="48" bestFit="1" customWidth="1"/>
    <col min="10648" max="10648" width="8.5703125" style="48" customWidth="1"/>
    <col min="10649" max="10649" width="6" style="48" bestFit="1" customWidth="1"/>
    <col min="10650" max="10894" width="9.140625" style="48"/>
    <col min="10895" max="10895" width="31.7109375" style="48" customWidth="1"/>
    <col min="10896" max="10896" width="5.42578125" style="48" customWidth="1"/>
    <col min="10897" max="10897" width="6" style="48" customWidth="1"/>
    <col min="10898" max="10898" width="5.42578125" style="48" customWidth="1"/>
    <col min="10899" max="10899" width="6" style="48" customWidth="1"/>
    <col min="10900" max="10900" width="5.42578125" style="48" bestFit="1" customWidth="1"/>
    <col min="10901" max="10901" width="6.7109375" style="48" bestFit="1" customWidth="1"/>
    <col min="10902" max="10902" width="6.5703125" style="48" bestFit="1" customWidth="1"/>
    <col min="10903" max="10903" width="6" style="48" bestFit="1" customWidth="1"/>
    <col min="10904" max="10904" width="8.5703125" style="48" customWidth="1"/>
    <col min="10905" max="10905" width="6" style="48" bestFit="1" customWidth="1"/>
    <col min="10906" max="11150" width="9.140625" style="48"/>
    <col min="11151" max="11151" width="31.7109375" style="48" customWidth="1"/>
    <col min="11152" max="11152" width="5.42578125" style="48" customWidth="1"/>
    <col min="11153" max="11153" width="6" style="48" customWidth="1"/>
    <col min="11154" max="11154" width="5.42578125" style="48" customWidth="1"/>
    <col min="11155" max="11155" width="6" style="48" customWidth="1"/>
    <col min="11156" max="11156" width="5.42578125" style="48" bestFit="1" customWidth="1"/>
    <col min="11157" max="11157" width="6.7109375" style="48" bestFit="1" customWidth="1"/>
    <col min="11158" max="11158" width="6.5703125" style="48" bestFit="1" customWidth="1"/>
    <col min="11159" max="11159" width="6" style="48" bestFit="1" customWidth="1"/>
    <col min="11160" max="11160" width="8.5703125" style="48" customWidth="1"/>
    <col min="11161" max="11161" width="6" style="48" bestFit="1" customWidth="1"/>
    <col min="11162" max="11406" width="9.140625" style="48"/>
    <col min="11407" max="11407" width="31.7109375" style="48" customWidth="1"/>
    <col min="11408" max="11408" width="5.42578125" style="48" customWidth="1"/>
    <col min="11409" max="11409" width="6" style="48" customWidth="1"/>
    <col min="11410" max="11410" width="5.42578125" style="48" customWidth="1"/>
    <col min="11411" max="11411" width="6" style="48" customWidth="1"/>
    <col min="11412" max="11412" width="5.42578125" style="48" bestFit="1" customWidth="1"/>
    <col min="11413" max="11413" width="6.7109375" style="48" bestFit="1" customWidth="1"/>
    <col min="11414" max="11414" width="6.5703125" style="48" bestFit="1" customWidth="1"/>
    <col min="11415" max="11415" width="6" style="48" bestFit="1" customWidth="1"/>
    <col min="11416" max="11416" width="8.5703125" style="48" customWidth="1"/>
    <col min="11417" max="11417" width="6" style="48" bestFit="1" customWidth="1"/>
    <col min="11418" max="11662" width="9.140625" style="48"/>
    <col min="11663" max="11663" width="31.7109375" style="48" customWidth="1"/>
    <col min="11664" max="11664" width="5.42578125" style="48" customWidth="1"/>
    <col min="11665" max="11665" width="6" style="48" customWidth="1"/>
    <col min="11666" max="11666" width="5.42578125" style="48" customWidth="1"/>
    <col min="11667" max="11667" width="6" style="48" customWidth="1"/>
    <col min="11668" max="11668" width="5.42578125" style="48" bestFit="1" customWidth="1"/>
    <col min="11669" max="11669" width="6.7109375" style="48" bestFit="1" customWidth="1"/>
    <col min="11670" max="11670" width="6.5703125" style="48" bestFit="1" customWidth="1"/>
    <col min="11671" max="11671" width="6" style="48" bestFit="1" customWidth="1"/>
    <col min="11672" max="11672" width="8.5703125" style="48" customWidth="1"/>
    <col min="11673" max="11673" width="6" style="48" bestFit="1" customWidth="1"/>
    <col min="11674" max="11918" width="9.140625" style="48"/>
    <col min="11919" max="11919" width="31.7109375" style="48" customWidth="1"/>
    <col min="11920" max="11920" width="5.42578125" style="48" customWidth="1"/>
    <col min="11921" max="11921" width="6" style="48" customWidth="1"/>
    <col min="11922" max="11922" width="5.42578125" style="48" customWidth="1"/>
    <col min="11923" max="11923" width="6" style="48" customWidth="1"/>
    <col min="11924" max="11924" width="5.42578125" style="48" bestFit="1" customWidth="1"/>
    <col min="11925" max="11925" width="6.7109375" style="48" bestFit="1" customWidth="1"/>
    <col min="11926" max="11926" width="6.5703125" style="48" bestFit="1" customWidth="1"/>
    <col min="11927" max="11927" width="6" style="48" bestFit="1" customWidth="1"/>
    <col min="11928" max="11928" width="8.5703125" style="48" customWidth="1"/>
    <col min="11929" max="11929" width="6" style="48" bestFit="1" customWidth="1"/>
    <col min="11930" max="12174" width="9.140625" style="48"/>
    <col min="12175" max="12175" width="31.7109375" style="48" customWidth="1"/>
    <col min="12176" max="12176" width="5.42578125" style="48" customWidth="1"/>
    <col min="12177" max="12177" width="6" style="48" customWidth="1"/>
    <col min="12178" max="12178" width="5.42578125" style="48" customWidth="1"/>
    <col min="12179" max="12179" width="6" style="48" customWidth="1"/>
    <col min="12180" max="12180" width="5.42578125" style="48" bestFit="1" customWidth="1"/>
    <col min="12181" max="12181" width="6.7109375" style="48" bestFit="1" customWidth="1"/>
    <col min="12182" max="12182" width="6.5703125" style="48" bestFit="1" customWidth="1"/>
    <col min="12183" max="12183" width="6" style="48" bestFit="1" customWidth="1"/>
    <col min="12184" max="12184" width="8.5703125" style="48" customWidth="1"/>
    <col min="12185" max="12185" width="6" style="48" bestFit="1" customWidth="1"/>
    <col min="12186" max="12430" width="9.140625" style="48"/>
    <col min="12431" max="12431" width="31.7109375" style="48" customWidth="1"/>
    <col min="12432" max="12432" width="5.42578125" style="48" customWidth="1"/>
    <col min="12433" max="12433" width="6" style="48" customWidth="1"/>
    <col min="12434" max="12434" width="5.42578125" style="48" customWidth="1"/>
    <col min="12435" max="12435" width="6" style="48" customWidth="1"/>
    <col min="12436" max="12436" width="5.42578125" style="48" bestFit="1" customWidth="1"/>
    <col min="12437" max="12437" width="6.7109375" style="48" bestFit="1" customWidth="1"/>
    <col min="12438" max="12438" width="6.5703125" style="48" bestFit="1" customWidth="1"/>
    <col min="12439" max="12439" width="6" style="48" bestFit="1" customWidth="1"/>
    <col min="12440" max="12440" width="8.5703125" style="48" customWidth="1"/>
    <col min="12441" max="12441" width="6" style="48" bestFit="1" customWidth="1"/>
    <col min="12442" max="12686" width="9.140625" style="48"/>
    <col min="12687" max="12687" width="31.7109375" style="48" customWidth="1"/>
    <col min="12688" max="12688" width="5.42578125" style="48" customWidth="1"/>
    <col min="12689" max="12689" width="6" style="48" customWidth="1"/>
    <col min="12690" max="12690" width="5.42578125" style="48" customWidth="1"/>
    <col min="12691" max="12691" width="6" style="48" customWidth="1"/>
    <col min="12692" max="12692" width="5.42578125" style="48" bestFit="1" customWidth="1"/>
    <col min="12693" max="12693" width="6.7109375" style="48" bestFit="1" customWidth="1"/>
    <col min="12694" max="12694" width="6.5703125" style="48" bestFit="1" customWidth="1"/>
    <col min="12695" max="12695" width="6" style="48" bestFit="1" customWidth="1"/>
    <col min="12696" max="12696" width="8.5703125" style="48" customWidth="1"/>
    <col min="12697" max="12697" width="6" style="48" bestFit="1" customWidth="1"/>
    <col min="12698" max="12942" width="9.140625" style="48"/>
    <col min="12943" max="12943" width="31.7109375" style="48" customWidth="1"/>
    <col min="12944" max="12944" width="5.42578125" style="48" customWidth="1"/>
    <col min="12945" max="12945" width="6" style="48" customWidth="1"/>
    <col min="12946" max="12946" width="5.42578125" style="48" customWidth="1"/>
    <col min="12947" max="12947" width="6" style="48" customWidth="1"/>
    <col min="12948" max="12948" width="5.42578125" style="48" bestFit="1" customWidth="1"/>
    <col min="12949" max="12949" width="6.7109375" style="48" bestFit="1" customWidth="1"/>
    <col min="12950" max="12950" width="6.5703125" style="48" bestFit="1" customWidth="1"/>
    <col min="12951" max="12951" width="6" style="48" bestFit="1" customWidth="1"/>
    <col min="12952" max="12952" width="8.5703125" style="48" customWidth="1"/>
    <col min="12953" max="12953" width="6" style="48" bestFit="1" customWidth="1"/>
    <col min="12954" max="13198" width="9.140625" style="48"/>
    <col min="13199" max="13199" width="31.7109375" style="48" customWidth="1"/>
    <col min="13200" max="13200" width="5.42578125" style="48" customWidth="1"/>
    <col min="13201" max="13201" width="6" style="48" customWidth="1"/>
    <col min="13202" max="13202" width="5.42578125" style="48" customWidth="1"/>
    <col min="13203" max="13203" width="6" style="48" customWidth="1"/>
    <col min="13204" max="13204" width="5.42578125" style="48" bestFit="1" customWidth="1"/>
    <col min="13205" max="13205" width="6.7109375" style="48" bestFit="1" customWidth="1"/>
    <col min="13206" max="13206" width="6.5703125" style="48" bestFit="1" customWidth="1"/>
    <col min="13207" max="13207" width="6" style="48" bestFit="1" customWidth="1"/>
    <col min="13208" max="13208" width="8.5703125" style="48" customWidth="1"/>
    <col min="13209" max="13209" width="6" style="48" bestFit="1" customWidth="1"/>
    <col min="13210" max="13454" width="9.140625" style="48"/>
    <col min="13455" max="13455" width="31.7109375" style="48" customWidth="1"/>
    <col min="13456" max="13456" width="5.42578125" style="48" customWidth="1"/>
    <col min="13457" max="13457" width="6" style="48" customWidth="1"/>
    <col min="13458" max="13458" width="5.42578125" style="48" customWidth="1"/>
    <col min="13459" max="13459" width="6" style="48" customWidth="1"/>
    <col min="13460" max="13460" width="5.42578125" style="48" bestFit="1" customWidth="1"/>
    <col min="13461" max="13461" width="6.7109375" style="48" bestFit="1" customWidth="1"/>
    <col min="13462" max="13462" width="6.5703125" style="48" bestFit="1" customWidth="1"/>
    <col min="13463" max="13463" width="6" style="48" bestFit="1" customWidth="1"/>
    <col min="13464" max="13464" width="8.5703125" style="48" customWidth="1"/>
    <col min="13465" max="13465" width="6" style="48" bestFit="1" customWidth="1"/>
    <col min="13466" max="13710" width="9.140625" style="48"/>
    <col min="13711" max="13711" width="31.7109375" style="48" customWidth="1"/>
    <col min="13712" max="13712" width="5.42578125" style="48" customWidth="1"/>
    <col min="13713" max="13713" width="6" style="48" customWidth="1"/>
    <col min="13714" max="13714" width="5.42578125" style="48" customWidth="1"/>
    <col min="13715" max="13715" width="6" style="48" customWidth="1"/>
    <col min="13716" max="13716" width="5.42578125" style="48" bestFit="1" customWidth="1"/>
    <col min="13717" max="13717" width="6.7109375" style="48" bestFit="1" customWidth="1"/>
    <col min="13718" max="13718" width="6.5703125" style="48" bestFit="1" customWidth="1"/>
    <col min="13719" max="13719" width="6" style="48" bestFit="1" customWidth="1"/>
    <col min="13720" max="13720" width="8.5703125" style="48" customWidth="1"/>
    <col min="13721" max="13721" width="6" style="48" bestFit="1" customWidth="1"/>
    <col min="13722" max="13966" width="9.140625" style="48"/>
    <col min="13967" max="13967" width="31.7109375" style="48" customWidth="1"/>
    <col min="13968" max="13968" width="5.42578125" style="48" customWidth="1"/>
    <col min="13969" max="13969" width="6" style="48" customWidth="1"/>
    <col min="13970" max="13970" width="5.42578125" style="48" customWidth="1"/>
    <col min="13971" max="13971" width="6" style="48" customWidth="1"/>
    <col min="13972" max="13972" width="5.42578125" style="48" bestFit="1" customWidth="1"/>
    <col min="13973" max="13973" width="6.7109375" style="48" bestFit="1" customWidth="1"/>
    <col min="13974" max="13974" width="6.5703125" style="48" bestFit="1" customWidth="1"/>
    <col min="13975" max="13975" width="6" style="48" bestFit="1" customWidth="1"/>
    <col min="13976" max="13976" width="8.5703125" style="48" customWidth="1"/>
    <col min="13977" max="13977" width="6" style="48" bestFit="1" customWidth="1"/>
    <col min="13978" max="14222" width="9.140625" style="48"/>
    <col min="14223" max="14223" width="31.7109375" style="48" customWidth="1"/>
    <col min="14224" max="14224" width="5.42578125" style="48" customWidth="1"/>
    <col min="14225" max="14225" width="6" style="48" customWidth="1"/>
    <col min="14226" max="14226" width="5.42578125" style="48" customWidth="1"/>
    <col min="14227" max="14227" width="6" style="48" customWidth="1"/>
    <col min="14228" max="14228" width="5.42578125" style="48" bestFit="1" customWidth="1"/>
    <col min="14229" max="14229" width="6.7109375" style="48" bestFit="1" customWidth="1"/>
    <col min="14230" max="14230" width="6.5703125" style="48" bestFit="1" customWidth="1"/>
    <col min="14231" max="14231" width="6" style="48" bestFit="1" customWidth="1"/>
    <col min="14232" max="14232" width="8.5703125" style="48" customWidth="1"/>
    <col min="14233" max="14233" width="6" style="48" bestFit="1" customWidth="1"/>
    <col min="14234" max="14478" width="9.140625" style="48"/>
    <col min="14479" max="14479" width="31.7109375" style="48" customWidth="1"/>
    <col min="14480" max="14480" width="5.42578125" style="48" customWidth="1"/>
    <col min="14481" max="14481" width="6" style="48" customWidth="1"/>
    <col min="14482" max="14482" width="5.42578125" style="48" customWidth="1"/>
    <col min="14483" max="14483" width="6" style="48" customWidth="1"/>
    <col min="14484" max="14484" width="5.42578125" style="48" bestFit="1" customWidth="1"/>
    <col min="14485" max="14485" width="6.7109375" style="48" bestFit="1" customWidth="1"/>
    <col min="14486" max="14486" width="6.5703125" style="48" bestFit="1" customWidth="1"/>
    <col min="14487" max="14487" width="6" style="48" bestFit="1" customWidth="1"/>
    <col min="14488" max="14488" width="8.5703125" style="48" customWidth="1"/>
    <col min="14489" max="14489" width="6" style="48" bestFit="1" customWidth="1"/>
    <col min="14490" max="14734" width="9.140625" style="48"/>
    <col min="14735" max="14735" width="31.7109375" style="48" customWidth="1"/>
    <col min="14736" max="14736" width="5.42578125" style="48" customWidth="1"/>
    <col min="14737" max="14737" width="6" style="48" customWidth="1"/>
    <col min="14738" max="14738" width="5.42578125" style="48" customWidth="1"/>
    <col min="14739" max="14739" width="6" style="48" customWidth="1"/>
    <col min="14740" max="14740" width="5.42578125" style="48" bestFit="1" customWidth="1"/>
    <col min="14741" max="14741" width="6.7109375" style="48" bestFit="1" customWidth="1"/>
    <col min="14742" max="14742" width="6.5703125" style="48" bestFit="1" customWidth="1"/>
    <col min="14743" max="14743" width="6" style="48" bestFit="1" customWidth="1"/>
    <col min="14744" max="14744" width="8.5703125" style="48" customWidth="1"/>
    <col min="14745" max="14745" width="6" style="48" bestFit="1" customWidth="1"/>
    <col min="14746" max="14990" width="9.140625" style="48"/>
    <col min="14991" max="14991" width="31.7109375" style="48" customWidth="1"/>
    <col min="14992" max="14992" width="5.42578125" style="48" customWidth="1"/>
    <col min="14993" max="14993" width="6" style="48" customWidth="1"/>
    <col min="14994" max="14994" width="5.42578125" style="48" customWidth="1"/>
    <col min="14995" max="14995" width="6" style="48" customWidth="1"/>
    <col min="14996" max="14996" width="5.42578125" style="48" bestFit="1" customWidth="1"/>
    <col min="14997" max="14997" width="6.7109375" style="48" bestFit="1" customWidth="1"/>
    <col min="14998" max="14998" width="6.5703125" style="48" bestFit="1" customWidth="1"/>
    <col min="14999" max="14999" width="6" style="48" bestFit="1" customWidth="1"/>
    <col min="15000" max="15000" width="8.5703125" style="48" customWidth="1"/>
    <col min="15001" max="15001" width="6" style="48" bestFit="1" customWidth="1"/>
    <col min="15002" max="15246" width="9.140625" style="48"/>
    <col min="15247" max="15247" width="31.7109375" style="48" customWidth="1"/>
    <col min="15248" max="15248" width="5.42578125" style="48" customWidth="1"/>
    <col min="15249" max="15249" width="6" style="48" customWidth="1"/>
    <col min="15250" max="15250" width="5.42578125" style="48" customWidth="1"/>
    <col min="15251" max="15251" width="6" style="48" customWidth="1"/>
    <col min="15252" max="15252" width="5.42578125" style="48" bestFit="1" customWidth="1"/>
    <col min="15253" max="15253" width="6.7109375" style="48" bestFit="1" customWidth="1"/>
    <col min="15254" max="15254" width="6.5703125" style="48" bestFit="1" customWidth="1"/>
    <col min="15255" max="15255" width="6" style="48" bestFit="1" customWidth="1"/>
    <col min="15256" max="15256" width="8.5703125" style="48" customWidth="1"/>
    <col min="15257" max="15257" width="6" style="48" bestFit="1" customWidth="1"/>
    <col min="15258" max="15502" width="9.140625" style="48"/>
    <col min="15503" max="15503" width="31.7109375" style="48" customWidth="1"/>
    <col min="15504" max="15504" width="5.42578125" style="48" customWidth="1"/>
    <col min="15505" max="15505" width="6" style="48" customWidth="1"/>
    <col min="15506" max="15506" width="5.42578125" style="48" customWidth="1"/>
    <col min="15507" max="15507" width="6" style="48" customWidth="1"/>
    <col min="15508" max="15508" width="5.42578125" style="48" bestFit="1" customWidth="1"/>
    <col min="15509" max="15509" width="6.7109375" style="48" bestFit="1" customWidth="1"/>
    <col min="15510" max="15510" width="6.5703125" style="48" bestFit="1" customWidth="1"/>
    <col min="15511" max="15511" width="6" style="48" bestFit="1" customWidth="1"/>
    <col min="15512" max="15512" width="8.5703125" style="48" customWidth="1"/>
    <col min="15513" max="15513" width="6" style="48" bestFit="1" customWidth="1"/>
    <col min="15514" max="15758" width="9.140625" style="48"/>
    <col min="15759" max="15759" width="31.7109375" style="48" customWidth="1"/>
    <col min="15760" max="15760" width="5.42578125" style="48" customWidth="1"/>
    <col min="15761" max="15761" width="6" style="48" customWidth="1"/>
    <col min="15762" max="15762" width="5.42578125" style="48" customWidth="1"/>
    <col min="15763" max="15763" width="6" style="48" customWidth="1"/>
    <col min="15764" max="15764" width="5.42578125" style="48" bestFit="1" customWidth="1"/>
    <col min="15765" max="15765" width="6.7109375" style="48" bestFit="1" customWidth="1"/>
    <col min="15766" max="15766" width="6.5703125" style="48" bestFit="1" customWidth="1"/>
    <col min="15767" max="15767" width="6" style="48" bestFit="1" customWidth="1"/>
    <col min="15768" max="15768" width="8.5703125" style="48" customWidth="1"/>
    <col min="15769" max="15769" width="6" style="48" bestFit="1" customWidth="1"/>
    <col min="15770" max="16014" width="9.140625" style="48"/>
    <col min="16015" max="16015" width="31.7109375" style="48" customWidth="1"/>
    <col min="16016" max="16016" width="5.42578125" style="48" customWidth="1"/>
    <col min="16017" max="16017" width="6" style="48" customWidth="1"/>
    <col min="16018" max="16018" width="5.42578125" style="48" customWidth="1"/>
    <col min="16019" max="16019" width="6" style="48" customWidth="1"/>
    <col min="16020" max="16020" width="5.42578125" style="48" bestFit="1" customWidth="1"/>
    <col min="16021" max="16021" width="6.7109375" style="48" bestFit="1" customWidth="1"/>
    <col min="16022" max="16022" width="6.5703125" style="48" bestFit="1" customWidth="1"/>
    <col min="16023" max="16023" width="6" style="48" bestFit="1" customWidth="1"/>
    <col min="16024" max="16024" width="8.5703125" style="48" customWidth="1"/>
    <col min="16025" max="16025" width="6" style="48" bestFit="1" customWidth="1"/>
    <col min="16026" max="16384" width="9.140625" style="48"/>
  </cols>
  <sheetData>
    <row r="1" spans="1:7" ht="12.75" customHeight="1" x14ac:dyDescent="0.2">
      <c r="A1" s="518" t="s">
        <v>462</v>
      </c>
    </row>
    <row r="2" spans="1:7" ht="12.75" customHeight="1" x14ac:dyDescent="0.2">
      <c r="A2" s="48" t="s">
        <v>397</v>
      </c>
    </row>
    <row r="3" spans="1:7" ht="12.75" customHeight="1" x14ac:dyDescent="0.2">
      <c r="A3" s="48" t="s">
        <v>305</v>
      </c>
    </row>
    <row r="4" spans="1:7" ht="12.75" customHeight="1" thickBot="1" x14ac:dyDescent="0.25">
      <c r="A4" s="967"/>
    </row>
    <row r="5" spans="1:7" ht="42.75" customHeight="1" thickBot="1" x14ac:dyDescent="0.25">
      <c r="A5" s="683" t="s">
        <v>0</v>
      </c>
      <c r="B5" s="715">
        <v>2013</v>
      </c>
      <c r="C5" s="716" t="s">
        <v>124</v>
      </c>
      <c r="D5" s="713">
        <v>2014</v>
      </c>
      <c r="E5" s="714" t="s">
        <v>124</v>
      </c>
      <c r="F5" s="713" t="s">
        <v>122</v>
      </c>
      <c r="G5" s="714" t="s">
        <v>124</v>
      </c>
    </row>
    <row r="6" spans="1:7" x14ac:dyDescent="0.2">
      <c r="A6" s="2" t="s">
        <v>1</v>
      </c>
      <c r="B6" s="388">
        <v>3</v>
      </c>
      <c r="C6" s="115">
        <f>B6*100/$B$69</f>
        <v>4.4326241134751775E-2</v>
      </c>
      <c r="D6" s="388">
        <v>1</v>
      </c>
      <c r="E6" s="115">
        <f>D6*100/$D$69</f>
        <v>5.0175614651279475E-2</v>
      </c>
      <c r="F6" s="389">
        <f t="shared" ref="F6:F35" si="0">SUM(B6,D6)</f>
        <v>4</v>
      </c>
      <c r="G6" s="390">
        <f>F6*100/$F$69</f>
        <v>4.5656888483049878E-2</v>
      </c>
    </row>
    <row r="7" spans="1:7" ht="12.75" customHeight="1" x14ac:dyDescent="0.2">
      <c r="A7" s="6" t="s">
        <v>2</v>
      </c>
      <c r="B7" s="391">
        <v>11</v>
      </c>
      <c r="C7" s="115">
        <f>B7*100/$B$69</f>
        <v>0.16252955082742318</v>
      </c>
      <c r="D7" s="391">
        <v>1</v>
      </c>
      <c r="E7" s="115">
        <f>D7*100/$D$69</f>
        <v>5.0175614651279475E-2</v>
      </c>
      <c r="F7" s="389">
        <f t="shared" si="0"/>
        <v>12</v>
      </c>
      <c r="G7" s="390">
        <f>F7*100/$F$69</f>
        <v>0.13697066544914965</v>
      </c>
    </row>
    <row r="8" spans="1:7" x14ac:dyDescent="0.2">
      <c r="A8" s="6" t="s">
        <v>3</v>
      </c>
      <c r="B8" s="391">
        <v>2</v>
      </c>
      <c r="C8" s="115">
        <f>B8*100/$B$69</f>
        <v>2.955082742316785E-2</v>
      </c>
      <c r="D8" s="391">
        <v>0</v>
      </c>
      <c r="E8" s="115">
        <f>D8*100/$D$69</f>
        <v>0</v>
      </c>
      <c r="F8" s="389">
        <f t="shared" si="0"/>
        <v>2</v>
      </c>
      <c r="G8" s="390">
        <f>F8*100/$F$69</f>
        <v>2.2828444241524939E-2</v>
      </c>
    </row>
    <row r="9" spans="1:7" ht="12.75" customHeight="1" x14ac:dyDescent="0.2">
      <c r="A9" s="6" t="s">
        <v>4</v>
      </c>
      <c r="B9" s="391">
        <v>3</v>
      </c>
      <c r="C9" s="115">
        <f>B9*100/$B$69</f>
        <v>4.4326241134751775E-2</v>
      </c>
      <c r="D9" s="391">
        <v>1</v>
      </c>
      <c r="E9" s="115">
        <f>D9*100/$D$69</f>
        <v>5.0175614651279475E-2</v>
      </c>
      <c r="F9" s="389">
        <f t="shared" si="0"/>
        <v>4</v>
      </c>
      <c r="G9" s="390">
        <f>F9*100/$F$69</f>
        <v>4.5656888483049878E-2</v>
      </c>
    </row>
    <row r="10" spans="1:7" ht="12.75" customHeight="1" x14ac:dyDescent="0.2">
      <c r="A10" s="6" t="s">
        <v>5</v>
      </c>
      <c r="B10" s="391">
        <v>2</v>
      </c>
      <c r="C10" s="115">
        <f>B10*100/$B$69</f>
        <v>2.955082742316785E-2</v>
      </c>
      <c r="D10" s="391">
        <v>2</v>
      </c>
      <c r="E10" s="115">
        <f>D10*100/$D$69</f>
        <v>0.10035122930255895</v>
      </c>
      <c r="F10" s="389">
        <f t="shared" si="0"/>
        <v>4</v>
      </c>
      <c r="G10" s="390">
        <f>F10*100/$F$69</f>
        <v>4.5656888483049878E-2</v>
      </c>
    </row>
    <row r="11" spans="1:7" ht="12.75" customHeight="1" x14ac:dyDescent="0.2">
      <c r="A11" s="6" t="s">
        <v>7</v>
      </c>
      <c r="B11" s="391">
        <v>27</v>
      </c>
      <c r="C11" s="115">
        <f>B11*100/$B$69</f>
        <v>0.39893617021276595</v>
      </c>
      <c r="D11" s="391">
        <v>7</v>
      </c>
      <c r="E11" s="115">
        <f>D11*100/$D$69</f>
        <v>0.35122930255895635</v>
      </c>
      <c r="F11" s="389">
        <f t="shared" si="0"/>
        <v>34</v>
      </c>
      <c r="G11" s="390">
        <f>F11*100/$F$69</f>
        <v>0.38808355210592399</v>
      </c>
    </row>
    <row r="12" spans="1:7" ht="12.75" customHeight="1" x14ac:dyDescent="0.2">
      <c r="A12" s="6" t="s">
        <v>8</v>
      </c>
      <c r="B12" s="391">
        <v>1</v>
      </c>
      <c r="C12" s="115">
        <f>B12*100/$B$69</f>
        <v>1.4775413711583925E-2</v>
      </c>
      <c r="D12" s="391">
        <v>3</v>
      </c>
      <c r="E12" s="115">
        <f>D12*100/$D$69</f>
        <v>0.15052684395383845</v>
      </c>
      <c r="F12" s="389">
        <f t="shared" si="0"/>
        <v>4</v>
      </c>
      <c r="G12" s="390">
        <f>F12*100/$F$69</f>
        <v>4.5656888483049878E-2</v>
      </c>
    </row>
    <row r="13" spans="1:7" ht="12.75" customHeight="1" x14ac:dyDescent="0.2">
      <c r="A13" s="6" t="s">
        <v>9</v>
      </c>
      <c r="B13" s="391">
        <v>15</v>
      </c>
      <c r="C13" s="115">
        <f>B13*100/$B$69</f>
        <v>0.22163120567375885</v>
      </c>
      <c r="D13" s="391">
        <v>2</v>
      </c>
      <c r="E13" s="115">
        <f>D13*100/$D$69</f>
        <v>0.10035122930255895</v>
      </c>
      <c r="F13" s="389">
        <f t="shared" si="0"/>
        <v>17</v>
      </c>
      <c r="G13" s="390">
        <f>F13*100/$F$69</f>
        <v>0.194041776052962</v>
      </c>
    </row>
    <row r="14" spans="1:7" ht="12.75" customHeight="1" x14ac:dyDescent="0.2">
      <c r="A14" s="6" t="s">
        <v>10</v>
      </c>
      <c r="B14" s="391">
        <v>5</v>
      </c>
      <c r="C14" s="115">
        <f>B14*100/$B$69</f>
        <v>7.3877068557919617E-2</v>
      </c>
      <c r="D14" s="391">
        <v>0</v>
      </c>
      <c r="E14" s="115">
        <f>D14*100/$D$69</f>
        <v>0</v>
      </c>
      <c r="F14" s="389">
        <f t="shared" si="0"/>
        <v>5</v>
      </c>
      <c r="G14" s="390">
        <f>F14*100/$F$69</f>
        <v>5.7071110603812349E-2</v>
      </c>
    </row>
    <row r="15" spans="1:7" ht="12.75" customHeight="1" x14ac:dyDescent="0.2">
      <c r="A15" s="6" t="s">
        <v>12</v>
      </c>
      <c r="B15" s="391">
        <v>1</v>
      </c>
      <c r="C15" s="115">
        <f>B15*100/$B$69</f>
        <v>1.4775413711583925E-2</v>
      </c>
      <c r="D15" s="391">
        <v>1</v>
      </c>
      <c r="E15" s="115">
        <f>D15*100/$D$69</f>
        <v>5.0175614651279475E-2</v>
      </c>
      <c r="F15" s="389">
        <f t="shared" si="0"/>
        <v>2</v>
      </c>
      <c r="G15" s="390">
        <f>F15*100/$F$69</f>
        <v>2.2828444241524939E-2</v>
      </c>
    </row>
    <row r="16" spans="1:7" ht="12.75" customHeight="1" x14ac:dyDescent="0.2">
      <c r="A16" s="6" t="s">
        <v>14</v>
      </c>
      <c r="B16" s="391">
        <v>419</v>
      </c>
      <c r="C16" s="115">
        <f>B16*100/$B$69</f>
        <v>6.1908983451536646</v>
      </c>
      <c r="D16" s="391">
        <v>93</v>
      </c>
      <c r="E16" s="115">
        <f>D16*100/$D$69</f>
        <v>4.6663321625689917</v>
      </c>
      <c r="F16" s="389">
        <f t="shared" si="0"/>
        <v>512</v>
      </c>
      <c r="G16" s="390">
        <f>F16*100/$F$69</f>
        <v>5.8440817258303843</v>
      </c>
    </row>
    <row r="17" spans="1:7" ht="12.75" customHeight="1" x14ac:dyDescent="0.2">
      <c r="A17" s="6" t="s">
        <v>131</v>
      </c>
      <c r="B17" s="391">
        <v>2</v>
      </c>
      <c r="C17" s="115">
        <f>B17*100/$B$69</f>
        <v>2.955082742316785E-2</v>
      </c>
      <c r="D17" s="391">
        <v>0</v>
      </c>
      <c r="E17" s="115">
        <f>D17*100/$D$69</f>
        <v>0</v>
      </c>
      <c r="F17" s="389">
        <f t="shared" si="0"/>
        <v>2</v>
      </c>
      <c r="G17" s="390">
        <f>F17*100/$F$69</f>
        <v>2.2828444241524939E-2</v>
      </c>
    </row>
    <row r="18" spans="1:7" ht="12.75" customHeight="1" x14ac:dyDescent="0.2">
      <c r="A18" s="6" t="s">
        <v>17</v>
      </c>
      <c r="B18" s="391">
        <v>2</v>
      </c>
      <c r="C18" s="115">
        <f>B18*100/$B$69</f>
        <v>2.955082742316785E-2</v>
      </c>
      <c r="D18" s="391">
        <v>3</v>
      </c>
      <c r="E18" s="115">
        <f>D18*100/$D$69</f>
        <v>0.15052684395383845</v>
      </c>
      <c r="F18" s="389">
        <f t="shared" si="0"/>
        <v>5</v>
      </c>
      <c r="G18" s="390">
        <f>F18*100/$F$69</f>
        <v>5.7071110603812349E-2</v>
      </c>
    </row>
    <row r="19" spans="1:7" ht="12.75" customHeight="1" x14ac:dyDescent="0.2">
      <c r="A19" s="6" t="s">
        <v>221</v>
      </c>
      <c r="B19" s="391">
        <v>0</v>
      </c>
      <c r="C19" s="115">
        <f>B19*100/$B$69</f>
        <v>0</v>
      </c>
      <c r="D19" s="391">
        <v>1</v>
      </c>
      <c r="E19" s="115">
        <f>D19*100/$D$69</f>
        <v>5.0175614651279475E-2</v>
      </c>
      <c r="F19" s="389">
        <f t="shared" si="0"/>
        <v>1</v>
      </c>
      <c r="G19" s="390">
        <f>F19*100/$F$69</f>
        <v>1.1414222120762469E-2</v>
      </c>
    </row>
    <row r="20" spans="1:7" ht="12.75" customHeight="1" x14ac:dyDescent="0.2">
      <c r="A20" s="6" t="s">
        <v>19</v>
      </c>
      <c r="B20" s="391">
        <v>1</v>
      </c>
      <c r="C20" s="115">
        <f>B20*100/$B$69</f>
        <v>1.4775413711583925E-2</v>
      </c>
      <c r="D20" s="391">
        <v>1</v>
      </c>
      <c r="E20" s="115">
        <f>D20*100/$D$69</f>
        <v>5.0175614651279475E-2</v>
      </c>
      <c r="F20" s="389">
        <f t="shared" si="0"/>
        <v>2</v>
      </c>
      <c r="G20" s="390">
        <f>F20*100/$F$69</f>
        <v>2.2828444241524939E-2</v>
      </c>
    </row>
    <row r="21" spans="1:7" ht="12.75" customHeight="1" x14ac:dyDescent="0.2">
      <c r="A21" s="6" t="s">
        <v>20</v>
      </c>
      <c r="B21" s="391">
        <v>23</v>
      </c>
      <c r="C21" s="115">
        <f>B21*100/$B$69</f>
        <v>0.33983451536643028</v>
      </c>
      <c r="D21" s="391">
        <v>4</v>
      </c>
      <c r="E21" s="115">
        <f>D21*100/$D$69</f>
        <v>0.2007024586051179</v>
      </c>
      <c r="F21" s="389">
        <f t="shared" si="0"/>
        <v>27</v>
      </c>
      <c r="G21" s="390">
        <f>F21*100/$F$69</f>
        <v>0.30818399726058671</v>
      </c>
    </row>
    <row r="22" spans="1:7" ht="12.75" customHeight="1" x14ac:dyDescent="0.2">
      <c r="A22" s="6" t="s">
        <v>24</v>
      </c>
      <c r="B22" s="391">
        <v>6</v>
      </c>
      <c r="C22" s="115">
        <f>B22*100/$B$69</f>
        <v>8.8652482269503549E-2</v>
      </c>
      <c r="D22" s="391">
        <v>1</v>
      </c>
      <c r="E22" s="115">
        <f>D22*100/$D$69</f>
        <v>5.0175614651279475E-2</v>
      </c>
      <c r="F22" s="389">
        <f t="shared" si="0"/>
        <v>7</v>
      </c>
      <c r="G22" s="390">
        <f>F22*100/$F$69</f>
        <v>7.9899554845337284E-2</v>
      </c>
    </row>
    <row r="23" spans="1:7" ht="12.75" customHeight="1" x14ac:dyDescent="0.2">
      <c r="A23" s="6" t="s">
        <v>25</v>
      </c>
      <c r="B23" s="391">
        <v>0</v>
      </c>
      <c r="C23" s="115">
        <f>B23*100/$B$69</f>
        <v>0</v>
      </c>
      <c r="D23" s="391">
        <v>2</v>
      </c>
      <c r="E23" s="115">
        <f>D23*100/$D$69</f>
        <v>0.10035122930255895</v>
      </c>
      <c r="F23" s="389">
        <f t="shared" si="0"/>
        <v>2</v>
      </c>
      <c r="G23" s="390">
        <f>F23*100/$F$69</f>
        <v>2.2828444241524939E-2</v>
      </c>
    </row>
    <row r="24" spans="1:7" ht="12.75" customHeight="1" x14ac:dyDescent="0.2">
      <c r="A24" s="6" t="s">
        <v>27</v>
      </c>
      <c r="B24" s="391">
        <v>10</v>
      </c>
      <c r="C24" s="115">
        <f>B24*100/$B$69</f>
        <v>0.14775413711583923</v>
      </c>
      <c r="D24" s="391">
        <v>2</v>
      </c>
      <c r="E24" s="115">
        <f>D24*100/$D$69</f>
        <v>0.10035122930255895</v>
      </c>
      <c r="F24" s="389">
        <f t="shared" si="0"/>
        <v>12</v>
      </c>
      <c r="G24" s="390">
        <f>F24*100/$F$69</f>
        <v>0.13697066544914965</v>
      </c>
    </row>
    <row r="25" spans="1:7" ht="12.75" customHeight="1" x14ac:dyDescent="0.2">
      <c r="A25" s="6" t="s">
        <v>29</v>
      </c>
      <c r="B25" s="391">
        <v>1</v>
      </c>
      <c r="C25" s="115">
        <f>B25*100/$B$69</f>
        <v>1.4775413711583925E-2</v>
      </c>
      <c r="D25" s="391">
        <v>0</v>
      </c>
      <c r="E25" s="115">
        <f>D25*100/$D$69</f>
        <v>0</v>
      </c>
      <c r="F25" s="389">
        <f t="shared" si="0"/>
        <v>1</v>
      </c>
      <c r="G25" s="390">
        <f>F25*100/$F$69</f>
        <v>1.1414222120762469E-2</v>
      </c>
    </row>
    <row r="26" spans="1:7" ht="12.75" customHeight="1" x14ac:dyDescent="0.2">
      <c r="A26" s="6" t="s">
        <v>30</v>
      </c>
      <c r="B26" s="391">
        <v>23</v>
      </c>
      <c r="C26" s="115">
        <f>B26*100/$B$69</f>
        <v>0.33983451536643028</v>
      </c>
      <c r="D26" s="391">
        <v>29</v>
      </c>
      <c r="E26" s="115">
        <f>D26*100/$D$69</f>
        <v>1.4550928248871049</v>
      </c>
      <c r="F26" s="389">
        <f t="shared" si="0"/>
        <v>52</v>
      </c>
      <c r="G26" s="390">
        <f>F26*100/$F$69</f>
        <v>0.59353955027964844</v>
      </c>
    </row>
    <row r="27" spans="1:7" ht="12.75" customHeight="1" x14ac:dyDescent="0.2">
      <c r="A27" s="6" t="s">
        <v>33</v>
      </c>
      <c r="B27" s="391">
        <v>0</v>
      </c>
      <c r="C27" s="115">
        <f>B27*100/$B$69</f>
        <v>0</v>
      </c>
      <c r="D27" s="391">
        <v>1</v>
      </c>
      <c r="E27" s="115">
        <f>D27*100/$D$69</f>
        <v>5.0175614651279475E-2</v>
      </c>
      <c r="F27" s="389">
        <f t="shared" si="0"/>
        <v>1</v>
      </c>
      <c r="G27" s="390">
        <f>F27*100/$F$69</f>
        <v>1.1414222120762469E-2</v>
      </c>
    </row>
    <row r="28" spans="1:7" ht="12.75" customHeight="1" x14ac:dyDescent="0.2">
      <c r="A28" s="6" t="s">
        <v>35</v>
      </c>
      <c r="B28" s="391">
        <v>5</v>
      </c>
      <c r="C28" s="115">
        <f>B28*100/$B$69</f>
        <v>7.3877068557919617E-2</v>
      </c>
      <c r="D28" s="391">
        <v>5</v>
      </c>
      <c r="E28" s="115">
        <f>D28*100/$D$69</f>
        <v>0.25087807325639738</v>
      </c>
      <c r="F28" s="389">
        <f t="shared" si="0"/>
        <v>10</v>
      </c>
      <c r="G28" s="390">
        <f>F28*100/$F$69</f>
        <v>0.1141422212076247</v>
      </c>
    </row>
    <row r="29" spans="1:7" ht="12.75" customHeight="1" x14ac:dyDescent="0.2">
      <c r="A29" s="6" t="s">
        <v>36</v>
      </c>
      <c r="B29" s="391">
        <v>1</v>
      </c>
      <c r="C29" s="115">
        <f>B29*100/$B$69</f>
        <v>1.4775413711583925E-2</v>
      </c>
      <c r="D29" s="391">
        <v>1</v>
      </c>
      <c r="E29" s="115">
        <f>D29*100/$D$69</f>
        <v>5.0175614651279475E-2</v>
      </c>
      <c r="F29" s="389">
        <f t="shared" si="0"/>
        <v>2</v>
      </c>
      <c r="G29" s="390">
        <f>F29*100/$F$69</f>
        <v>2.2828444241524939E-2</v>
      </c>
    </row>
    <row r="30" spans="1:7" ht="12.75" customHeight="1" x14ac:dyDescent="0.2">
      <c r="A30" s="6" t="s">
        <v>37</v>
      </c>
      <c r="B30" s="391">
        <v>3</v>
      </c>
      <c r="C30" s="115">
        <f>B30*100/$B$69</f>
        <v>4.4326241134751775E-2</v>
      </c>
      <c r="D30" s="391">
        <v>0</v>
      </c>
      <c r="E30" s="115">
        <f>D30*100/$D$69</f>
        <v>0</v>
      </c>
      <c r="F30" s="389">
        <f t="shared" si="0"/>
        <v>3</v>
      </c>
      <c r="G30" s="390">
        <f>F30*100/$F$69</f>
        <v>3.4242666362287413E-2</v>
      </c>
    </row>
    <row r="31" spans="1:7" ht="12.75" customHeight="1" x14ac:dyDescent="0.2">
      <c r="A31" s="6" t="s">
        <v>38</v>
      </c>
      <c r="B31" s="391">
        <v>1</v>
      </c>
      <c r="C31" s="115">
        <f>B31*100/$B$69</f>
        <v>1.4775413711583925E-2</v>
      </c>
      <c r="D31" s="391">
        <v>0</v>
      </c>
      <c r="E31" s="115">
        <f>D31*100/$D$69</f>
        <v>0</v>
      </c>
      <c r="F31" s="389">
        <f t="shared" si="0"/>
        <v>1</v>
      </c>
      <c r="G31" s="390">
        <f>F31*100/$F$69</f>
        <v>1.1414222120762469E-2</v>
      </c>
    </row>
    <row r="32" spans="1:7" ht="12.75" customHeight="1" x14ac:dyDescent="0.2">
      <c r="A32" s="6" t="s">
        <v>41</v>
      </c>
      <c r="B32" s="391">
        <v>2</v>
      </c>
      <c r="C32" s="115">
        <f>B32*100/$B$69</f>
        <v>2.955082742316785E-2</v>
      </c>
      <c r="D32" s="391">
        <v>0</v>
      </c>
      <c r="E32" s="115">
        <f>D32*100/$D$69</f>
        <v>0</v>
      </c>
      <c r="F32" s="389">
        <f t="shared" si="0"/>
        <v>2</v>
      </c>
      <c r="G32" s="390">
        <f>F32*100/$F$69</f>
        <v>2.2828444241524939E-2</v>
      </c>
    </row>
    <row r="33" spans="1:7" ht="12.75" customHeight="1" x14ac:dyDescent="0.2">
      <c r="A33" s="6" t="s">
        <v>43</v>
      </c>
      <c r="B33" s="391">
        <v>1</v>
      </c>
      <c r="C33" s="115">
        <f>B33*100/$B$69</f>
        <v>1.4775413711583925E-2</v>
      </c>
      <c r="D33" s="391">
        <v>0</v>
      </c>
      <c r="E33" s="115">
        <f>D33*100/$D$69</f>
        <v>0</v>
      </c>
      <c r="F33" s="389">
        <f t="shared" si="0"/>
        <v>1</v>
      </c>
      <c r="G33" s="390">
        <f>F33*100/$F$69</f>
        <v>1.1414222120762469E-2</v>
      </c>
    </row>
    <row r="34" spans="1:7" ht="12.75" customHeight="1" x14ac:dyDescent="0.2">
      <c r="A34" s="6" t="s">
        <v>44</v>
      </c>
      <c r="B34" s="391">
        <v>1</v>
      </c>
      <c r="C34" s="115">
        <f>B34*100/$B$69</f>
        <v>1.4775413711583925E-2</v>
      </c>
      <c r="D34" s="391">
        <v>1</v>
      </c>
      <c r="E34" s="115">
        <f>D34*100/$D$69</f>
        <v>5.0175614651279475E-2</v>
      </c>
      <c r="F34" s="389">
        <f t="shared" si="0"/>
        <v>2</v>
      </c>
      <c r="G34" s="390">
        <f>F34*100/$F$69</f>
        <v>2.2828444241524939E-2</v>
      </c>
    </row>
    <row r="35" spans="1:7" x14ac:dyDescent="0.2">
      <c r="A35" s="6" t="s">
        <v>45</v>
      </c>
      <c r="B35" s="391">
        <v>3</v>
      </c>
      <c r="C35" s="115">
        <f>B35*100/$B$69</f>
        <v>4.4326241134751775E-2</v>
      </c>
      <c r="D35" s="391">
        <v>0</v>
      </c>
      <c r="E35" s="115">
        <f>D35*100/$D$69</f>
        <v>0</v>
      </c>
      <c r="F35" s="389">
        <f t="shared" si="0"/>
        <v>3</v>
      </c>
      <c r="G35" s="390">
        <f>F35*100/$F$69</f>
        <v>3.4242666362287413E-2</v>
      </c>
    </row>
    <row r="36" spans="1:7" ht="12.75" customHeight="1" x14ac:dyDescent="0.2">
      <c r="A36" s="6" t="s">
        <v>47</v>
      </c>
      <c r="B36" s="391">
        <v>31</v>
      </c>
      <c r="C36" s="115">
        <f>B36*100/$B$69</f>
        <v>0.45803782505910168</v>
      </c>
      <c r="D36" s="391">
        <v>5</v>
      </c>
      <c r="E36" s="115">
        <f>D36*100/$D$69</f>
        <v>0.25087807325639738</v>
      </c>
      <c r="F36" s="389">
        <f t="shared" ref="F36:F61" si="1">SUM(B36,D36)</f>
        <v>36</v>
      </c>
      <c r="G36" s="390">
        <f>F36*100/$F$69</f>
        <v>0.4109119963474489</v>
      </c>
    </row>
    <row r="37" spans="1:7" x14ac:dyDescent="0.2">
      <c r="A37" s="6" t="s">
        <v>48</v>
      </c>
      <c r="B37" s="391">
        <v>1</v>
      </c>
      <c r="C37" s="115">
        <f>B37*100/$B$69</f>
        <v>1.4775413711583925E-2</v>
      </c>
      <c r="D37" s="391">
        <v>0</v>
      </c>
      <c r="E37" s="115">
        <f>D37*100/$D$69</f>
        <v>0</v>
      </c>
      <c r="F37" s="389">
        <f t="shared" si="1"/>
        <v>1</v>
      </c>
      <c r="G37" s="390">
        <f>F37*100/$F$69</f>
        <v>1.1414222120762469E-2</v>
      </c>
    </row>
    <row r="38" spans="1:7" ht="12.75" customHeight="1" x14ac:dyDescent="0.2">
      <c r="A38" s="6" t="s">
        <v>49</v>
      </c>
      <c r="B38" s="391">
        <v>22</v>
      </c>
      <c r="C38" s="115">
        <f>B38*100/$B$69</f>
        <v>0.32505910165484636</v>
      </c>
      <c r="D38" s="391">
        <v>2</v>
      </c>
      <c r="E38" s="115">
        <f>D38*100/$D$69</f>
        <v>0.10035122930255895</v>
      </c>
      <c r="F38" s="389">
        <f t="shared" si="1"/>
        <v>24</v>
      </c>
      <c r="G38" s="390">
        <f>F38*100/$F$69</f>
        <v>0.27394133089829931</v>
      </c>
    </row>
    <row r="39" spans="1:7" ht="12.75" customHeight="1" x14ac:dyDescent="0.2">
      <c r="A39" s="6" t="s">
        <v>51</v>
      </c>
      <c r="B39" s="391">
        <v>0</v>
      </c>
      <c r="C39" s="115">
        <f>B39*100/$B$69</f>
        <v>0</v>
      </c>
      <c r="D39" s="391">
        <v>1</v>
      </c>
      <c r="E39" s="115">
        <f>D39*100/$D$69</f>
        <v>5.0175614651279475E-2</v>
      </c>
      <c r="F39" s="389">
        <f t="shared" si="1"/>
        <v>1</v>
      </c>
      <c r="G39" s="390">
        <f>F39*100/$F$69</f>
        <v>1.1414222120762469E-2</v>
      </c>
    </row>
    <row r="40" spans="1:7" ht="12.75" customHeight="1" x14ac:dyDescent="0.2">
      <c r="A40" s="6" t="s">
        <v>54</v>
      </c>
      <c r="B40" s="391">
        <v>3</v>
      </c>
      <c r="C40" s="115">
        <f>B40*100/$B$69</f>
        <v>4.4326241134751775E-2</v>
      </c>
      <c r="D40" s="391">
        <v>0</v>
      </c>
      <c r="E40" s="115">
        <f>D40*100/$D$69</f>
        <v>0</v>
      </c>
      <c r="F40" s="389">
        <f t="shared" si="1"/>
        <v>3</v>
      </c>
      <c r="G40" s="390">
        <f>F40*100/$F$69</f>
        <v>3.4242666362287413E-2</v>
      </c>
    </row>
    <row r="41" spans="1:7" ht="12.75" customHeight="1" x14ac:dyDescent="0.2">
      <c r="A41" s="6" t="s">
        <v>56</v>
      </c>
      <c r="B41" s="391">
        <v>1</v>
      </c>
      <c r="C41" s="115">
        <f>B41*100/$B$69</f>
        <v>1.4775413711583925E-2</v>
      </c>
      <c r="D41" s="391">
        <v>1</v>
      </c>
      <c r="E41" s="115">
        <f>D41*100/$D$69</f>
        <v>5.0175614651279475E-2</v>
      </c>
      <c r="F41" s="389">
        <f t="shared" si="1"/>
        <v>2</v>
      </c>
      <c r="G41" s="390">
        <f>F41*100/$F$69</f>
        <v>2.2828444241524939E-2</v>
      </c>
    </row>
    <row r="42" spans="1:7" ht="12.75" customHeight="1" x14ac:dyDescent="0.2">
      <c r="A42" s="6" t="s">
        <v>58</v>
      </c>
      <c r="B42" s="391">
        <v>1</v>
      </c>
      <c r="C42" s="115">
        <f>B42*100/$B$69</f>
        <v>1.4775413711583925E-2</v>
      </c>
      <c r="D42" s="391">
        <v>0</v>
      </c>
      <c r="E42" s="115">
        <f>D42*100/$D$69</f>
        <v>0</v>
      </c>
      <c r="F42" s="389">
        <f t="shared" si="1"/>
        <v>1</v>
      </c>
      <c r="G42" s="390">
        <f>F42*100/$F$69</f>
        <v>1.1414222120762469E-2</v>
      </c>
    </row>
    <row r="43" spans="1:7" ht="12.75" customHeight="1" x14ac:dyDescent="0.2">
      <c r="A43" s="6" t="s">
        <v>60</v>
      </c>
      <c r="B43" s="391">
        <v>1</v>
      </c>
      <c r="C43" s="115">
        <f>B43*100/$B$69</f>
        <v>1.4775413711583925E-2</v>
      </c>
      <c r="D43" s="391">
        <v>0</v>
      </c>
      <c r="E43" s="115">
        <f>D43*100/$D$69</f>
        <v>0</v>
      </c>
      <c r="F43" s="389">
        <f t="shared" si="1"/>
        <v>1</v>
      </c>
      <c r="G43" s="390">
        <f>F43*100/$F$69</f>
        <v>1.1414222120762469E-2</v>
      </c>
    </row>
    <row r="44" spans="1:7" ht="12.75" customHeight="1" x14ac:dyDescent="0.2">
      <c r="A44" s="6" t="s">
        <v>180</v>
      </c>
      <c r="B44" s="391">
        <v>0</v>
      </c>
      <c r="C44" s="115">
        <f>B44*100/$B$69</f>
        <v>0</v>
      </c>
      <c r="D44" s="391">
        <v>1</v>
      </c>
      <c r="E44" s="115">
        <f>D44*100/$D$69</f>
        <v>5.0175614651279475E-2</v>
      </c>
      <c r="F44" s="389">
        <f t="shared" si="1"/>
        <v>1</v>
      </c>
      <c r="G44" s="390">
        <f>F44*100/$F$69</f>
        <v>1.1414222120762469E-2</v>
      </c>
    </row>
    <row r="45" spans="1:7" ht="12.75" customHeight="1" x14ac:dyDescent="0.2">
      <c r="A45" s="6" t="s">
        <v>66</v>
      </c>
      <c r="B45" s="391">
        <v>1</v>
      </c>
      <c r="C45" s="115">
        <f>B45*100/$B$69</f>
        <v>1.4775413711583925E-2</v>
      </c>
      <c r="D45" s="391">
        <v>0</v>
      </c>
      <c r="E45" s="115">
        <f>D45*100/$D$69</f>
        <v>0</v>
      </c>
      <c r="F45" s="389">
        <f t="shared" si="1"/>
        <v>1</v>
      </c>
      <c r="G45" s="390">
        <f>F45*100/$F$69</f>
        <v>1.1414222120762469E-2</v>
      </c>
    </row>
    <row r="46" spans="1:7" ht="12.75" customHeight="1" x14ac:dyDescent="0.2">
      <c r="A46" s="6" t="s">
        <v>67</v>
      </c>
      <c r="B46" s="391">
        <v>3</v>
      </c>
      <c r="C46" s="115">
        <f>B46*100/$B$69</f>
        <v>4.4326241134751775E-2</v>
      </c>
      <c r="D46" s="391">
        <v>0</v>
      </c>
      <c r="E46" s="115">
        <f>D46*100/$D$69</f>
        <v>0</v>
      </c>
      <c r="F46" s="389">
        <f t="shared" si="1"/>
        <v>3</v>
      </c>
      <c r="G46" s="390">
        <f>F46*100/$F$69</f>
        <v>3.4242666362287413E-2</v>
      </c>
    </row>
    <row r="47" spans="1:7" ht="12.75" customHeight="1" x14ac:dyDescent="0.2">
      <c r="A47" s="6" t="s">
        <v>68</v>
      </c>
      <c r="B47" s="391">
        <v>39</v>
      </c>
      <c r="C47" s="115">
        <f>B47*100/$B$69</f>
        <v>0.57624113475177308</v>
      </c>
      <c r="D47" s="391">
        <v>25</v>
      </c>
      <c r="E47" s="115">
        <f>D47*100/$D$69</f>
        <v>1.2543903662819869</v>
      </c>
      <c r="F47" s="389">
        <f t="shared" si="1"/>
        <v>64</v>
      </c>
      <c r="G47" s="390">
        <f>F47*100/$F$69</f>
        <v>0.73051021572879804</v>
      </c>
    </row>
    <row r="48" spans="1:7" ht="12.75" customHeight="1" x14ac:dyDescent="0.2">
      <c r="A48" s="6" t="s">
        <v>69</v>
      </c>
      <c r="B48" s="391">
        <v>20</v>
      </c>
      <c r="C48" s="115">
        <f>B48*100/$B$69</f>
        <v>0.29550827423167847</v>
      </c>
      <c r="D48" s="391">
        <v>4</v>
      </c>
      <c r="E48" s="115">
        <f>D48*100/$D$69</f>
        <v>0.2007024586051179</v>
      </c>
      <c r="F48" s="389">
        <f t="shared" si="1"/>
        <v>24</v>
      </c>
      <c r="G48" s="390">
        <f>F48*100/$F$69</f>
        <v>0.27394133089829931</v>
      </c>
    </row>
    <row r="49" spans="1:7" ht="12.75" customHeight="1" x14ac:dyDescent="0.2">
      <c r="A49" s="6" t="s">
        <v>72</v>
      </c>
      <c r="B49" s="391">
        <v>2</v>
      </c>
      <c r="C49" s="115">
        <f>B49*100/$B$69</f>
        <v>2.955082742316785E-2</v>
      </c>
      <c r="D49" s="391">
        <v>0</v>
      </c>
      <c r="E49" s="115">
        <f>D49*100/$D$69</f>
        <v>0</v>
      </c>
      <c r="F49" s="389">
        <f t="shared" si="1"/>
        <v>2</v>
      </c>
      <c r="G49" s="390">
        <f>F49*100/$F$69</f>
        <v>2.2828444241524939E-2</v>
      </c>
    </row>
    <row r="50" spans="1:7" ht="12.75" customHeight="1" x14ac:dyDescent="0.2">
      <c r="A50" s="6" t="s">
        <v>74</v>
      </c>
      <c r="B50" s="391">
        <v>3</v>
      </c>
      <c r="C50" s="115">
        <f>B50*100/$B$69</f>
        <v>4.4326241134751775E-2</v>
      </c>
      <c r="D50" s="391">
        <v>3</v>
      </c>
      <c r="E50" s="115">
        <f>D50*100/$D$69</f>
        <v>0.15052684395383845</v>
      </c>
      <c r="F50" s="389">
        <f t="shared" si="1"/>
        <v>6</v>
      </c>
      <c r="G50" s="390">
        <f>F50*100/$F$69</f>
        <v>6.8485332724574827E-2</v>
      </c>
    </row>
    <row r="51" spans="1:7" ht="12.75" customHeight="1" x14ac:dyDescent="0.2">
      <c r="A51" s="6" t="s">
        <v>75</v>
      </c>
      <c r="B51" s="391">
        <v>1</v>
      </c>
      <c r="C51" s="115">
        <f>B51*100/$B$69</f>
        <v>1.4775413711583925E-2</v>
      </c>
      <c r="D51" s="391">
        <v>0</v>
      </c>
      <c r="E51" s="115">
        <f>D51*100/$D$69</f>
        <v>0</v>
      </c>
      <c r="F51" s="389">
        <f t="shared" si="1"/>
        <v>1</v>
      </c>
      <c r="G51" s="390">
        <f>F51*100/$F$69</f>
        <v>1.1414222120762469E-2</v>
      </c>
    </row>
    <row r="52" spans="1:7" ht="12.75" customHeight="1" x14ac:dyDescent="0.2">
      <c r="A52" s="6" t="s">
        <v>76</v>
      </c>
      <c r="B52" s="391">
        <v>16</v>
      </c>
      <c r="C52" s="115">
        <f>B52*100/$B$69</f>
        <v>0.2364066193853428</v>
      </c>
      <c r="D52" s="391">
        <v>5</v>
      </c>
      <c r="E52" s="115">
        <f>D52*100/$D$69</f>
        <v>0.25087807325639738</v>
      </c>
      <c r="F52" s="389">
        <f t="shared" si="1"/>
        <v>21</v>
      </c>
      <c r="G52" s="390">
        <f>F52*100/$F$69</f>
        <v>0.23969866453601188</v>
      </c>
    </row>
    <row r="53" spans="1:7" ht="12.75" customHeight="1" x14ac:dyDescent="0.2">
      <c r="A53" s="6" t="s">
        <v>77</v>
      </c>
      <c r="B53" s="391">
        <v>0</v>
      </c>
      <c r="C53" s="115">
        <f>B53*100/$B$69</f>
        <v>0</v>
      </c>
      <c r="D53" s="391">
        <v>1</v>
      </c>
      <c r="E53" s="115">
        <f>D53*100/$D$69</f>
        <v>5.0175614651279475E-2</v>
      </c>
      <c r="F53" s="389">
        <f t="shared" si="1"/>
        <v>1</v>
      </c>
      <c r="G53" s="390">
        <f>F53*100/$F$69</f>
        <v>1.1414222120762469E-2</v>
      </c>
    </row>
    <row r="54" spans="1:7" ht="12.75" customHeight="1" x14ac:dyDescent="0.2">
      <c r="A54" s="6" t="s">
        <v>81</v>
      </c>
      <c r="B54" s="391">
        <v>1231</v>
      </c>
      <c r="C54" s="115">
        <f>B54*100/$B$69</f>
        <v>18.188534278959811</v>
      </c>
      <c r="D54" s="391">
        <v>452</v>
      </c>
      <c r="E54" s="115">
        <f>D54*100/$D$69</f>
        <v>22.679377822378324</v>
      </c>
      <c r="F54" s="389">
        <f t="shared" si="1"/>
        <v>1683</v>
      </c>
      <c r="G54" s="390">
        <f>F54*100/$F$69</f>
        <v>19.210135829243239</v>
      </c>
    </row>
    <row r="55" spans="1:7" ht="12.75" customHeight="1" x14ac:dyDescent="0.2">
      <c r="A55" s="6" t="s">
        <v>82</v>
      </c>
      <c r="B55" s="391">
        <v>2</v>
      </c>
      <c r="C55" s="115">
        <f>B55*100/$B$69</f>
        <v>2.955082742316785E-2</v>
      </c>
      <c r="D55" s="391">
        <v>0</v>
      </c>
      <c r="E55" s="115">
        <f>D55*100/$D$69</f>
        <v>0</v>
      </c>
      <c r="F55" s="389">
        <f t="shared" si="1"/>
        <v>2</v>
      </c>
      <c r="G55" s="390">
        <f>F55*100/$F$69</f>
        <v>2.2828444241524939E-2</v>
      </c>
    </row>
    <row r="56" spans="1:7" ht="12.75" customHeight="1" x14ac:dyDescent="0.2">
      <c r="A56" s="6" t="s">
        <v>83</v>
      </c>
      <c r="B56" s="391">
        <v>7</v>
      </c>
      <c r="C56" s="115">
        <f>B56*100/$B$69</f>
        <v>0.10342789598108747</v>
      </c>
      <c r="D56" s="391">
        <v>0</v>
      </c>
      <c r="E56" s="115">
        <f>D56*100/$D$69</f>
        <v>0</v>
      </c>
      <c r="F56" s="389">
        <f t="shared" si="1"/>
        <v>7</v>
      </c>
      <c r="G56" s="390">
        <f>F56*100/$F$69</f>
        <v>7.9899554845337284E-2</v>
      </c>
    </row>
    <row r="57" spans="1:7" ht="12.75" customHeight="1" x14ac:dyDescent="0.2">
      <c r="A57" s="6" t="s">
        <v>86</v>
      </c>
      <c r="B57" s="393">
        <v>1</v>
      </c>
      <c r="C57" s="115">
        <f>B57*100/$B$69</f>
        <v>1.4775413711583925E-2</v>
      </c>
      <c r="D57" s="393">
        <v>0</v>
      </c>
      <c r="E57" s="115">
        <f>D57*100/$D$69</f>
        <v>0</v>
      </c>
      <c r="F57" s="389">
        <f t="shared" si="1"/>
        <v>1</v>
      </c>
      <c r="G57" s="390">
        <f>F57*100/$F$69</f>
        <v>1.1414222120762469E-2</v>
      </c>
    </row>
    <row r="58" spans="1:7" x14ac:dyDescent="0.2">
      <c r="A58" s="6" t="s">
        <v>87</v>
      </c>
      <c r="B58" s="391">
        <v>4</v>
      </c>
      <c r="C58" s="115">
        <f>B58*100/$B$69</f>
        <v>5.9101654846335699E-2</v>
      </c>
      <c r="D58" s="391">
        <v>1</v>
      </c>
      <c r="E58" s="115">
        <f>D58*100/$D$69</f>
        <v>5.0175614651279475E-2</v>
      </c>
      <c r="F58" s="389">
        <f t="shared" si="1"/>
        <v>5</v>
      </c>
      <c r="G58" s="390">
        <f>F58*100/$F$69</f>
        <v>5.7071110603812349E-2</v>
      </c>
    </row>
    <row r="59" spans="1:7" ht="12.75" customHeight="1" x14ac:dyDescent="0.2">
      <c r="A59" s="240" t="s">
        <v>90</v>
      </c>
      <c r="B59" s="394">
        <v>7</v>
      </c>
      <c r="C59" s="115">
        <f>B59*100/$B$69</f>
        <v>0.10342789598108747</v>
      </c>
      <c r="D59" s="394">
        <v>5</v>
      </c>
      <c r="E59" s="115">
        <f>D59*100/$D$69</f>
        <v>0.25087807325639738</v>
      </c>
      <c r="F59" s="389">
        <f t="shared" si="1"/>
        <v>12</v>
      </c>
      <c r="G59" s="390">
        <f>F59*100/$F$69</f>
        <v>0.13697066544914965</v>
      </c>
    </row>
    <row r="60" spans="1:7" ht="12.75" customHeight="1" x14ac:dyDescent="0.2">
      <c r="A60" s="6" t="s">
        <v>91</v>
      </c>
      <c r="B60" s="391">
        <v>1</v>
      </c>
      <c r="C60" s="115">
        <f>B60*100/$B$69</f>
        <v>1.4775413711583925E-2</v>
      </c>
      <c r="D60" s="391">
        <v>0</v>
      </c>
      <c r="E60" s="115">
        <f>D60*100/$D$69</f>
        <v>0</v>
      </c>
      <c r="F60" s="389">
        <f t="shared" si="1"/>
        <v>1</v>
      </c>
      <c r="G60" s="390">
        <f>F60*100/$F$69</f>
        <v>1.1414222120762469E-2</v>
      </c>
    </row>
    <row r="61" spans="1:7" ht="12.75" customHeight="1" x14ac:dyDescent="0.2">
      <c r="A61" s="6" t="s">
        <v>92</v>
      </c>
      <c r="B61" s="391">
        <v>2</v>
      </c>
      <c r="C61" s="115">
        <f>B61*100/$B$69</f>
        <v>2.955082742316785E-2</v>
      </c>
      <c r="D61" s="391">
        <v>0</v>
      </c>
      <c r="E61" s="115">
        <f>D61*100/$D$69</f>
        <v>0</v>
      </c>
      <c r="F61" s="389">
        <f t="shared" si="1"/>
        <v>2</v>
      </c>
      <c r="G61" s="390">
        <f>F61*100/$F$69</f>
        <v>2.2828444241524939E-2</v>
      </c>
    </row>
    <row r="62" spans="1:7" ht="12.75" customHeight="1" x14ac:dyDescent="0.2">
      <c r="A62" s="6" t="s">
        <v>93</v>
      </c>
      <c r="B62" s="391">
        <v>0</v>
      </c>
      <c r="C62" s="115">
        <f>B62*100/$B$69</f>
        <v>0</v>
      </c>
      <c r="D62" s="391">
        <v>1</v>
      </c>
      <c r="E62" s="115">
        <f>D62*100/$D$69</f>
        <v>5.0175614651279475E-2</v>
      </c>
      <c r="F62" s="389">
        <f t="shared" ref="F62:F68" si="2">SUM(B62,D62)</f>
        <v>1</v>
      </c>
      <c r="G62" s="390">
        <f>F62*100/$F$69</f>
        <v>1.1414222120762469E-2</v>
      </c>
    </row>
    <row r="63" spans="1:7" ht="12.75" customHeight="1" x14ac:dyDescent="0.2">
      <c r="A63" s="6" t="s">
        <v>96</v>
      </c>
      <c r="B63" s="391">
        <v>2</v>
      </c>
      <c r="C63" s="115">
        <f>B63*100/$B$69</f>
        <v>2.955082742316785E-2</v>
      </c>
      <c r="D63" s="391">
        <v>0</v>
      </c>
      <c r="E63" s="115">
        <f>D63*100/$D$69</f>
        <v>0</v>
      </c>
      <c r="F63" s="389">
        <f t="shared" si="2"/>
        <v>2</v>
      </c>
      <c r="G63" s="390">
        <f>F63*100/$F$69</f>
        <v>2.2828444241524939E-2</v>
      </c>
    </row>
    <row r="64" spans="1:7" ht="12.75" customHeight="1" x14ac:dyDescent="0.2">
      <c r="A64" s="6" t="s">
        <v>97</v>
      </c>
      <c r="B64" s="391">
        <v>5</v>
      </c>
      <c r="C64" s="115">
        <f>B64*100/$B$69</f>
        <v>7.3877068557919617E-2</v>
      </c>
      <c r="D64" s="391">
        <v>6</v>
      </c>
      <c r="E64" s="115">
        <f>D64*100/$D$69</f>
        <v>0.30105368790767689</v>
      </c>
      <c r="F64" s="389">
        <f t="shared" si="2"/>
        <v>11</v>
      </c>
      <c r="G64" s="390">
        <f>F64*100/$F$69</f>
        <v>0.12555644332838717</v>
      </c>
    </row>
    <row r="65" spans="1:7" ht="12.75" customHeight="1" x14ac:dyDescent="0.2">
      <c r="A65" s="6" t="s">
        <v>100</v>
      </c>
      <c r="B65" s="391">
        <v>4719</v>
      </c>
      <c r="C65" s="115">
        <f>B65*100/$B$69</f>
        <v>69.725177304964532</v>
      </c>
      <c r="D65" s="391">
        <v>1300</v>
      </c>
      <c r="E65" s="115">
        <f>D65*100/$D$69</f>
        <v>65.228299046663324</v>
      </c>
      <c r="F65" s="389">
        <f t="shared" si="2"/>
        <v>6019</v>
      </c>
      <c r="G65" s="390">
        <f>F65*100/$F$69</f>
        <v>68.702202944869313</v>
      </c>
    </row>
    <row r="66" spans="1:7" ht="12.75" customHeight="1" x14ac:dyDescent="0.2">
      <c r="A66" s="6" t="s">
        <v>101</v>
      </c>
      <c r="B66" s="391">
        <v>32</v>
      </c>
      <c r="C66" s="115">
        <f>B66*100/$B$69</f>
        <v>0.4728132387706856</v>
      </c>
      <c r="D66" s="391">
        <v>6</v>
      </c>
      <c r="E66" s="115">
        <f>D66*100/$D$69</f>
        <v>0.30105368790767689</v>
      </c>
      <c r="F66" s="389">
        <f t="shared" si="2"/>
        <v>38</v>
      </c>
      <c r="G66" s="390">
        <f>F66*100/$F$69</f>
        <v>0.43374044058897387</v>
      </c>
    </row>
    <row r="67" spans="1:7" ht="12.75" customHeight="1" x14ac:dyDescent="0.2">
      <c r="A67" s="6" t="s">
        <v>103</v>
      </c>
      <c r="B67" s="391">
        <v>35</v>
      </c>
      <c r="C67" s="115">
        <f>B67*100/$B$69</f>
        <v>0.5171394799054374</v>
      </c>
      <c r="D67" s="391">
        <v>12</v>
      </c>
      <c r="E67" s="115">
        <f>D67*100/$D$69</f>
        <v>0.60210737581535378</v>
      </c>
      <c r="F67" s="389">
        <f t="shared" si="2"/>
        <v>47</v>
      </c>
      <c r="G67" s="390">
        <f>F67*100/$F$69</f>
        <v>0.53646843967583613</v>
      </c>
    </row>
    <row r="68" spans="1:7" ht="12.75" customHeight="1" thickBot="1" x14ac:dyDescent="0.25">
      <c r="A68" s="6" t="s">
        <v>104</v>
      </c>
      <c r="B68" s="391">
        <v>1</v>
      </c>
      <c r="C68" s="115">
        <f>B68*100/$B$69</f>
        <v>1.4775413711583925E-2</v>
      </c>
      <c r="D68" s="391">
        <v>0</v>
      </c>
      <c r="E68" s="115">
        <f>D68*100/$D$69</f>
        <v>0</v>
      </c>
      <c r="F68" s="389">
        <f t="shared" si="2"/>
        <v>1</v>
      </c>
      <c r="G68" s="390">
        <f>F68*100/$F$69</f>
        <v>1.1414222120762469E-2</v>
      </c>
    </row>
    <row r="69" spans="1:7" ht="12.75" customHeight="1" thickBot="1" x14ac:dyDescent="0.25">
      <c r="A69" s="683" t="s">
        <v>125</v>
      </c>
      <c r="B69" s="717">
        <f>SUM(B6:B68)</f>
        <v>6768</v>
      </c>
      <c r="C69" s="718">
        <f>B69*100/$B$69</f>
        <v>100</v>
      </c>
      <c r="D69" s="717">
        <f>SUM(D6:D68)</f>
        <v>1993</v>
      </c>
      <c r="E69" s="719">
        <f>SUM(E6:E68)</f>
        <v>99.999999999999986</v>
      </c>
      <c r="F69" s="717">
        <f>SUM(F6:F68)</f>
        <v>8761</v>
      </c>
      <c r="G69" s="719">
        <f>SUM(G6:G68)</f>
        <v>100</v>
      </c>
    </row>
    <row r="70" spans="1:7" ht="12.75" customHeight="1" x14ac:dyDescent="0.2">
      <c r="A70" s="688"/>
      <c r="B70" s="1147"/>
      <c r="C70" s="1148"/>
      <c r="D70" s="1147"/>
      <c r="E70" s="1149"/>
      <c r="F70" s="1147"/>
      <c r="G70" s="1150"/>
    </row>
    <row r="71" spans="1:7" ht="12.75" customHeight="1" x14ac:dyDescent="0.2">
      <c r="A71" s="1151" t="s">
        <v>395</v>
      </c>
      <c r="B71" s="1152"/>
      <c r="C71" s="1152"/>
      <c r="D71" s="1152"/>
      <c r="E71" s="1152"/>
      <c r="F71" s="1152"/>
      <c r="G71" s="1152"/>
    </row>
    <row r="72" spans="1:7" ht="12.75" customHeight="1" x14ac:dyDescent="0.2">
      <c r="A72" s="1151" t="s">
        <v>396</v>
      </c>
      <c r="B72" s="1152"/>
      <c r="C72" s="1152"/>
      <c r="D72" s="1152"/>
      <c r="E72" s="1152"/>
      <c r="F72" s="1152"/>
      <c r="G72" s="1152"/>
    </row>
    <row r="73" spans="1:7" ht="12.75" customHeight="1" x14ac:dyDescent="0.2">
      <c r="A73" s="1129"/>
    </row>
    <row r="74" spans="1:7" ht="12.75" customHeight="1" x14ac:dyDescent="0.2">
      <c r="A74" s="189"/>
      <c r="B74" s="395"/>
      <c r="C74" s="397"/>
      <c r="D74" s="395"/>
      <c r="E74" s="398"/>
      <c r="F74" s="395"/>
      <c r="G74" s="396"/>
    </row>
    <row r="75" spans="1:7" ht="12.75" customHeight="1" x14ac:dyDescent="0.2">
      <c r="A75" s="518" t="s">
        <v>463</v>
      </c>
    </row>
    <row r="76" spans="1:7" ht="12.75" customHeight="1" x14ac:dyDescent="0.2">
      <c r="A76" s="48" t="s">
        <v>398</v>
      </c>
    </row>
    <row r="77" spans="1:7" x14ac:dyDescent="0.2">
      <c r="A77" s="48" t="s">
        <v>306</v>
      </c>
    </row>
    <row r="78" spans="1:7" ht="12.75" thickBot="1" x14ac:dyDescent="0.25">
      <c r="A78" s="967"/>
    </row>
    <row r="79" spans="1:7" ht="36.75" thickBot="1" x14ac:dyDescent="0.25">
      <c r="A79" s="683" t="s">
        <v>0</v>
      </c>
      <c r="B79" s="720">
        <v>2013</v>
      </c>
      <c r="C79" s="716" t="s">
        <v>124</v>
      </c>
      <c r="D79" s="720">
        <v>2014</v>
      </c>
      <c r="E79" s="716" t="s">
        <v>124</v>
      </c>
      <c r="F79" s="713" t="s">
        <v>122</v>
      </c>
      <c r="G79" s="714" t="s">
        <v>124</v>
      </c>
    </row>
    <row r="80" spans="1:7" ht="12.75" customHeight="1" thickBot="1" x14ac:dyDescent="0.25">
      <c r="A80" s="399" t="s">
        <v>125</v>
      </c>
      <c r="B80" s="1154">
        <f>B69</f>
        <v>6768</v>
      </c>
      <c r="C80" s="400">
        <v>100</v>
      </c>
      <c r="D80" s="1154">
        <f>D69</f>
        <v>1993</v>
      </c>
      <c r="E80" s="400">
        <v>100</v>
      </c>
      <c r="F80" s="401">
        <f>SUM(B80,D80)</f>
        <v>8761</v>
      </c>
      <c r="G80" s="402">
        <v>100</v>
      </c>
    </row>
    <row r="81" spans="1:7" ht="12.75" customHeight="1" x14ac:dyDescent="0.2">
      <c r="A81" s="519" t="s">
        <v>249</v>
      </c>
      <c r="B81" s="520"/>
      <c r="C81" s="520"/>
      <c r="D81" s="520"/>
      <c r="E81" s="520"/>
      <c r="F81" s="520"/>
      <c r="G81" s="520"/>
    </row>
    <row r="82" spans="1:7" ht="12.75" customHeight="1" thickBot="1" x14ac:dyDescent="0.25">
      <c r="A82" s="519" t="s">
        <v>307</v>
      </c>
      <c r="B82" s="520"/>
      <c r="C82" s="520"/>
      <c r="D82" s="520"/>
      <c r="E82" s="520"/>
      <c r="F82" s="520"/>
      <c r="G82" s="520"/>
    </row>
    <row r="83" spans="1:7" ht="12.75" customHeight="1" x14ac:dyDescent="0.2">
      <c r="A83" s="245" t="s">
        <v>100</v>
      </c>
      <c r="B83" s="404">
        <v>4719</v>
      </c>
      <c r="C83" s="403">
        <f>B83*100/B80</f>
        <v>69.725177304964532</v>
      </c>
      <c r="D83" s="404">
        <v>1300</v>
      </c>
      <c r="E83" s="405">
        <f>D83*100/D80</f>
        <v>65.228299046663324</v>
      </c>
      <c r="F83" s="1153">
        <v>6019</v>
      </c>
      <c r="G83" s="724">
        <f>F83*100/$F$80</f>
        <v>68.702202944869313</v>
      </c>
    </row>
    <row r="84" spans="1:7" ht="12.75" customHeight="1" x14ac:dyDescent="0.2">
      <c r="A84" s="6" t="s">
        <v>81</v>
      </c>
      <c r="B84" s="7">
        <v>1231</v>
      </c>
      <c r="C84" s="407">
        <f>B84*100/B80</f>
        <v>18.188534278959811</v>
      </c>
      <c r="D84" s="406">
        <v>452</v>
      </c>
      <c r="E84" s="408">
        <f>D84*100/D80</f>
        <v>22.679377822378324</v>
      </c>
      <c r="F84" s="409">
        <v>1683</v>
      </c>
      <c r="G84" s="390">
        <f t="shared" ref="G84:G92" si="3">F84*100/$F$80</f>
        <v>19.210135829243239</v>
      </c>
    </row>
    <row r="85" spans="1:7" ht="12.75" customHeight="1" x14ac:dyDescent="0.2">
      <c r="A85" s="6" t="s">
        <v>14</v>
      </c>
      <c r="B85" s="7">
        <v>419</v>
      </c>
      <c r="C85" s="407">
        <f>B85*100/B80</f>
        <v>6.1908983451536646</v>
      </c>
      <c r="D85" s="406">
        <v>93</v>
      </c>
      <c r="E85" s="408">
        <f>D85*100/D80</f>
        <v>4.6663321625689917</v>
      </c>
      <c r="F85" s="409">
        <v>512</v>
      </c>
      <c r="G85" s="390">
        <f t="shared" si="3"/>
        <v>5.8440817258303843</v>
      </c>
    </row>
    <row r="86" spans="1:7" ht="12.75" customHeight="1" x14ac:dyDescent="0.2">
      <c r="A86" s="6" t="s">
        <v>68</v>
      </c>
      <c r="B86" s="7">
        <v>39</v>
      </c>
      <c r="C86" s="407">
        <f>B86*100/B80</f>
        <v>0.57624113475177308</v>
      </c>
      <c r="D86" s="406">
        <v>25</v>
      </c>
      <c r="E86" s="408">
        <f>D86*100/D80</f>
        <v>1.2543903662819869</v>
      </c>
      <c r="F86" s="409">
        <v>64</v>
      </c>
      <c r="G86" s="390">
        <f t="shared" si="3"/>
        <v>0.73051021572879804</v>
      </c>
    </row>
    <row r="87" spans="1:7" ht="12.75" customHeight="1" x14ac:dyDescent="0.2">
      <c r="A87" s="6" t="s">
        <v>30</v>
      </c>
      <c r="B87" s="7">
        <v>23</v>
      </c>
      <c r="C87" s="407">
        <f>B87*100/B80</f>
        <v>0.33983451536643028</v>
      </c>
      <c r="D87" s="406">
        <v>29</v>
      </c>
      <c r="E87" s="410">
        <f>D87*100/D80</f>
        <v>1.4550928248871049</v>
      </c>
      <c r="F87" s="409">
        <v>52</v>
      </c>
      <c r="G87" s="390">
        <f t="shared" si="3"/>
        <v>0.59353955027964844</v>
      </c>
    </row>
    <row r="88" spans="1:7" ht="12.75" customHeight="1" x14ac:dyDescent="0.2">
      <c r="A88" s="6" t="s">
        <v>103</v>
      </c>
      <c r="B88" s="7">
        <v>35</v>
      </c>
      <c r="C88" s="407">
        <f>B88*100/B80</f>
        <v>0.5171394799054374</v>
      </c>
      <c r="D88" s="406">
        <v>12</v>
      </c>
      <c r="E88" s="408">
        <f>D88*100/D80</f>
        <v>0.60210737581535378</v>
      </c>
      <c r="F88" s="409">
        <v>47</v>
      </c>
      <c r="G88" s="390">
        <f t="shared" si="3"/>
        <v>0.53646843967583613</v>
      </c>
    </row>
    <row r="89" spans="1:7" ht="12.75" customHeight="1" x14ac:dyDescent="0.2">
      <c r="A89" s="6" t="s">
        <v>101</v>
      </c>
      <c r="B89" s="7">
        <v>32</v>
      </c>
      <c r="C89" s="407">
        <f>B89*100/B80</f>
        <v>0.4728132387706856</v>
      </c>
      <c r="D89" s="406">
        <v>6</v>
      </c>
      <c r="E89" s="408">
        <f>D89*100/D80</f>
        <v>0.30105368790767689</v>
      </c>
      <c r="F89" s="409">
        <v>38</v>
      </c>
      <c r="G89" s="390">
        <f t="shared" si="3"/>
        <v>0.43374044058897387</v>
      </c>
    </row>
    <row r="90" spans="1:7" ht="12.75" customHeight="1" x14ac:dyDescent="0.2">
      <c r="A90" s="6" t="s">
        <v>47</v>
      </c>
      <c r="B90" s="7">
        <v>31</v>
      </c>
      <c r="C90" s="407">
        <f>B90*100/B80</f>
        <v>0.45803782505910168</v>
      </c>
      <c r="D90" s="406">
        <v>5</v>
      </c>
      <c r="E90" s="408">
        <f>D90*100/D80</f>
        <v>0.25087807325639738</v>
      </c>
      <c r="F90" s="409">
        <v>36</v>
      </c>
      <c r="G90" s="390">
        <f t="shared" si="3"/>
        <v>0.4109119963474489</v>
      </c>
    </row>
    <row r="91" spans="1:7" ht="12.75" customHeight="1" x14ac:dyDescent="0.2">
      <c r="A91" s="6" t="s">
        <v>7</v>
      </c>
      <c r="B91" s="7">
        <v>27</v>
      </c>
      <c r="C91" s="407">
        <f>B91*100/B80</f>
        <v>0.39893617021276595</v>
      </c>
      <c r="D91" s="406">
        <v>7</v>
      </c>
      <c r="E91" s="408">
        <f>D91*100/D80</f>
        <v>0.35122930255895635</v>
      </c>
      <c r="F91" s="409">
        <v>34</v>
      </c>
      <c r="G91" s="390">
        <f t="shared" si="3"/>
        <v>0.38808355210592399</v>
      </c>
    </row>
    <row r="92" spans="1:7" ht="12.75" customHeight="1" thickBot="1" x14ac:dyDescent="0.25">
      <c r="A92" s="411" t="s">
        <v>20</v>
      </c>
      <c r="B92" s="412">
        <v>23</v>
      </c>
      <c r="C92" s="413">
        <f>B92*100/B80</f>
        <v>0.33983451536643028</v>
      </c>
      <c r="D92" s="414">
        <v>4</v>
      </c>
      <c r="E92" s="413">
        <f>D92*100/D80</f>
        <v>0.2007024586051179</v>
      </c>
      <c r="F92" s="415">
        <v>27</v>
      </c>
      <c r="G92" s="402">
        <f t="shared" si="3"/>
        <v>0.30818399726058671</v>
      </c>
    </row>
    <row r="93" spans="1:7" ht="12.75" customHeight="1" thickBot="1" x14ac:dyDescent="0.25">
      <c r="A93" s="683" t="s">
        <v>184</v>
      </c>
      <c r="B93" s="721">
        <f t="shared" ref="B93:G93" si="4">SUM(B83:B92)</f>
        <v>6579</v>
      </c>
      <c r="C93" s="722">
        <f t="shared" si="4"/>
        <v>97.207446808510639</v>
      </c>
      <c r="D93" s="721">
        <f t="shared" si="4"/>
        <v>1933</v>
      </c>
      <c r="E93" s="722">
        <f t="shared" si="4"/>
        <v>96.989463120923247</v>
      </c>
      <c r="F93" s="723">
        <f t="shared" si="4"/>
        <v>8512</v>
      </c>
      <c r="G93" s="719">
        <f t="shared" si="4"/>
        <v>97.157858691930144</v>
      </c>
    </row>
    <row r="94" spans="1:7" ht="12.75" customHeight="1" x14ac:dyDescent="0.2">
      <c r="A94" s="1152"/>
      <c r="B94" s="1152"/>
      <c r="C94" s="1152"/>
      <c r="D94" s="1152"/>
      <c r="E94" s="1152"/>
      <c r="F94" s="1152"/>
      <c r="G94" s="1152"/>
    </row>
    <row r="95" spans="1:7" ht="12.75" customHeight="1" x14ac:dyDescent="0.2">
      <c r="A95" s="1151" t="s">
        <v>395</v>
      </c>
      <c r="B95" s="1152"/>
      <c r="C95" s="1152"/>
      <c r="D95" s="1152"/>
      <c r="E95" s="1152"/>
      <c r="F95" s="1152"/>
      <c r="G95" s="1152"/>
    </row>
    <row r="96" spans="1:7" ht="12.75" customHeight="1" x14ac:dyDescent="0.2">
      <c r="A96" s="1151" t="s">
        <v>396</v>
      </c>
      <c r="B96" s="1152"/>
      <c r="C96" s="1152"/>
      <c r="D96" s="1152"/>
      <c r="E96" s="1152"/>
      <c r="F96" s="1152"/>
      <c r="G96" s="1152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5"/>
  <dimension ref="A1:I101"/>
  <sheetViews>
    <sheetView zoomScaleNormal="100" workbookViewId="0">
      <selection activeCell="A2" sqref="A2"/>
    </sheetView>
  </sheetViews>
  <sheetFormatPr defaultRowHeight="12" x14ac:dyDescent="0.2"/>
  <cols>
    <col min="1" max="1" width="32.7109375" style="48" customWidth="1"/>
    <col min="2" max="3" width="5.42578125" style="48" bestFit="1" customWidth="1"/>
    <col min="4" max="4" width="6.5703125" style="48" bestFit="1" customWidth="1"/>
    <col min="5" max="5" width="5.42578125" style="48" bestFit="1" customWidth="1"/>
    <col min="6" max="6" width="6" style="48" bestFit="1" customWidth="1"/>
    <col min="7" max="7" width="6.5703125" style="48" bestFit="1" customWidth="1"/>
    <col min="8" max="8" width="6.42578125" style="48" bestFit="1" customWidth="1"/>
    <col min="9" max="9" width="6.42578125" style="48" customWidth="1"/>
    <col min="10" max="10" width="20.42578125" style="48" customWidth="1"/>
    <col min="11" max="16384" width="9.140625" style="48"/>
  </cols>
  <sheetData>
    <row r="1" spans="1:9" x14ac:dyDescent="0.2">
      <c r="A1" s="48" t="s">
        <v>464</v>
      </c>
    </row>
    <row r="2" spans="1:9" x14ac:dyDescent="0.2">
      <c r="A2" s="1082"/>
    </row>
    <row r="3" spans="1:9" ht="12.75" thickBot="1" x14ac:dyDescent="0.25"/>
    <row r="4" spans="1:9" ht="15.75" customHeight="1" x14ac:dyDescent="0.2">
      <c r="A4" s="1527" t="s">
        <v>0</v>
      </c>
      <c r="B4" s="1529" t="s">
        <v>377</v>
      </c>
      <c r="C4" s="1533"/>
      <c r="D4" s="1530"/>
      <c r="E4" s="1529">
        <v>2015</v>
      </c>
      <c r="F4" s="1533"/>
      <c r="G4" s="1534"/>
      <c r="H4" s="1535" t="s">
        <v>122</v>
      </c>
      <c r="I4" s="1537" t="s">
        <v>124</v>
      </c>
    </row>
    <row r="5" spans="1:9" ht="39.75" customHeight="1" thickBot="1" x14ac:dyDescent="0.25">
      <c r="A5" s="1532"/>
      <c r="B5" s="681" t="s">
        <v>115</v>
      </c>
      <c r="C5" s="680" t="s">
        <v>151</v>
      </c>
      <c r="D5" s="1087" t="s">
        <v>122</v>
      </c>
      <c r="E5" s="681" t="s">
        <v>115</v>
      </c>
      <c r="F5" s="680" t="s">
        <v>151</v>
      </c>
      <c r="G5" s="1030" t="s">
        <v>122</v>
      </c>
      <c r="H5" s="1536"/>
      <c r="I5" s="1538"/>
    </row>
    <row r="6" spans="1:9" x14ac:dyDescent="0.2">
      <c r="A6" s="1006" t="s">
        <v>1</v>
      </c>
      <c r="B6" s="1007" t="s">
        <v>121</v>
      </c>
      <c r="C6" s="382" t="s">
        <v>121</v>
      </c>
      <c r="D6" s="1014">
        <f t="shared" ref="D6:D8" si="0">SUM(B6:C6)</f>
        <v>0</v>
      </c>
      <c r="E6" s="457" t="s">
        <v>121</v>
      </c>
      <c r="F6" s="458">
        <v>22</v>
      </c>
      <c r="G6" s="1017">
        <f t="shared" ref="G6:G8" si="1">SUM(E6:F6)</f>
        <v>22</v>
      </c>
      <c r="H6" s="1010">
        <f t="shared" ref="H6:H69" si="2">SUM(G6,D6)</f>
        <v>22</v>
      </c>
      <c r="I6" s="1008">
        <f t="shared" ref="I6:I69" si="3">H6/$H$98</f>
        <v>1.0672876340173678E-3</v>
      </c>
    </row>
    <row r="7" spans="1:9" x14ac:dyDescent="0.2">
      <c r="A7" s="1006" t="s">
        <v>2</v>
      </c>
      <c r="B7" s="1007" t="s">
        <v>121</v>
      </c>
      <c r="C7" s="382" t="s">
        <v>121</v>
      </c>
      <c r="D7" s="1014">
        <f t="shared" si="0"/>
        <v>0</v>
      </c>
      <c r="E7" s="457">
        <v>6</v>
      </c>
      <c r="F7" s="458">
        <v>17</v>
      </c>
      <c r="G7" s="1017">
        <f t="shared" si="1"/>
        <v>23</v>
      </c>
      <c r="H7" s="1010">
        <f t="shared" si="2"/>
        <v>23</v>
      </c>
      <c r="I7" s="1008">
        <f t="shared" si="3"/>
        <v>1.1158007082908844E-3</v>
      </c>
    </row>
    <row r="8" spans="1:9" x14ac:dyDescent="0.2">
      <c r="A8" s="1006" t="s">
        <v>3</v>
      </c>
      <c r="B8" s="1007" t="s">
        <v>121</v>
      </c>
      <c r="C8" s="382" t="s">
        <v>121</v>
      </c>
      <c r="D8" s="1014">
        <f t="shared" si="0"/>
        <v>0</v>
      </c>
      <c r="E8" s="457" t="s">
        <v>121</v>
      </c>
      <c r="F8" s="458">
        <v>9</v>
      </c>
      <c r="G8" s="1017">
        <f t="shared" si="1"/>
        <v>9</v>
      </c>
      <c r="H8" s="1010">
        <f t="shared" si="2"/>
        <v>9</v>
      </c>
      <c r="I8" s="1008">
        <f t="shared" si="3"/>
        <v>4.3661766846165044E-4</v>
      </c>
    </row>
    <row r="9" spans="1:9" x14ac:dyDescent="0.2">
      <c r="A9" s="1006" t="s">
        <v>4</v>
      </c>
      <c r="B9" s="1007">
        <v>1</v>
      </c>
      <c r="C9" s="382">
        <v>2</v>
      </c>
      <c r="D9" s="1014">
        <f>SUM(B9:C9)</f>
        <v>3</v>
      </c>
      <c r="E9" s="457">
        <v>1</v>
      </c>
      <c r="F9" s="458">
        <v>3</v>
      </c>
      <c r="G9" s="1017">
        <f t="shared" ref="G9:G40" si="4">SUM(E9:F9)</f>
        <v>4</v>
      </c>
      <c r="H9" s="1010">
        <f t="shared" si="2"/>
        <v>7</v>
      </c>
      <c r="I9" s="1008">
        <f t="shared" si="3"/>
        <v>3.3959151991461698E-4</v>
      </c>
    </row>
    <row r="10" spans="1:9" x14ac:dyDescent="0.2">
      <c r="A10" s="1006" t="s">
        <v>5</v>
      </c>
      <c r="B10" s="1007" t="s">
        <v>121</v>
      </c>
      <c r="C10" s="382">
        <v>3</v>
      </c>
      <c r="D10" s="1014">
        <f t="shared" ref="D10:D73" si="5">SUM(B10:C10)</f>
        <v>3</v>
      </c>
      <c r="E10" s="457">
        <v>2</v>
      </c>
      <c r="F10" s="458">
        <v>10</v>
      </c>
      <c r="G10" s="1018">
        <f t="shared" si="4"/>
        <v>12</v>
      </c>
      <c r="H10" s="1010">
        <f t="shared" si="2"/>
        <v>15</v>
      </c>
      <c r="I10" s="1008">
        <f t="shared" si="3"/>
        <v>7.2769611410275069E-4</v>
      </c>
    </row>
    <row r="11" spans="1:9" x14ac:dyDescent="0.2">
      <c r="A11" s="1006" t="s">
        <v>6</v>
      </c>
      <c r="B11" s="1007" t="s">
        <v>121</v>
      </c>
      <c r="C11" s="382" t="s">
        <v>121</v>
      </c>
      <c r="D11" s="1014">
        <f t="shared" si="5"/>
        <v>0</v>
      </c>
      <c r="E11" s="457" t="s">
        <v>121</v>
      </c>
      <c r="F11" s="458">
        <v>2</v>
      </c>
      <c r="G11" s="1018">
        <f t="shared" si="4"/>
        <v>2</v>
      </c>
      <c r="H11" s="1010">
        <f t="shared" si="2"/>
        <v>2</v>
      </c>
      <c r="I11" s="1008">
        <f t="shared" si="3"/>
        <v>9.7026148547033427E-5</v>
      </c>
    </row>
    <row r="12" spans="1:9" x14ac:dyDescent="0.2">
      <c r="A12" s="1006" t="s">
        <v>7</v>
      </c>
      <c r="B12" s="1007">
        <v>12</v>
      </c>
      <c r="C12" s="382">
        <v>38</v>
      </c>
      <c r="D12" s="1014">
        <f t="shared" si="5"/>
        <v>50</v>
      </c>
      <c r="E12" s="457">
        <v>30</v>
      </c>
      <c r="F12" s="458">
        <v>46</v>
      </c>
      <c r="G12" s="1018">
        <f t="shared" si="4"/>
        <v>76</v>
      </c>
      <c r="H12" s="1010">
        <f t="shared" si="2"/>
        <v>126</v>
      </c>
      <c r="I12" s="1008">
        <f t="shared" si="3"/>
        <v>6.1126473584631061E-3</v>
      </c>
    </row>
    <row r="13" spans="1:9" x14ac:dyDescent="0.2">
      <c r="A13" s="1006" t="s">
        <v>8</v>
      </c>
      <c r="B13" s="1007" t="s">
        <v>121</v>
      </c>
      <c r="C13" s="382">
        <v>2</v>
      </c>
      <c r="D13" s="1014">
        <f t="shared" si="5"/>
        <v>2</v>
      </c>
      <c r="E13" s="457">
        <v>3</v>
      </c>
      <c r="F13" s="458">
        <v>7</v>
      </c>
      <c r="G13" s="1018">
        <f t="shared" si="4"/>
        <v>10</v>
      </c>
      <c r="H13" s="1010">
        <f t="shared" si="2"/>
        <v>12</v>
      </c>
      <c r="I13" s="1008">
        <f t="shared" si="3"/>
        <v>5.8215689128220051E-4</v>
      </c>
    </row>
    <row r="14" spans="1:9" x14ac:dyDescent="0.2">
      <c r="A14" s="1006" t="s">
        <v>143</v>
      </c>
      <c r="B14" s="1007" t="s">
        <v>121</v>
      </c>
      <c r="C14" s="382" t="s">
        <v>121</v>
      </c>
      <c r="D14" s="1014">
        <f t="shared" si="5"/>
        <v>0</v>
      </c>
      <c r="E14" s="457" t="s">
        <v>121</v>
      </c>
      <c r="F14" s="458">
        <v>1</v>
      </c>
      <c r="G14" s="1018">
        <f t="shared" si="4"/>
        <v>1</v>
      </c>
      <c r="H14" s="1010">
        <f t="shared" si="2"/>
        <v>1</v>
      </c>
      <c r="I14" s="1008">
        <f t="shared" si="3"/>
        <v>4.8513074273516714E-5</v>
      </c>
    </row>
    <row r="15" spans="1:9" x14ac:dyDescent="0.2">
      <c r="A15" s="1006" t="s">
        <v>9</v>
      </c>
      <c r="B15" s="1007" t="s">
        <v>121</v>
      </c>
      <c r="C15" s="382">
        <v>6</v>
      </c>
      <c r="D15" s="1014">
        <f t="shared" si="5"/>
        <v>6</v>
      </c>
      <c r="E15" s="457">
        <v>6</v>
      </c>
      <c r="F15" s="458">
        <v>17</v>
      </c>
      <c r="G15" s="1018">
        <f t="shared" si="4"/>
        <v>23</v>
      </c>
      <c r="H15" s="1010">
        <f t="shared" si="2"/>
        <v>29</v>
      </c>
      <c r="I15" s="1008">
        <f t="shared" si="3"/>
        <v>1.4068791539319848E-3</v>
      </c>
    </row>
    <row r="16" spans="1:9" x14ac:dyDescent="0.2">
      <c r="A16" s="1006" t="s">
        <v>342</v>
      </c>
      <c r="B16" s="1007" t="s">
        <v>121</v>
      </c>
      <c r="C16" s="382" t="s">
        <v>121</v>
      </c>
      <c r="D16" s="1014">
        <f t="shared" si="5"/>
        <v>0</v>
      </c>
      <c r="E16" s="457" t="s">
        <v>121</v>
      </c>
      <c r="F16" s="458">
        <v>2</v>
      </c>
      <c r="G16" s="1018">
        <f t="shared" si="4"/>
        <v>2</v>
      </c>
      <c r="H16" s="1010">
        <f t="shared" si="2"/>
        <v>2</v>
      </c>
      <c r="I16" s="1008">
        <f t="shared" si="3"/>
        <v>9.7026148547033427E-5</v>
      </c>
    </row>
    <row r="17" spans="1:9" x14ac:dyDescent="0.2">
      <c r="A17" s="1006" t="s">
        <v>10</v>
      </c>
      <c r="B17" s="1007" t="s">
        <v>121</v>
      </c>
      <c r="C17" s="382">
        <v>4</v>
      </c>
      <c r="D17" s="1014">
        <f t="shared" si="5"/>
        <v>4</v>
      </c>
      <c r="E17" s="457" t="s">
        <v>121</v>
      </c>
      <c r="F17" s="458">
        <v>6</v>
      </c>
      <c r="G17" s="1018">
        <f t="shared" si="4"/>
        <v>6</v>
      </c>
      <c r="H17" s="1010">
        <f t="shared" si="2"/>
        <v>10</v>
      </c>
      <c r="I17" s="1008">
        <f t="shared" si="3"/>
        <v>4.8513074273516711E-4</v>
      </c>
    </row>
    <row r="18" spans="1:9" x14ac:dyDescent="0.2">
      <c r="A18" s="1006" t="s">
        <v>226</v>
      </c>
      <c r="B18" s="97" t="s">
        <v>121</v>
      </c>
      <c r="C18" s="98">
        <v>1</v>
      </c>
      <c r="D18" s="1014">
        <f t="shared" si="5"/>
        <v>1</v>
      </c>
      <c r="E18" s="457" t="s">
        <v>121</v>
      </c>
      <c r="F18" s="458" t="s">
        <v>121</v>
      </c>
      <c r="G18" s="1018">
        <f t="shared" si="4"/>
        <v>0</v>
      </c>
      <c r="H18" s="1010">
        <f t="shared" si="2"/>
        <v>1</v>
      </c>
      <c r="I18" s="1008">
        <f t="shared" si="3"/>
        <v>4.8513074273516714E-5</v>
      </c>
    </row>
    <row r="19" spans="1:9" x14ac:dyDescent="0.2">
      <c r="A19" s="1006" t="s">
        <v>12</v>
      </c>
      <c r="B19" s="1007" t="s">
        <v>121</v>
      </c>
      <c r="C19" s="382">
        <v>7</v>
      </c>
      <c r="D19" s="1014">
        <f t="shared" si="5"/>
        <v>7</v>
      </c>
      <c r="E19" s="457">
        <v>3</v>
      </c>
      <c r="F19" s="458">
        <v>7</v>
      </c>
      <c r="G19" s="1018">
        <f t="shared" si="4"/>
        <v>10</v>
      </c>
      <c r="H19" s="1010">
        <f t="shared" si="2"/>
        <v>17</v>
      </c>
      <c r="I19" s="1008">
        <f t="shared" si="3"/>
        <v>8.2472226264978415E-4</v>
      </c>
    </row>
    <row r="20" spans="1:9" x14ac:dyDescent="0.2">
      <c r="A20" s="1006" t="s">
        <v>14</v>
      </c>
      <c r="B20" s="1007">
        <v>142</v>
      </c>
      <c r="C20" s="382">
        <v>207</v>
      </c>
      <c r="D20" s="1014">
        <f t="shared" si="5"/>
        <v>349</v>
      </c>
      <c r="E20" s="457">
        <v>234</v>
      </c>
      <c r="F20" s="458">
        <v>425</v>
      </c>
      <c r="G20" s="1018">
        <f t="shared" si="4"/>
        <v>659</v>
      </c>
      <c r="H20" s="1010">
        <f t="shared" si="2"/>
        <v>1008</v>
      </c>
      <c r="I20" s="1008">
        <f t="shared" si="3"/>
        <v>4.8901178867704849E-2</v>
      </c>
    </row>
    <row r="21" spans="1:9" x14ac:dyDescent="0.2">
      <c r="A21" s="1006" t="s">
        <v>17</v>
      </c>
      <c r="B21" s="1007" t="s">
        <v>121</v>
      </c>
      <c r="C21" s="382">
        <v>2</v>
      </c>
      <c r="D21" s="1014">
        <f t="shared" si="5"/>
        <v>2</v>
      </c>
      <c r="E21" s="457" t="s">
        <v>121</v>
      </c>
      <c r="F21" s="458">
        <v>4</v>
      </c>
      <c r="G21" s="1018">
        <f t="shared" si="4"/>
        <v>4</v>
      </c>
      <c r="H21" s="1010">
        <f t="shared" si="2"/>
        <v>6</v>
      </c>
      <c r="I21" s="1008">
        <f t="shared" si="3"/>
        <v>2.9107844564110026E-4</v>
      </c>
    </row>
    <row r="22" spans="1:9" x14ac:dyDescent="0.2">
      <c r="A22" s="1006" t="s">
        <v>20</v>
      </c>
      <c r="B22" s="1007">
        <v>6</v>
      </c>
      <c r="C22" s="382">
        <v>14</v>
      </c>
      <c r="D22" s="1014">
        <f t="shared" si="5"/>
        <v>20</v>
      </c>
      <c r="E22" s="457">
        <v>16</v>
      </c>
      <c r="F22" s="458">
        <v>25</v>
      </c>
      <c r="G22" s="1018">
        <f t="shared" si="4"/>
        <v>41</v>
      </c>
      <c r="H22" s="1010">
        <f t="shared" si="2"/>
        <v>61</v>
      </c>
      <c r="I22" s="1008">
        <f t="shared" si="3"/>
        <v>2.9592975306845194E-3</v>
      </c>
    </row>
    <row r="23" spans="1:9" x14ac:dyDescent="0.2">
      <c r="A23" s="1006" t="s">
        <v>205</v>
      </c>
      <c r="B23" s="1007" t="s">
        <v>121</v>
      </c>
      <c r="C23" s="382">
        <v>1</v>
      </c>
      <c r="D23" s="1014">
        <f t="shared" si="5"/>
        <v>1</v>
      </c>
      <c r="E23" s="457" t="s">
        <v>121</v>
      </c>
      <c r="F23" s="458" t="s">
        <v>121</v>
      </c>
      <c r="G23" s="1018">
        <f t="shared" si="4"/>
        <v>0</v>
      </c>
      <c r="H23" s="1010">
        <f t="shared" si="2"/>
        <v>1</v>
      </c>
      <c r="I23" s="1008">
        <f t="shared" si="3"/>
        <v>4.8513074273516714E-5</v>
      </c>
    </row>
    <row r="24" spans="1:9" x14ac:dyDescent="0.2">
      <c r="A24" s="1006" t="s">
        <v>22</v>
      </c>
      <c r="B24" s="1007" t="s">
        <v>121</v>
      </c>
      <c r="C24" s="382">
        <v>1</v>
      </c>
      <c r="D24" s="1014">
        <f t="shared" si="5"/>
        <v>1</v>
      </c>
      <c r="E24" s="457">
        <v>2</v>
      </c>
      <c r="F24" s="458" t="s">
        <v>121</v>
      </c>
      <c r="G24" s="1018">
        <f t="shared" si="4"/>
        <v>2</v>
      </c>
      <c r="H24" s="1010">
        <f t="shared" si="2"/>
        <v>3</v>
      </c>
      <c r="I24" s="1008">
        <f t="shared" si="3"/>
        <v>1.4553922282055013E-4</v>
      </c>
    </row>
    <row r="25" spans="1:9" x14ac:dyDescent="0.2">
      <c r="A25" s="1006" t="s">
        <v>116</v>
      </c>
      <c r="B25" s="1007" t="s">
        <v>121</v>
      </c>
      <c r="C25" s="382" t="s">
        <v>121</v>
      </c>
      <c r="D25" s="1014">
        <f t="shared" si="5"/>
        <v>0</v>
      </c>
      <c r="E25" s="457">
        <v>1</v>
      </c>
      <c r="F25" s="458" t="s">
        <v>121</v>
      </c>
      <c r="G25" s="1018">
        <f t="shared" si="4"/>
        <v>1</v>
      </c>
      <c r="H25" s="1010">
        <f t="shared" si="2"/>
        <v>1</v>
      </c>
      <c r="I25" s="1008">
        <f t="shared" si="3"/>
        <v>4.8513074273516714E-5</v>
      </c>
    </row>
    <row r="26" spans="1:9" x14ac:dyDescent="0.2">
      <c r="A26" s="1006" t="s">
        <v>23</v>
      </c>
      <c r="B26" s="1007" t="s">
        <v>121</v>
      </c>
      <c r="C26" s="382">
        <v>1</v>
      </c>
      <c r="D26" s="1014">
        <f t="shared" si="5"/>
        <v>1</v>
      </c>
      <c r="E26" s="457" t="s">
        <v>121</v>
      </c>
      <c r="F26" s="458" t="s">
        <v>121</v>
      </c>
      <c r="G26" s="1018">
        <f t="shared" si="4"/>
        <v>0</v>
      </c>
      <c r="H26" s="1010">
        <f t="shared" si="2"/>
        <v>1</v>
      </c>
      <c r="I26" s="1008">
        <f t="shared" si="3"/>
        <v>4.8513074273516714E-5</v>
      </c>
    </row>
    <row r="27" spans="1:9" x14ac:dyDescent="0.2">
      <c r="A27" s="1006" t="s">
        <v>24</v>
      </c>
      <c r="B27" s="1007" t="s">
        <v>121</v>
      </c>
      <c r="C27" s="382">
        <v>5</v>
      </c>
      <c r="D27" s="1014">
        <f t="shared" si="5"/>
        <v>5</v>
      </c>
      <c r="E27" s="457" t="s">
        <v>121</v>
      </c>
      <c r="F27" s="458">
        <v>18</v>
      </c>
      <c r="G27" s="1018">
        <f t="shared" si="4"/>
        <v>18</v>
      </c>
      <c r="H27" s="1010">
        <f t="shared" si="2"/>
        <v>23</v>
      </c>
      <c r="I27" s="1008">
        <f t="shared" si="3"/>
        <v>1.1158007082908844E-3</v>
      </c>
    </row>
    <row r="28" spans="1:9" x14ac:dyDescent="0.2">
      <c r="A28" s="1006" t="s">
        <v>206</v>
      </c>
      <c r="B28" s="1007" t="s">
        <v>121</v>
      </c>
      <c r="C28" s="382" t="s">
        <v>121</v>
      </c>
      <c r="D28" s="1014">
        <f t="shared" si="5"/>
        <v>0</v>
      </c>
      <c r="E28" s="457" t="s">
        <v>121</v>
      </c>
      <c r="F28" s="458">
        <v>1</v>
      </c>
      <c r="G28" s="1018">
        <f t="shared" si="4"/>
        <v>1</v>
      </c>
      <c r="H28" s="1010">
        <f t="shared" si="2"/>
        <v>1</v>
      </c>
      <c r="I28" s="1008">
        <f t="shared" si="3"/>
        <v>4.8513074273516714E-5</v>
      </c>
    </row>
    <row r="29" spans="1:9" x14ac:dyDescent="0.2">
      <c r="A29" s="1006" t="s">
        <v>27</v>
      </c>
      <c r="B29" s="1007" t="s">
        <v>121</v>
      </c>
      <c r="C29" s="382" t="s">
        <v>121</v>
      </c>
      <c r="D29" s="1014">
        <f t="shared" si="5"/>
        <v>0</v>
      </c>
      <c r="E29" s="457" t="s">
        <v>121</v>
      </c>
      <c r="F29" s="458">
        <v>2</v>
      </c>
      <c r="G29" s="1018">
        <f t="shared" si="4"/>
        <v>2</v>
      </c>
      <c r="H29" s="1010">
        <f t="shared" si="2"/>
        <v>2</v>
      </c>
      <c r="I29" s="1008">
        <f t="shared" si="3"/>
        <v>9.7026148547033427E-5</v>
      </c>
    </row>
    <row r="30" spans="1:9" x14ac:dyDescent="0.2">
      <c r="A30" s="1006" t="s">
        <v>28</v>
      </c>
      <c r="B30" s="1007" t="s">
        <v>121</v>
      </c>
      <c r="C30" s="382">
        <v>1</v>
      </c>
      <c r="D30" s="1014">
        <f t="shared" si="5"/>
        <v>1</v>
      </c>
      <c r="E30" s="457" t="s">
        <v>121</v>
      </c>
      <c r="F30" s="458">
        <v>1</v>
      </c>
      <c r="G30" s="1018">
        <f t="shared" si="4"/>
        <v>1</v>
      </c>
      <c r="H30" s="1010">
        <f t="shared" si="2"/>
        <v>2</v>
      </c>
      <c r="I30" s="1008">
        <f t="shared" si="3"/>
        <v>9.7026148547033427E-5</v>
      </c>
    </row>
    <row r="31" spans="1:9" x14ac:dyDescent="0.2">
      <c r="A31" s="1006" t="s">
        <v>29</v>
      </c>
      <c r="B31" s="1007" t="s">
        <v>121</v>
      </c>
      <c r="C31" s="382">
        <v>2</v>
      </c>
      <c r="D31" s="1014">
        <f t="shared" si="5"/>
        <v>2</v>
      </c>
      <c r="E31" s="457">
        <v>1</v>
      </c>
      <c r="F31" s="458">
        <v>3</v>
      </c>
      <c r="G31" s="1018">
        <f t="shared" si="4"/>
        <v>4</v>
      </c>
      <c r="H31" s="1010">
        <f t="shared" si="2"/>
        <v>6</v>
      </c>
      <c r="I31" s="1008">
        <f t="shared" si="3"/>
        <v>2.9107844564110026E-4</v>
      </c>
    </row>
    <row r="32" spans="1:9" x14ac:dyDescent="0.2">
      <c r="A32" s="1006" t="s">
        <v>30</v>
      </c>
      <c r="B32" s="97">
        <v>27</v>
      </c>
      <c r="C32" s="98">
        <v>67</v>
      </c>
      <c r="D32" s="1014">
        <f t="shared" si="5"/>
        <v>94</v>
      </c>
      <c r="E32" s="457">
        <v>34</v>
      </c>
      <c r="F32" s="458">
        <v>83</v>
      </c>
      <c r="G32" s="1018">
        <f t="shared" si="4"/>
        <v>117</v>
      </c>
      <c r="H32" s="1010">
        <f t="shared" si="2"/>
        <v>211</v>
      </c>
      <c r="I32" s="1008">
        <f t="shared" si="3"/>
        <v>1.0236258671712026E-2</v>
      </c>
    </row>
    <row r="33" spans="1:9" x14ac:dyDescent="0.2">
      <c r="A33" s="1006" t="s">
        <v>33</v>
      </c>
      <c r="B33" s="97" t="s">
        <v>121</v>
      </c>
      <c r="C33" s="98">
        <v>1</v>
      </c>
      <c r="D33" s="1014">
        <f t="shared" si="5"/>
        <v>1</v>
      </c>
      <c r="E33" s="457">
        <v>1</v>
      </c>
      <c r="F33" s="458" t="s">
        <v>121</v>
      </c>
      <c r="G33" s="1018">
        <f t="shared" si="4"/>
        <v>1</v>
      </c>
      <c r="H33" s="1010">
        <f t="shared" si="2"/>
        <v>2</v>
      </c>
      <c r="I33" s="1008">
        <f t="shared" si="3"/>
        <v>9.7026148547033427E-5</v>
      </c>
    </row>
    <row r="34" spans="1:9" x14ac:dyDescent="0.2">
      <c r="A34" s="1006" t="s">
        <v>208</v>
      </c>
      <c r="B34" s="97" t="s">
        <v>121</v>
      </c>
      <c r="C34" s="98" t="s">
        <v>121</v>
      </c>
      <c r="D34" s="1014">
        <f t="shared" si="5"/>
        <v>0</v>
      </c>
      <c r="E34" s="457" t="s">
        <v>121</v>
      </c>
      <c r="F34" s="458">
        <v>1</v>
      </c>
      <c r="G34" s="1018">
        <f t="shared" si="4"/>
        <v>1</v>
      </c>
      <c r="H34" s="1010">
        <f t="shared" si="2"/>
        <v>1</v>
      </c>
      <c r="I34" s="1008">
        <f t="shared" si="3"/>
        <v>4.8513074273516714E-5</v>
      </c>
    </row>
    <row r="35" spans="1:9" x14ac:dyDescent="0.2">
      <c r="A35" s="1006" t="s">
        <v>35</v>
      </c>
      <c r="B35" s="97">
        <v>1</v>
      </c>
      <c r="C35" s="98">
        <v>9</v>
      </c>
      <c r="D35" s="1014">
        <f t="shared" si="5"/>
        <v>10</v>
      </c>
      <c r="E35" s="457">
        <v>2</v>
      </c>
      <c r="F35" s="458">
        <v>33</v>
      </c>
      <c r="G35" s="1018">
        <f t="shared" si="4"/>
        <v>35</v>
      </c>
      <c r="H35" s="1010">
        <f t="shared" si="2"/>
        <v>45</v>
      </c>
      <c r="I35" s="1008">
        <f t="shared" si="3"/>
        <v>2.1830883423082522E-3</v>
      </c>
    </row>
    <row r="36" spans="1:9" x14ac:dyDescent="0.2">
      <c r="A36" s="1006" t="s">
        <v>36</v>
      </c>
      <c r="B36" s="97" t="s">
        <v>121</v>
      </c>
      <c r="C36" s="98" t="s">
        <v>121</v>
      </c>
      <c r="D36" s="1014">
        <f t="shared" si="5"/>
        <v>0</v>
      </c>
      <c r="E36" s="457">
        <v>2</v>
      </c>
      <c r="F36" s="458">
        <v>1</v>
      </c>
      <c r="G36" s="1018">
        <f t="shared" si="4"/>
        <v>3</v>
      </c>
      <c r="H36" s="1010">
        <f t="shared" si="2"/>
        <v>3</v>
      </c>
      <c r="I36" s="1008">
        <f t="shared" si="3"/>
        <v>1.4553922282055013E-4</v>
      </c>
    </row>
    <row r="37" spans="1:9" x14ac:dyDescent="0.2">
      <c r="A37" s="1006" t="s">
        <v>37</v>
      </c>
      <c r="B37" s="1007" t="s">
        <v>121</v>
      </c>
      <c r="C37" s="382">
        <v>2</v>
      </c>
      <c r="D37" s="1014">
        <f t="shared" si="5"/>
        <v>2</v>
      </c>
      <c r="E37" s="457">
        <v>1</v>
      </c>
      <c r="F37" s="458">
        <v>22</v>
      </c>
      <c r="G37" s="1018">
        <f t="shared" si="4"/>
        <v>23</v>
      </c>
      <c r="H37" s="1010">
        <f t="shared" si="2"/>
        <v>25</v>
      </c>
      <c r="I37" s="1008">
        <f t="shared" si="3"/>
        <v>1.2128268568379179E-3</v>
      </c>
    </row>
    <row r="38" spans="1:9" x14ac:dyDescent="0.2">
      <c r="A38" s="1006" t="s">
        <v>38</v>
      </c>
      <c r="B38" s="97" t="s">
        <v>121</v>
      </c>
      <c r="C38" s="98">
        <v>2</v>
      </c>
      <c r="D38" s="1014">
        <f t="shared" si="5"/>
        <v>2</v>
      </c>
      <c r="E38" s="457">
        <v>2</v>
      </c>
      <c r="F38" s="458">
        <v>13</v>
      </c>
      <c r="G38" s="1018">
        <f t="shared" si="4"/>
        <v>15</v>
      </c>
      <c r="H38" s="1010">
        <f t="shared" si="2"/>
        <v>17</v>
      </c>
      <c r="I38" s="1008">
        <f t="shared" si="3"/>
        <v>8.2472226264978415E-4</v>
      </c>
    </row>
    <row r="39" spans="1:9" x14ac:dyDescent="0.2">
      <c r="A39" s="1006" t="s">
        <v>39</v>
      </c>
      <c r="B39" s="1007">
        <v>4</v>
      </c>
      <c r="C39" s="382">
        <v>5</v>
      </c>
      <c r="D39" s="1014">
        <f t="shared" si="5"/>
        <v>9</v>
      </c>
      <c r="E39" s="457" t="s">
        <v>121</v>
      </c>
      <c r="F39" s="458">
        <v>2</v>
      </c>
      <c r="G39" s="1018">
        <f t="shared" si="4"/>
        <v>2</v>
      </c>
      <c r="H39" s="1010">
        <f t="shared" si="2"/>
        <v>11</v>
      </c>
      <c r="I39" s="1008">
        <f t="shared" si="3"/>
        <v>5.3364381700868389E-4</v>
      </c>
    </row>
    <row r="40" spans="1:9" x14ac:dyDescent="0.2">
      <c r="A40" s="1006" t="s">
        <v>41</v>
      </c>
      <c r="B40" s="1007">
        <v>1</v>
      </c>
      <c r="C40" s="382">
        <v>1</v>
      </c>
      <c r="D40" s="1014">
        <f t="shared" si="5"/>
        <v>2</v>
      </c>
      <c r="E40" s="457" t="s">
        <v>121</v>
      </c>
      <c r="F40" s="458" t="s">
        <v>121</v>
      </c>
      <c r="G40" s="1018">
        <f t="shared" si="4"/>
        <v>0</v>
      </c>
      <c r="H40" s="1010">
        <f t="shared" si="2"/>
        <v>2</v>
      </c>
      <c r="I40" s="1008">
        <f t="shared" si="3"/>
        <v>9.7026148547033427E-5</v>
      </c>
    </row>
    <row r="41" spans="1:9" x14ac:dyDescent="0.2">
      <c r="A41" s="1006" t="s">
        <v>42</v>
      </c>
      <c r="B41" s="1007" t="s">
        <v>121</v>
      </c>
      <c r="C41" s="382" t="s">
        <v>121</v>
      </c>
      <c r="D41" s="1014">
        <f t="shared" si="5"/>
        <v>0</v>
      </c>
      <c r="E41" s="457" t="s">
        <v>121</v>
      </c>
      <c r="F41" s="458">
        <v>3</v>
      </c>
      <c r="G41" s="1018">
        <f t="shared" ref="G41:G72" si="6">SUM(E41:F41)</f>
        <v>3</v>
      </c>
      <c r="H41" s="1010">
        <f t="shared" si="2"/>
        <v>3</v>
      </c>
      <c r="I41" s="1008">
        <f t="shared" si="3"/>
        <v>1.4553922282055013E-4</v>
      </c>
    </row>
    <row r="42" spans="1:9" x14ac:dyDescent="0.2">
      <c r="A42" s="1006" t="s">
        <v>43</v>
      </c>
      <c r="B42" s="1007" t="s">
        <v>121</v>
      </c>
      <c r="C42" s="382" t="s">
        <v>121</v>
      </c>
      <c r="D42" s="1014">
        <f t="shared" si="5"/>
        <v>0</v>
      </c>
      <c r="E42" s="457" t="s">
        <v>121</v>
      </c>
      <c r="F42" s="458">
        <v>5</v>
      </c>
      <c r="G42" s="1018">
        <f t="shared" si="6"/>
        <v>5</v>
      </c>
      <c r="H42" s="1010">
        <f t="shared" si="2"/>
        <v>5</v>
      </c>
      <c r="I42" s="1008">
        <f t="shared" si="3"/>
        <v>2.4256537136758356E-4</v>
      </c>
    </row>
    <row r="43" spans="1:9" x14ac:dyDescent="0.2">
      <c r="A43" s="1006" t="s">
        <v>44</v>
      </c>
      <c r="B43" s="1007" t="s">
        <v>121</v>
      </c>
      <c r="C43" s="382">
        <v>1</v>
      </c>
      <c r="D43" s="1014">
        <f t="shared" si="5"/>
        <v>1</v>
      </c>
      <c r="E43" s="457" t="s">
        <v>121</v>
      </c>
      <c r="F43" s="458">
        <v>6</v>
      </c>
      <c r="G43" s="1018">
        <f t="shared" si="6"/>
        <v>6</v>
      </c>
      <c r="H43" s="1010">
        <f t="shared" si="2"/>
        <v>7</v>
      </c>
      <c r="I43" s="1008">
        <f t="shared" si="3"/>
        <v>3.3959151991461698E-4</v>
      </c>
    </row>
    <row r="44" spans="1:9" x14ac:dyDescent="0.2">
      <c r="A44" s="1006" t="s">
        <v>45</v>
      </c>
      <c r="B44" s="1007" t="s">
        <v>121</v>
      </c>
      <c r="C44" s="382">
        <v>2</v>
      </c>
      <c r="D44" s="1014">
        <f t="shared" si="5"/>
        <v>2</v>
      </c>
      <c r="E44" s="457">
        <v>7</v>
      </c>
      <c r="F44" s="458">
        <v>10</v>
      </c>
      <c r="G44" s="1018">
        <f t="shared" si="6"/>
        <v>17</v>
      </c>
      <c r="H44" s="1010">
        <f t="shared" si="2"/>
        <v>19</v>
      </c>
      <c r="I44" s="1008">
        <f t="shared" si="3"/>
        <v>9.2174841119681749E-4</v>
      </c>
    </row>
    <row r="45" spans="1:9" x14ac:dyDescent="0.2">
      <c r="A45" s="1006" t="s">
        <v>47</v>
      </c>
      <c r="B45" s="1007">
        <v>4</v>
      </c>
      <c r="C45" s="382">
        <v>17</v>
      </c>
      <c r="D45" s="1014">
        <f t="shared" si="5"/>
        <v>21</v>
      </c>
      <c r="E45" s="457">
        <v>11</v>
      </c>
      <c r="F45" s="458">
        <v>20</v>
      </c>
      <c r="G45" s="1018">
        <f t="shared" si="6"/>
        <v>31</v>
      </c>
      <c r="H45" s="1010">
        <f t="shared" si="2"/>
        <v>52</v>
      </c>
      <c r="I45" s="1008">
        <f t="shared" si="3"/>
        <v>2.522679862222869E-3</v>
      </c>
    </row>
    <row r="46" spans="1:9" x14ac:dyDescent="0.2">
      <c r="A46" s="1006" t="s">
        <v>48</v>
      </c>
      <c r="B46" s="97">
        <v>1</v>
      </c>
      <c r="C46" s="98" t="s">
        <v>121</v>
      </c>
      <c r="D46" s="1014">
        <f t="shared" si="5"/>
        <v>1</v>
      </c>
      <c r="E46" s="457">
        <v>3</v>
      </c>
      <c r="F46" s="458">
        <v>2</v>
      </c>
      <c r="G46" s="1018">
        <f t="shared" si="6"/>
        <v>5</v>
      </c>
      <c r="H46" s="1010">
        <f t="shared" si="2"/>
        <v>6</v>
      </c>
      <c r="I46" s="1008">
        <f t="shared" si="3"/>
        <v>2.9107844564110026E-4</v>
      </c>
    </row>
    <row r="47" spans="1:9" x14ac:dyDescent="0.2">
      <c r="A47" s="1006" t="s">
        <v>49</v>
      </c>
      <c r="B47" s="97">
        <v>1</v>
      </c>
      <c r="C47" s="98">
        <v>8</v>
      </c>
      <c r="D47" s="1014">
        <f t="shared" si="5"/>
        <v>9</v>
      </c>
      <c r="E47" s="457">
        <v>5</v>
      </c>
      <c r="F47" s="458">
        <v>16</v>
      </c>
      <c r="G47" s="1018">
        <f t="shared" si="6"/>
        <v>21</v>
      </c>
      <c r="H47" s="1010">
        <f t="shared" si="2"/>
        <v>30</v>
      </c>
      <c r="I47" s="1008">
        <f t="shared" si="3"/>
        <v>1.4553922282055014E-3</v>
      </c>
    </row>
    <row r="48" spans="1:9" x14ac:dyDescent="0.2">
      <c r="A48" s="1006" t="s">
        <v>51</v>
      </c>
      <c r="B48" s="97" t="s">
        <v>121</v>
      </c>
      <c r="C48" s="98">
        <v>1</v>
      </c>
      <c r="D48" s="1014">
        <f t="shared" si="5"/>
        <v>1</v>
      </c>
      <c r="E48" s="457">
        <v>1</v>
      </c>
      <c r="F48" s="458">
        <v>2</v>
      </c>
      <c r="G48" s="1018">
        <f t="shared" si="6"/>
        <v>3</v>
      </c>
      <c r="H48" s="1010">
        <f t="shared" si="2"/>
        <v>4</v>
      </c>
      <c r="I48" s="1008">
        <f t="shared" si="3"/>
        <v>1.9405229709406685E-4</v>
      </c>
    </row>
    <row r="49" spans="1:9" x14ac:dyDescent="0.2">
      <c r="A49" s="1006" t="s">
        <v>53</v>
      </c>
      <c r="B49" s="97" t="s">
        <v>121</v>
      </c>
      <c r="C49" s="98" t="s">
        <v>121</v>
      </c>
      <c r="D49" s="1014">
        <f t="shared" si="5"/>
        <v>0</v>
      </c>
      <c r="E49" s="457">
        <v>1</v>
      </c>
      <c r="F49" s="458">
        <v>3</v>
      </c>
      <c r="G49" s="1018">
        <f t="shared" si="6"/>
        <v>4</v>
      </c>
      <c r="H49" s="1010">
        <f t="shared" si="2"/>
        <v>4</v>
      </c>
      <c r="I49" s="1008">
        <f t="shared" si="3"/>
        <v>1.9405229709406685E-4</v>
      </c>
    </row>
    <row r="50" spans="1:9" x14ac:dyDescent="0.2">
      <c r="A50" s="1006" t="s">
        <v>54</v>
      </c>
      <c r="B50" s="1007">
        <v>1</v>
      </c>
      <c r="C50" s="382">
        <v>1</v>
      </c>
      <c r="D50" s="1014">
        <f t="shared" si="5"/>
        <v>2</v>
      </c>
      <c r="E50" s="457" t="s">
        <v>121</v>
      </c>
      <c r="F50" s="458">
        <v>1</v>
      </c>
      <c r="G50" s="1018">
        <f t="shared" si="6"/>
        <v>1</v>
      </c>
      <c r="H50" s="1010">
        <f t="shared" si="2"/>
        <v>3</v>
      </c>
      <c r="I50" s="1008">
        <f t="shared" si="3"/>
        <v>1.4553922282055013E-4</v>
      </c>
    </row>
    <row r="51" spans="1:9" x14ac:dyDescent="0.2">
      <c r="A51" s="1006" t="s">
        <v>191</v>
      </c>
      <c r="B51" s="1007" t="s">
        <v>121</v>
      </c>
      <c r="C51" s="382" t="s">
        <v>121</v>
      </c>
      <c r="D51" s="1014">
        <f t="shared" si="5"/>
        <v>0</v>
      </c>
      <c r="E51" s="457">
        <v>2</v>
      </c>
      <c r="F51" s="458">
        <v>1</v>
      </c>
      <c r="G51" s="1018">
        <f t="shared" si="6"/>
        <v>3</v>
      </c>
      <c r="H51" s="1010">
        <f t="shared" si="2"/>
        <v>3</v>
      </c>
      <c r="I51" s="1008">
        <f t="shared" si="3"/>
        <v>1.4553922282055013E-4</v>
      </c>
    </row>
    <row r="52" spans="1:9" x14ac:dyDescent="0.2">
      <c r="A52" s="1006" t="s">
        <v>55</v>
      </c>
      <c r="B52" s="1007" t="s">
        <v>121</v>
      </c>
      <c r="C52" s="382">
        <v>3</v>
      </c>
      <c r="D52" s="1014">
        <f t="shared" si="5"/>
        <v>3</v>
      </c>
      <c r="E52" s="457">
        <v>1</v>
      </c>
      <c r="F52" s="458">
        <v>1</v>
      </c>
      <c r="G52" s="1018">
        <f t="shared" si="6"/>
        <v>2</v>
      </c>
      <c r="H52" s="1010">
        <f t="shared" si="2"/>
        <v>5</v>
      </c>
      <c r="I52" s="1008">
        <f t="shared" si="3"/>
        <v>2.4256537136758356E-4</v>
      </c>
    </row>
    <row r="53" spans="1:9" x14ac:dyDescent="0.2">
      <c r="A53" s="1006" t="s">
        <v>144</v>
      </c>
      <c r="B53" s="1007">
        <v>1</v>
      </c>
      <c r="C53" s="382" t="s">
        <v>121</v>
      </c>
      <c r="D53" s="1014">
        <f t="shared" si="5"/>
        <v>1</v>
      </c>
      <c r="E53" s="457" t="s">
        <v>121</v>
      </c>
      <c r="F53" s="458" t="s">
        <v>121</v>
      </c>
      <c r="G53" s="1018">
        <f t="shared" si="6"/>
        <v>0</v>
      </c>
      <c r="H53" s="1010">
        <f t="shared" si="2"/>
        <v>1</v>
      </c>
      <c r="I53" s="1008">
        <f t="shared" si="3"/>
        <v>4.8513074273516714E-5</v>
      </c>
    </row>
    <row r="54" spans="1:9" x14ac:dyDescent="0.2">
      <c r="A54" s="1006" t="s">
        <v>56</v>
      </c>
      <c r="B54" s="1007" t="s">
        <v>121</v>
      </c>
      <c r="C54" s="382" t="s">
        <v>121</v>
      </c>
      <c r="D54" s="1014">
        <f t="shared" si="5"/>
        <v>0</v>
      </c>
      <c r="E54" s="457" t="s">
        <v>121</v>
      </c>
      <c r="F54" s="458">
        <v>1</v>
      </c>
      <c r="G54" s="1018">
        <f t="shared" si="6"/>
        <v>1</v>
      </c>
      <c r="H54" s="1010">
        <f t="shared" si="2"/>
        <v>1</v>
      </c>
      <c r="I54" s="1008">
        <f t="shared" si="3"/>
        <v>4.8513074273516714E-5</v>
      </c>
    </row>
    <row r="55" spans="1:9" x14ac:dyDescent="0.2">
      <c r="A55" s="1006" t="s">
        <v>58</v>
      </c>
      <c r="B55" s="1007" t="s">
        <v>121</v>
      </c>
      <c r="C55" s="382">
        <v>1</v>
      </c>
      <c r="D55" s="1014">
        <f t="shared" si="5"/>
        <v>1</v>
      </c>
      <c r="E55" s="457">
        <v>1</v>
      </c>
      <c r="F55" s="458">
        <v>4</v>
      </c>
      <c r="G55" s="1018">
        <f t="shared" si="6"/>
        <v>5</v>
      </c>
      <c r="H55" s="1010">
        <f t="shared" si="2"/>
        <v>6</v>
      </c>
      <c r="I55" s="1008">
        <f t="shared" si="3"/>
        <v>2.9107844564110026E-4</v>
      </c>
    </row>
    <row r="56" spans="1:9" x14ac:dyDescent="0.2">
      <c r="A56" s="1006" t="s">
        <v>59</v>
      </c>
      <c r="B56" s="1007" t="s">
        <v>121</v>
      </c>
      <c r="C56" s="382">
        <v>1</v>
      </c>
      <c r="D56" s="1014">
        <f t="shared" si="5"/>
        <v>1</v>
      </c>
      <c r="E56" s="457">
        <v>1</v>
      </c>
      <c r="F56" s="458" t="s">
        <v>121</v>
      </c>
      <c r="G56" s="1018">
        <f t="shared" si="6"/>
        <v>1</v>
      </c>
      <c r="H56" s="1010">
        <f t="shared" si="2"/>
        <v>2</v>
      </c>
      <c r="I56" s="1008">
        <f t="shared" si="3"/>
        <v>9.7026148547033427E-5</v>
      </c>
    </row>
    <row r="57" spans="1:9" x14ac:dyDescent="0.2">
      <c r="A57" s="1006" t="s">
        <v>60</v>
      </c>
      <c r="B57" s="1007">
        <v>10</v>
      </c>
      <c r="C57" s="382">
        <v>33</v>
      </c>
      <c r="D57" s="1014">
        <f t="shared" si="5"/>
        <v>43</v>
      </c>
      <c r="E57" s="457" t="s">
        <v>121</v>
      </c>
      <c r="F57" s="458">
        <v>8</v>
      </c>
      <c r="G57" s="1018">
        <f t="shared" si="6"/>
        <v>8</v>
      </c>
      <c r="H57" s="1010">
        <f t="shared" si="2"/>
        <v>51</v>
      </c>
      <c r="I57" s="1008">
        <f t="shared" si="3"/>
        <v>2.4741667879493523E-3</v>
      </c>
    </row>
    <row r="58" spans="1:9" x14ac:dyDescent="0.2">
      <c r="A58" s="1006" t="s">
        <v>64</v>
      </c>
      <c r="B58" s="1007" t="s">
        <v>121</v>
      </c>
      <c r="C58" s="382" t="s">
        <v>121</v>
      </c>
      <c r="D58" s="1014">
        <f t="shared" si="5"/>
        <v>0</v>
      </c>
      <c r="E58" s="457">
        <v>1</v>
      </c>
      <c r="F58" s="458" t="s">
        <v>121</v>
      </c>
      <c r="G58" s="1018">
        <f t="shared" si="6"/>
        <v>1</v>
      </c>
      <c r="H58" s="1010">
        <f t="shared" si="2"/>
        <v>1</v>
      </c>
      <c r="I58" s="1008">
        <f t="shared" si="3"/>
        <v>4.8513074273516714E-5</v>
      </c>
    </row>
    <row r="59" spans="1:9" x14ac:dyDescent="0.2">
      <c r="A59" s="1006" t="s">
        <v>66</v>
      </c>
      <c r="B59" s="1007">
        <v>1</v>
      </c>
      <c r="C59" s="382">
        <v>18</v>
      </c>
      <c r="D59" s="1014">
        <f t="shared" si="5"/>
        <v>19</v>
      </c>
      <c r="E59" s="457" t="s">
        <v>121</v>
      </c>
      <c r="F59" s="458">
        <v>8</v>
      </c>
      <c r="G59" s="1018">
        <f t="shared" si="6"/>
        <v>8</v>
      </c>
      <c r="H59" s="1010">
        <f t="shared" si="2"/>
        <v>27</v>
      </c>
      <c r="I59" s="1008">
        <f t="shared" si="3"/>
        <v>1.3098530053849513E-3</v>
      </c>
    </row>
    <row r="60" spans="1:9" x14ac:dyDescent="0.2">
      <c r="A60" s="1006" t="s">
        <v>136</v>
      </c>
      <c r="B60" s="1007" t="s">
        <v>121</v>
      </c>
      <c r="C60" s="382" t="s">
        <v>121</v>
      </c>
      <c r="D60" s="1014">
        <f t="shared" si="5"/>
        <v>0</v>
      </c>
      <c r="E60" s="457" t="s">
        <v>121</v>
      </c>
      <c r="F60" s="458">
        <v>1</v>
      </c>
      <c r="G60" s="1018">
        <f t="shared" si="6"/>
        <v>1</v>
      </c>
      <c r="H60" s="1010">
        <f t="shared" si="2"/>
        <v>1</v>
      </c>
      <c r="I60" s="1008">
        <f t="shared" si="3"/>
        <v>4.8513074273516714E-5</v>
      </c>
    </row>
    <row r="61" spans="1:9" x14ac:dyDescent="0.2">
      <c r="A61" s="1006" t="s">
        <v>67</v>
      </c>
      <c r="B61" s="1007" t="s">
        <v>121</v>
      </c>
      <c r="C61" s="382" t="s">
        <v>121</v>
      </c>
      <c r="D61" s="1014">
        <f t="shared" si="5"/>
        <v>0</v>
      </c>
      <c r="E61" s="457" t="s">
        <v>121</v>
      </c>
      <c r="F61" s="458">
        <v>1</v>
      </c>
      <c r="G61" s="1018">
        <f t="shared" si="6"/>
        <v>1</v>
      </c>
      <c r="H61" s="1010">
        <f t="shared" si="2"/>
        <v>1</v>
      </c>
      <c r="I61" s="1008">
        <f t="shared" si="3"/>
        <v>4.8513074273516714E-5</v>
      </c>
    </row>
    <row r="62" spans="1:9" x14ac:dyDescent="0.2">
      <c r="A62" s="1006" t="s">
        <v>68</v>
      </c>
      <c r="B62" s="97">
        <v>14</v>
      </c>
      <c r="C62" s="98">
        <v>23</v>
      </c>
      <c r="D62" s="1014">
        <f t="shared" si="5"/>
        <v>37</v>
      </c>
      <c r="E62" s="457">
        <v>40</v>
      </c>
      <c r="F62" s="458">
        <v>111</v>
      </c>
      <c r="G62" s="1018">
        <f t="shared" si="6"/>
        <v>151</v>
      </c>
      <c r="H62" s="1010">
        <f t="shared" si="2"/>
        <v>188</v>
      </c>
      <c r="I62" s="1008">
        <f t="shared" si="3"/>
        <v>9.1204579634211417E-3</v>
      </c>
    </row>
    <row r="63" spans="1:9" x14ac:dyDescent="0.2">
      <c r="A63" s="1006" t="s">
        <v>69</v>
      </c>
      <c r="B63" s="1007">
        <v>3</v>
      </c>
      <c r="C63" s="382">
        <v>1</v>
      </c>
      <c r="D63" s="1014">
        <f t="shared" si="5"/>
        <v>4</v>
      </c>
      <c r="E63" s="457">
        <v>7</v>
      </c>
      <c r="F63" s="458">
        <v>16</v>
      </c>
      <c r="G63" s="1018">
        <f t="shared" si="6"/>
        <v>23</v>
      </c>
      <c r="H63" s="1010">
        <f t="shared" si="2"/>
        <v>27</v>
      </c>
      <c r="I63" s="1008">
        <f t="shared" si="3"/>
        <v>1.3098530053849513E-3</v>
      </c>
    </row>
    <row r="64" spans="1:9" x14ac:dyDescent="0.2">
      <c r="A64" s="1006" t="s">
        <v>72</v>
      </c>
      <c r="B64" s="1007" t="s">
        <v>121</v>
      </c>
      <c r="C64" s="382">
        <v>4</v>
      </c>
      <c r="D64" s="1014">
        <f t="shared" si="5"/>
        <v>4</v>
      </c>
      <c r="E64" s="457">
        <v>4</v>
      </c>
      <c r="F64" s="458">
        <v>6</v>
      </c>
      <c r="G64" s="1018">
        <f t="shared" si="6"/>
        <v>10</v>
      </c>
      <c r="H64" s="1010">
        <f t="shared" si="2"/>
        <v>14</v>
      </c>
      <c r="I64" s="1008">
        <f t="shared" si="3"/>
        <v>6.7918303982923397E-4</v>
      </c>
    </row>
    <row r="65" spans="1:9" x14ac:dyDescent="0.2">
      <c r="A65" s="1006" t="s">
        <v>361</v>
      </c>
      <c r="B65" s="1007" t="s">
        <v>121</v>
      </c>
      <c r="C65" s="382" t="s">
        <v>121</v>
      </c>
      <c r="D65" s="1014">
        <f t="shared" si="5"/>
        <v>0</v>
      </c>
      <c r="E65" s="457" t="s">
        <v>121</v>
      </c>
      <c r="F65" s="458">
        <v>1</v>
      </c>
      <c r="G65" s="1018">
        <f t="shared" si="6"/>
        <v>1</v>
      </c>
      <c r="H65" s="1010">
        <f t="shared" si="2"/>
        <v>1</v>
      </c>
      <c r="I65" s="1008">
        <f t="shared" si="3"/>
        <v>4.8513074273516714E-5</v>
      </c>
    </row>
    <row r="66" spans="1:9" x14ac:dyDescent="0.2">
      <c r="A66" s="1006" t="s">
        <v>74</v>
      </c>
      <c r="B66" s="1007">
        <v>2</v>
      </c>
      <c r="C66" s="382">
        <v>11</v>
      </c>
      <c r="D66" s="1014">
        <f t="shared" si="5"/>
        <v>13</v>
      </c>
      <c r="E66" s="457">
        <v>1</v>
      </c>
      <c r="F66" s="458">
        <v>21</v>
      </c>
      <c r="G66" s="1018">
        <f t="shared" si="6"/>
        <v>22</v>
      </c>
      <c r="H66" s="1010">
        <f t="shared" si="2"/>
        <v>35</v>
      </c>
      <c r="I66" s="1008">
        <f t="shared" si="3"/>
        <v>1.6979575995730849E-3</v>
      </c>
    </row>
    <row r="67" spans="1:9" x14ac:dyDescent="0.2">
      <c r="A67" s="1006" t="s">
        <v>137</v>
      </c>
      <c r="B67" s="1007" t="s">
        <v>121</v>
      </c>
      <c r="C67" s="382" t="s">
        <v>121</v>
      </c>
      <c r="D67" s="1014">
        <f t="shared" si="5"/>
        <v>0</v>
      </c>
      <c r="E67" s="457" t="s">
        <v>121</v>
      </c>
      <c r="F67" s="458">
        <v>1</v>
      </c>
      <c r="G67" s="1018">
        <f t="shared" si="6"/>
        <v>1</v>
      </c>
      <c r="H67" s="1010">
        <f t="shared" si="2"/>
        <v>1</v>
      </c>
      <c r="I67" s="1008">
        <f t="shared" si="3"/>
        <v>4.8513074273516714E-5</v>
      </c>
    </row>
    <row r="68" spans="1:9" x14ac:dyDescent="0.2">
      <c r="A68" s="1006" t="s">
        <v>75</v>
      </c>
      <c r="B68" s="1007" t="s">
        <v>121</v>
      </c>
      <c r="C68" s="382" t="s">
        <v>121</v>
      </c>
      <c r="D68" s="1014">
        <f t="shared" si="5"/>
        <v>0</v>
      </c>
      <c r="E68" s="457">
        <v>1</v>
      </c>
      <c r="F68" s="458">
        <v>1</v>
      </c>
      <c r="G68" s="1018">
        <f t="shared" si="6"/>
        <v>2</v>
      </c>
      <c r="H68" s="1010">
        <f t="shared" si="2"/>
        <v>2</v>
      </c>
      <c r="I68" s="1008">
        <f t="shared" si="3"/>
        <v>9.7026148547033427E-5</v>
      </c>
    </row>
    <row r="69" spans="1:9" x14ac:dyDescent="0.2">
      <c r="A69" s="1006" t="s">
        <v>76</v>
      </c>
      <c r="B69" s="97" t="s">
        <v>121</v>
      </c>
      <c r="C69" s="98">
        <v>17</v>
      </c>
      <c r="D69" s="1014">
        <f t="shared" si="5"/>
        <v>17</v>
      </c>
      <c r="E69" s="457" t="s">
        <v>121</v>
      </c>
      <c r="F69" s="458">
        <v>70</v>
      </c>
      <c r="G69" s="1018">
        <f t="shared" si="6"/>
        <v>70</v>
      </c>
      <c r="H69" s="1010">
        <f t="shared" si="2"/>
        <v>87</v>
      </c>
      <c r="I69" s="1008">
        <f t="shared" si="3"/>
        <v>4.2206374617959541E-3</v>
      </c>
    </row>
    <row r="70" spans="1:9" x14ac:dyDescent="0.2">
      <c r="A70" s="1006" t="s">
        <v>77</v>
      </c>
      <c r="B70" s="97" t="s">
        <v>121</v>
      </c>
      <c r="C70" s="98" t="s">
        <v>121</v>
      </c>
      <c r="D70" s="1014">
        <f t="shared" si="5"/>
        <v>0</v>
      </c>
      <c r="E70" s="457" t="s">
        <v>121</v>
      </c>
      <c r="F70" s="458">
        <v>3</v>
      </c>
      <c r="G70" s="1018">
        <f t="shared" si="6"/>
        <v>3</v>
      </c>
      <c r="H70" s="1010">
        <f t="shared" ref="H70:H97" si="7">SUM(G70,D70)</f>
        <v>3</v>
      </c>
      <c r="I70" s="1008">
        <f t="shared" ref="I70:I98" si="8">H70/$H$98</f>
        <v>1.4553922282055013E-4</v>
      </c>
    </row>
    <row r="71" spans="1:9" x14ac:dyDescent="0.2">
      <c r="A71" s="1006" t="s">
        <v>176</v>
      </c>
      <c r="B71" s="97" t="s">
        <v>121</v>
      </c>
      <c r="C71" s="98" t="s">
        <v>121</v>
      </c>
      <c r="D71" s="1014">
        <f t="shared" si="5"/>
        <v>0</v>
      </c>
      <c r="E71" s="457" t="s">
        <v>121</v>
      </c>
      <c r="F71" s="458">
        <v>1</v>
      </c>
      <c r="G71" s="1018">
        <f t="shared" si="6"/>
        <v>1</v>
      </c>
      <c r="H71" s="1010">
        <f t="shared" si="7"/>
        <v>1</v>
      </c>
      <c r="I71" s="1008">
        <f t="shared" si="8"/>
        <v>4.8513074273516714E-5</v>
      </c>
    </row>
    <row r="72" spans="1:9" x14ac:dyDescent="0.2">
      <c r="A72" s="1006" t="s">
        <v>78</v>
      </c>
      <c r="B72" s="97" t="s">
        <v>121</v>
      </c>
      <c r="C72" s="98" t="s">
        <v>121</v>
      </c>
      <c r="D72" s="1014">
        <f t="shared" si="5"/>
        <v>0</v>
      </c>
      <c r="E72" s="457" t="s">
        <v>121</v>
      </c>
      <c r="F72" s="458">
        <v>1</v>
      </c>
      <c r="G72" s="1018">
        <f t="shared" si="6"/>
        <v>1</v>
      </c>
      <c r="H72" s="1010">
        <f t="shared" si="7"/>
        <v>1</v>
      </c>
      <c r="I72" s="1008">
        <f t="shared" si="8"/>
        <v>4.8513074273516714E-5</v>
      </c>
    </row>
    <row r="73" spans="1:9" x14ac:dyDescent="0.2">
      <c r="A73" s="1006" t="s">
        <v>79</v>
      </c>
      <c r="B73" s="97" t="s">
        <v>121</v>
      </c>
      <c r="C73" s="98" t="s">
        <v>121</v>
      </c>
      <c r="D73" s="1014">
        <f t="shared" si="5"/>
        <v>0</v>
      </c>
      <c r="E73" s="457" t="s">
        <v>121</v>
      </c>
      <c r="F73" s="458">
        <v>2</v>
      </c>
      <c r="G73" s="1018">
        <f t="shared" ref="G73:G97" si="9">SUM(E73:F73)</f>
        <v>2</v>
      </c>
      <c r="H73" s="1010">
        <f t="shared" si="7"/>
        <v>2</v>
      </c>
      <c r="I73" s="1008">
        <f t="shared" si="8"/>
        <v>9.7026148547033427E-5</v>
      </c>
    </row>
    <row r="74" spans="1:9" x14ac:dyDescent="0.2">
      <c r="A74" s="1006" t="s">
        <v>81</v>
      </c>
      <c r="B74" s="1007">
        <v>389</v>
      </c>
      <c r="C74" s="382">
        <v>395</v>
      </c>
      <c r="D74" s="1014">
        <f t="shared" ref="D74:D97" si="10">SUM(B74:C74)</f>
        <v>784</v>
      </c>
      <c r="E74" s="457">
        <v>483</v>
      </c>
      <c r="F74" s="458">
        <v>612</v>
      </c>
      <c r="G74" s="1018">
        <f t="shared" si="9"/>
        <v>1095</v>
      </c>
      <c r="H74" s="1010">
        <f t="shared" si="7"/>
        <v>1879</v>
      </c>
      <c r="I74" s="1008">
        <f t="shared" si="8"/>
        <v>9.1156066559937909E-2</v>
      </c>
    </row>
    <row r="75" spans="1:9" x14ac:dyDescent="0.2">
      <c r="A75" s="1006" t="s">
        <v>215</v>
      </c>
      <c r="B75" s="1007" t="s">
        <v>121</v>
      </c>
      <c r="C75" s="382">
        <v>1</v>
      </c>
      <c r="D75" s="1014">
        <f t="shared" si="10"/>
        <v>1</v>
      </c>
      <c r="E75" s="457" t="s">
        <v>121</v>
      </c>
      <c r="F75" s="458">
        <v>1</v>
      </c>
      <c r="G75" s="1018">
        <f t="shared" si="9"/>
        <v>1</v>
      </c>
      <c r="H75" s="1010">
        <f t="shared" si="7"/>
        <v>2</v>
      </c>
      <c r="I75" s="1008">
        <f t="shared" si="8"/>
        <v>9.7026148547033427E-5</v>
      </c>
    </row>
    <row r="76" spans="1:9" x14ac:dyDescent="0.2">
      <c r="A76" s="1006" t="s">
        <v>139</v>
      </c>
      <c r="B76" s="1007">
        <v>1</v>
      </c>
      <c r="C76" s="382" t="s">
        <v>121</v>
      </c>
      <c r="D76" s="1014">
        <f t="shared" si="10"/>
        <v>1</v>
      </c>
      <c r="E76" s="457">
        <v>1</v>
      </c>
      <c r="F76" s="458" t="s">
        <v>121</v>
      </c>
      <c r="G76" s="1018">
        <f t="shared" si="9"/>
        <v>1</v>
      </c>
      <c r="H76" s="1010">
        <f t="shared" si="7"/>
        <v>2</v>
      </c>
      <c r="I76" s="1008">
        <f t="shared" si="8"/>
        <v>9.7026148547033427E-5</v>
      </c>
    </row>
    <row r="77" spans="1:9" x14ac:dyDescent="0.2">
      <c r="A77" s="1006" t="s">
        <v>82</v>
      </c>
      <c r="B77" s="1007" t="s">
        <v>121</v>
      </c>
      <c r="C77" s="382">
        <v>2</v>
      </c>
      <c r="D77" s="1014">
        <f t="shared" si="10"/>
        <v>2</v>
      </c>
      <c r="E77" s="457" t="s">
        <v>121</v>
      </c>
      <c r="F77" s="458">
        <v>2</v>
      </c>
      <c r="G77" s="1018">
        <f t="shared" si="9"/>
        <v>2</v>
      </c>
      <c r="H77" s="1010">
        <f t="shared" si="7"/>
        <v>4</v>
      </c>
      <c r="I77" s="1008">
        <f t="shared" si="8"/>
        <v>1.9405229709406685E-4</v>
      </c>
    </row>
    <row r="78" spans="1:9" x14ac:dyDescent="0.2">
      <c r="A78" s="1006" t="s">
        <v>83</v>
      </c>
      <c r="B78" s="1007" t="s">
        <v>121</v>
      </c>
      <c r="C78" s="382">
        <v>3</v>
      </c>
      <c r="D78" s="1014">
        <f t="shared" si="10"/>
        <v>3</v>
      </c>
      <c r="E78" s="457" t="s">
        <v>121</v>
      </c>
      <c r="F78" s="458">
        <v>7</v>
      </c>
      <c r="G78" s="1018">
        <f t="shared" si="9"/>
        <v>7</v>
      </c>
      <c r="H78" s="1010">
        <f t="shared" si="7"/>
        <v>10</v>
      </c>
      <c r="I78" s="1008">
        <f t="shared" si="8"/>
        <v>4.8513074273516711E-4</v>
      </c>
    </row>
    <row r="79" spans="1:9" x14ac:dyDescent="0.2">
      <c r="A79" s="1006" t="s">
        <v>85</v>
      </c>
      <c r="B79" s="97" t="s">
        <v>121</v>
      </c>
      <c r="C79" s="98">
        <v>1</v>
      </c>
      <c r="D79" s="1014">
        <f t="shared" si="10"/>
        <v>1</v>
      </c>
      <c r="E79" s="457" t="s">
        <v>121</v>
      </c>
      <c r="F79" s="458" t="s">
        <v>121</v>
      </c>
      <c r="G79" s="1018">
        <f t="shared" si="9"/>
        <v>0</v>
      </c>
      <c r="H79" s="1010">
        <f t="shared" si="7"/>
        <v>1</v>
      </c>
      <c r="I79" s="1008">
        <f t="shared" si="8"/>
        <v>4.8513074273516714E-5</v>
      </c>
    </row>
    <row r="80" spans="1:9" x14ac:dyDescent="0.2">
      <c r="A80" s="1006" t="s">
        <v>140</v>
      </c>
      <c r="B80" s="1007" t="s">
        <v>121</v>
      </c>
      <c r="C80" s="382">
        <v>1</v>
      </c>
      <c r="D80" s="1014">
        <f t="shared" si="10"/>
        <v>1</v>
      </c>
      <c r="E80" s="457" t="s">
        <v>121</v>
      </c>
      <c r="F80" s="458" t="s">
        <v>121</v>
      </c>
      <c r="G80" s="1018">
        <f t="shared" si="9"/>
        <v>0</v>
      </c>
      <c r="H80" s="1010">
        <f t="shared" si="7"/>
        <v>1</v>
      </c>
      <c r="I80" s="1008">
        <f t="shared" si="8"/>
        <v>4.8513074273516714E-5</v>
      </c>
    </row>
    <row r="81" spans="1:9" x14ac:dyDescent="0.2">
      <c r="A81" s="1006" t="s">
        <v>86</v>
      </c>
      <c r="B81" s="1007" t="s">
        <v>121</v>
      </c>
      <c r="C81" s="382" t="s">
        <v>121</v>
      </c>
      <c r="D81" s="1014">
        <f t="shared" si="10"/>
        <v>0</v>
      </c>
      <c r="E81" s="457" t="s">
        <v>121</v>
      </c>
      <c r="F81" s="458">
        <v>3</v>
      </c>
      <c r="G81" s="1018">
        <f t="shared" si="9"/>
        <v>3</v>
      </c>
      <c r="H81" s="1010">
        <f t="shared" si="7"/>
        <v>3</v>
      </c>
      <c r="I81" s="1008">
        <f t="shared" si="8"/>
        <v>1.4553922282055013E-4</v>
      </c>
    </row>
    <row r="82" spans="1:9" x14ac:dyDescent="0.2">
      <c r="A82" s="1006" t="s">
        <v>87</v>
      </c>
      <c r="B82" s="1007">
        <v>3</v>
      </c>
      <c r="C82" s="382">
        <v>2</v>
      </c>
      <c r="D82" s="1014">
        <f t="shared" si="10"/>
        <v>5</v>
      </c>
      <c r="E82" s="457">
        <v>1</v>
      </c>
      <c r="F82" s="458">
        <v>5</v>
      </c>
      <c r="G82" s="1018">
        <f t="shared" si="9"/>
        <v>6</v>
      </c>
      <c r="H82" s="1010">
        <f t="shared" si="7"/>
        <v>11</v>
      </c>
      <c r="I82" s="1008">
        <f t="shared" si="8"/>
        <v>5.3364381700868389E-4</v>
      </c>
    </row>
    <row r="83" spans="1:9" x14ac:dyDescent="0.2">
      <c r="A83" s="1006" t="s">
        <v>88</v>
      </c>
      <c r="B83" s="1007" t="s">
        <v>121</v>
      </c>
      <c r="C83" s="382" t="s">
        <v>121</v>
      </c>
      <c r="D83" s="1014">
        <f t="shared" si="10"/>
        <v>0</v>
      </c>
      <c r="E83" s="457" t="s">
        <v>121</v>
      </c>
      <c r="F83" s="458">
        <v>1</v>
      </c>
      <c r="G83" s="1018">
        <f t="shared" si="9"/>
        <v>1</v>
      </c>
      <c r="H83" s="1010">
        <f t="shared" si="7"/>
        <v>1</v>
      </c>
      <c r="I83" s="1008">
        <f t="shared" si="8"/>
        <v>4.8513074273516714E-5</v>
      </c>
    </row>
    <row r="84" spans="1:9" x14ac:dyDescent="0.2">
      <c r="A84" s="1006" t="s">
        <v>89</v>
      </c>
      <c r="B84" s="97">
        <v>1</v>
      </c>
      <c r="C84" s="98">
        <v>17</v>
      </c>
      <c r="D84" s="1014">
        <f t="shared" si="10"/>
        <v>18</v>
      </c>
      <c r="E84" s="457">
        <v>3</v>
      </c>
      <c r="F84" s="458">
        <v>22</v>
      </c>
      <c r="G84" s="1018">
        <f t="shared" si="9"/>
        <v>25</v>
      </c>
      <c r="H84" s="1010">
        <f t="shared" si="7"/>
        <v>43</v>
      </c>
      <c r="I84" s="1008">
        <f t="shared" si="8"/>
        <v>2.0860621937612185E-3</v>
      </c>
    </row>
    <row r="85" spans="1:9" x14ac:dyDescent="0.2">
      <c r="A85" s="1006" t="s">
        <v>90</v>
      </c>
      <c r="B85" s="97">
        <v>1</v>
      </c>
      <c r="C85" s="98">
        <v>3</v>
      </c>
      <c r="D85" s="1014">
        <f t="shared" si="10"/>
        <v>4</v>
      </c>
      <c r="E85" s="457">
        <v>1</v>
      </c>
      <c r="F85" s="458">
        <v>11</v>
      </c>
      <c r="G85" s="1018">
        <f t="shared" si="9"/>
        <v>12</v>
      </c>
      <c r="H85" s="1010">
        <f t="shared" si="7"/>
        <v>16</v>
      </c>
      <c r="I85" s="1008">
        <f t="shared" si="8"/>
        <v>7.7620918837626742E-4</v>
      </c>
    </row>
    <row r="86" spans="1:9" x14ac:dyDescent="0.2">
      <c r="A86" s="1006" t="s">
        <v>91</v>
      </c>
      <c r="B86" s="1007" t="s">
        <v>121</v>
      </c>
      <c r="C86" s="382" t="s">
        <v>121</v>
      </c>
      <c r="D86" s="1014">
        <f t="shared" si="10"/>
        <v>0</v>
      </c>
      <c r="E86" s="457">
        <v>2</v>
      </c>
      <c r="F86" s="458" t="s">
        <v>121</v>
      </c>
      <c r="G86" s="1018">
        <f t="shared" si="9"/>
        <v>2</v>
      </c>
      <c r="H86" s="1010">
        <f t="shared" si="7"/>
        <v>2</v>
      </c>
      <c r="I86" s="1008">
        <f t="shared" si="8"/>
        <v>9.7026148547033427E-5</v>
      </c>
    </row>
    <row r="87" spans="1:9" x14ac:dyDescent="0.2">
      <c r="A87" s="1006" t="s">
        <v>93</v>
      </c>
      <c r="B87" s="1007" t="s">
        <v>121</v>
      </c>
      <c r="C87" s="382">
        <v>1</v>
      </c>
      <c r="D87" s="1014">
        <f t="shared" si="10"/>
        <v>1</v>
      </c>
      <c r="E87" s="457" t="s">
        <v>121</v>
      </c>
      <c r="F87" s="458" t="s">
        <v>121</v>
      </c>
      <c r="G87" s="1018">
        <f t="shared" si="9"/>
        <v>0</v>
      </c>
      <c r="H87" s="1010">
        <f t="shared" si="7"/>
        <v>1</v>
      </c>
      <c r="I87" s="1008">
        <f t="shared" si="8"/>
        <v>4.8513074273516714E-5</v>
      </c>
    </row>
    <row r="88" spans="1:9" x14ac:dyDescent="0.2">
      <c r="A88" s="1006" t="s">
        <v>96</v>
      </c>
      <c r="B88" s="97" t="s">
        <v>121</v>
      </c>
      <c r="C88" s="98">
        <v>6</v>
      </c>
      <c r="D88" s="1014">
        <f t="shared" si="10"/>
        <v>6</v>
      </c>
      <c r="E88" s="457" t="s">
        <v>121</v>
      </c>
      <c r="F88" s="458">
        <v>15</v>
      </c>
      <c r="G88" s="1018">
        <f t="shared" si="9"/>
        <v>15</v>
      </c>
      <c r="H88" s="1010">
        <f t="shared" si="7"/>
        <v>21</v>
      </c>
      <c r="I88" s="1008">
        <f t="shared" si="8"/>
        <v>1.0187745597438509E-3</v>
      </c>
    </row>
    <row r="89" spans="1:9" x14ac:dyDescent="0.2">
      <c r="A89" s="1006" t="s">
        <v>97</v>
      </c>
      <c r="B89" s="97">
        <v>2</v>
      </c>
      <c r="C89" s="98">
        <v>11</v>
      </c>
      <c r="D89" s="1014">
        <f t="shared" si="10"/>
        <v>13</v>
      </c>
      <c r="E89" s="457">
        <v>2</v>
      </c>
      <c r="F89" s="458">
        <v>64</v>
      </c>
      <c r="G89" s="1018">
        <f t="shared" si="9"/>
        <v>66</v>
      </c>
      <c r="H89" s="1010">
        <f t="shared" si="7"/>
        <v>79</v>
      </c>
      <c r="I89" s="1008">
        <f t="shared" si="8"/>
        <v>3.8325328676078203E-3</v>
      </c>
    </row>
    <row r="90" spans="1:9" x14ac:dyDescent="0.2">
      <c r="A90" s="1006" t="s">
        <v>98</v>
      </c>
      <c r="B90" s="1007">
        <v>1</v>
      </c>
      <c r="C90" s="382" t="s">
        <v>121</v>
      </c>
      <c r="D90" s="1014">
        <f t="shared" si="10"/>
        <v>1</v>
      </c>
      <c r="E90" s="457" t="s">
        <v>121</v>
      </c>
      <c r="F90" s="458">
        <v>1</v>
      </c>
      <c r="G90" s="1018">
        <f t="shared" si="9"/>
        <v>1</v>
      </c>
      <c r="H90" s="1010">
        <f t="shared" si="7"/>
        <v>2</v>
      </c>
      <c r="I90" s="1008">
        <f t="shared" si="8"/>
        <v>9.7026148547033427E-5</v>
      </c>
    </row>
    <row r="91" spans="1:9" x14ac:dyDescent="0.2">
      <c r="A91" s="1006" t="s">
        <v>100</v>
      </c>
      <c r="B91" s="1007">
        <v>1819</v>
      </c>
      <c r="C91" s="382">
        <v>3293</v>
      </c>
      <c r="D91" s="1014">
        <f t="shared" si="10"/>
        <v>5112</v>
      </c>
      <c r="E91" s="457">
        <v>3470</v>
      </c>
      <c r="F91" s="458">
        <v>7303</v>
      </c>
      <c r="G91" s="1018">
        <f t="shared" si="9"/>
        <v>10773</v>
      </c>
      <c r="H91" s="1010">
        <f t="shared" si="7"/>
        <v>15885</v>
      </c>
      <c r="I91" s="1008">
        <f t="shared" si="8"/>
        <v>0.77063018483481294</v>
      </c>
    </row>
    <row r="92" spans="1:9" x14ac:dyDescent="0.2">
      <c r="A92" s="1006" t="s">
        <v>150</v>
      </c>
      <c r="B92" s="1007" t="s">
        <v>121</v>
      </c>
      <c r="C92" s="382" t="s">
        <v>121</v>
      </c>
      <c r="D92" s="1014">
        <f t="shared" si="10"/>
        <v>0</v>
      </c>
      <c r="E92" s="457">
        <v>1</v>
      </c>
      <c r="F92" s="458" t="s">
        <v>121</v>
      </c>
      <c r="G92" s="1018">
        <f t="shared" si="9"/>
        <v>1</v>
      </c>
      <c r="H92" s="1010">
        <f t="shared" si="7"/>
        <v>1</v>
      </c>
      <c r="I92" s="1008">
        <f t="shared" si="8"/>
        <v>4.8513074273516714E-5</v>
      </c>
    </row>
    <row r="93" spans="1:9" x14ac:dyDescent="0.2">
      <c r="A93" s="1006" t="s">
        <v>101</v>
      </c>
      <c r="B93" s="1007">
        <v>7</v>
      </c>
      <c r="C93" s="382">
        <v>29</v>
      </c>
      <c r="D93" s="1014">
        <f t="shared" si="10"/>
        <v>36</v>
      </c>
      <c r="E93" s="457">
        <v>5</v>
      </c>
      <c r="F93" s="458">
        <v>36</v>
      </c>
      <c r="G93" s="1018">
        <f t="shared" si="9"/>
        <v>41</v>
      </c>
      <c r="H93" s="1010">
        <f t="shared" si="7"/>
        <v>77</v>
      </c>
      <c r="I93" s="1008">
        <f t="shared" si="8"/>
        <v>3.735506719060787E-3</v>
      </c>
    </row>
    <row r="94" spans="1:9" x14ac:dyDescent="0.2">
      <c r="A94" s="1006" t="s">
        <v>102</v>
      </c>
      <c r="B94" s="1007" t="s">
        <v>121</v>
      </c>
      <c r="C94" s="382" t="s">
        <v>121</v>
      </c>
      <c r="D94" s="1014">
        <f t="shared" si="10"/>
        <v>0</v>
      </c>
      <c r="E94" s="457" t="s">
        <v>121</v>
      </c>
      <c r="F94" s="458">
        <v>2</v>
      </c>
      <c r="G94" s="1018">
        <f t="shared" si="9"/>
        <v>2</v>
      </c>
      <c r="H94" s="1010">
        <f t="shared" si="7"/>
        <v>2</v>
      </c>
      <c r="I94" s="1008">
        <f t="shared" si="8"/>
        <v>9.7026148547033427E-5</v>
      </c>
    </row>
    <row r="95" spans="1:9" x14ac:dyDescent="0.2">
      <c r="A95" s="1006" t="s">
        <v>103</v>
      </c>
      <c r="B95" s="1007">
        <v>21</v>
      </c>
      <c r="C95" s="382">
        <v>101</v>
      </c>
      <c r="D95" s="1014">
        <f t="shared" si="10"/>
        <v>122</v>
      </c>
      <c r="E95" s="457">
        <v>30</v>
      </c>
      <c r="F95" s="458">
        <v>167</v>
      </c>
      <c r="G95" s="1018">
        <f t="shared" si="9"/>
        <v>197</v>
      </c>
      <c r="H95" s="1010">
        <f t="shared" si="7"/>
        <v>319</v>
      </c>
      <c r="I95" s="1008">
        <f t="shared" si="8"/>
        <v>1.5475670693251831E-2</v>
      </c>
    </row>
    <row r="96" spans="1:9" x14ac:dyDescent="0.2">
      <c r="A96" s="1006" t="s">
        <v>104</v>
      </c>
      <c r="B96" s="1007" t="s">
        <v>121</v>
      </c>
      <c r="C96" s="382" t="s">
        <v>121</v>
      </c>
      <c r="D96" s="1014">
        <f t="shared" si="10"/>
        <v>0</v>
      </c>
      <c r="E96" s="457" t="s">
        <v>121</v>
      </c>
      <c r="F96" s="458">
        <v>1</v>
      </c>
      <c r="G96" s="1018">
        <f t="shared" si="9"/>
        <v>1</v>
      </c>
      <c r="H96" s="1010">
        <f t="shared" si="7"/>
        <v>1</v>
      </c>
      <c r="I96" s="1008">
        <f t="shared" si="8"/>
        <v>4.8513074273516714E-5</v>
      </c>
    </row>
    <row r="97" spans="1:9" ht="12.75" thickBot="1" x14ac:dyDescent="0.25">
      <c r="A97" s="1006" t="s">
        <v>105</v>
      </c>
      <c r="B97" s="1007" t="s">
        <v>121</v>
      </c>
      <c r="C97" s="382">
        <v>1</v>
      </c>
      <c r="D97" s="1014">
        <f t="shared" si="10"/>
        <v>1</v>
      </c>
      <c r="E97" s="457" t="s">
        <v>121</v>
      </c>
      <c r="F97" s="458">
        <v>1</v>
      </c>
      <c r="G97" s="1019">
        <f t="shared" si="9"/>
        <v>1</v>
      </c>
      <c r="H97" s="1010">
        <f t="shared" si="7"/>
        <v>2</v>
      </c>
      <c r="I97" s="1008">
        <f t="shared" si="8"/>
        <v>9.7026148547033427E-5</v>
      </c>
    </row>
    <row r="98" spans="1:9" ht="12.75" thickBot="1" x14ac:dyDescent="0.25">
      <c r="A98" s="725" t="s">
        <v>125</v>
      </c>
      <c r="B98" s="684">
        <f>SUM(B9:B97)</f>
        <v>2477</v>
      </c>
      <c r="C98" s="687">
        <f>SUM(C9:C97)</f>
        <v>4393</v>
      </c>
      <c r="D98" s="685">
        <f>SUM(D9:D97)</f>
        <v>6870</v>
      </c>
      <c r="E98" s="684">
        <f>SUM(E6:E97)</f>
        <v>4433</v>
      </c>
      <c r="F98" s="687">
        <f>SUM(F6:F97)</f>
        <v>9364</v>
      </c>
      <c r="G98" s="685">
        <f>SUM(G6:G97)</f>
        <v>13797</v>
      </c>
      <c r="H98" s="717">
        <f>SUM(H9:H97)</f>
        <v>20613</v>
      </c>
      <c r="I98" s="1009">
        <f t="shared" si="8"/>
        <v>1</v>
      </c>
    </row>
    <row r="99" spans="1:9" x14ac:dyDescent="0.2">
      <c r="E99" s="967"/>
      <c r="F99" s="967"/>
      <c r="G99" s="967"/>
    </row>
    <row r="100" spans="1:9" x14ac:dyDescent="0.2">
      <c r="A100" s="1129" t="s">
        <v>375</v>
      </c>
      <c r="E100" s="554"/>
      <c r="F100" s="554"/>
      <c r="G100" s="554"/>
    </row>
    <row r="101" spans="1:9" x14ac:dyDescent="0.2">
      <c r="A101" s="1129" t="s">
        <v>376</v>
      </c>
    </row>
  </sheetData>
  <mergeCells count="5">
    <mergeCell ref="A4:A5"/>
    <mergeCell ref="B4:D4"/>
    <mergeCell ref="E4:G4"/>
    <mergeCell ref="H4:H5"/>
    <mergeCell ref="I4:I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&amp;C&amp;8Urząd do Spraw Cudzoziemców
Biuro Szefa Urzędu, statystyki@udsc.gov.pl
ul. Koszykowa 16, 02-564 Warszawa, tel: (0 22) 601 74 10 , fax: (0 22) 601 74 22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6">
    <tabColor theme="9" tint="0.79998168889431442"/>
  </sheetPr>
  <dimension ref="A1:M101"/>
  <sheetViews>
    <sheetView zoomScaleNormal="100" workbookViewId="0">
      <selection activeCell="A2" sqref="A2"/>
    </sheetView>
  </sheetViews>
  <sheetFormatPr defaultRowHeight="12" x14ac:dyDescent="0.2"/>
  <cols>
    <col min="1" max="1" width="28.85546875" style="48" customWidth="1"/>
    <col min="2" max="13" width="5.7109375" style="48" customWidth="1"/>
    <col min="14" max="154" width="9.140625" style="48"/>
    <col min="155" max="155" width="32.28515625" style="48" customWidth="1"/>
    <col min="156" max="167" width="6.7109375" style="48" customWidth="1"/>
    <col min="168" max="410" width="9.140625" style="48"/>
    <col min="411" max="411" width="32.28515625" style="48" customWidth="1"/>
    <col min="412" max="423" width="6.7109375" style="48" customWidth="1"/>
    <col min="424" max="666" width="9.140625" style="48"/>
    <col min="667" max="667" width="32.28515625" style="48" customWidth="1"/>
    <col min="668" max="679" width="6.7109375" style="48" customWidth="1"/>
    <col min="680" max="922" width="9.140625" style="48"/>
    <col min="923" max="923" width="32.28515625" style="48" customWidth="1"/>
    <col min="924" max="935" width="6.7109375" style="48" customWidth="1"/>
    <col min="936" max="1178" width="9.140625" style="48"/>
    <col min="1179" max="1179" width="32.28515625" style="48" customWidth="1"/>
    <col min="1180" max="1191" width="6.7109375" style="48" customWidth="1"/>
    <col min="1192" max="1434" width="9.140625" style="48"/>
    <col min="1435" max="1435" width="32.28515625" style="48" customWidth="1"/>
    <col min="1436" max="1447" width="6.7109375" style="48" customWidth="1"/>
    <col min="1448" max="1690" width="9.140625" style="48"/>
    <col min="1691" max="1691" width="32.28515625" style="48" customWidth="1"/>
    <col min="1692" max="1703" width="6.7109375" style="48" customWidth="1"/>
    <col min="1704" max="1946" width="9.140625" style="48"/>
    <col min="1947" max="1947" width="32.28515625" style="48" customWidth="1"/>
    <col min="1948" max="1959" width="6.7109375" style="48" customWidth="1"/>
    <col min="1960" max="2202" width="9.140625" style="48"/>
    <col min="2203" max="2203" width="32.28515625" style="48" customWidth="1"/>
    <col min="2204" max="2215" width="6.7109375" style="48" customWidth="1"/>
    <col min="2216" max="2458" width="9.140625" style="48"/>
    <col min="2459" max="2459" width="32.28515625" style="48" customWidth="1"/>
    <col min="2460" max="2471" width="6.7109375" style="48" customWidth="1"/>
    <col min="2472" max="2714" width="9.140625" style="48"/>
    <col min="2715" max="2715" width="32.28515625" style="48" customWidth="1"/>
    <col min="2716" max="2727" width="6.7109375" style="48" customWidth="1"/>
    <col min="2728" max="2970" width="9.140625" style="48"/>
    <col min="2971" max="2971" width="32.28515625" style="48" customWidth="1"/>
    <col min="2972" max="2983" width="6.7109375" style="48" customWidth="1"/>
    <col min="2984" max="3226" width="9.140625" style="48"/>
    <col min="3227" max="3227" width="32.28515625" style="48" customWidth="1"/>
    <col min="3228" max="3239" width="6.7109375" style="48" customWidth="1"/>
    <col min="3240" max="3482" width="9.140625" style="48"/>
    <col min="3483" max="3483" width="32.28515625" style="48" customWidth="1"/>
    <col min="3484" max="3495" width="6.7109375" style="48" customWidth="1"/>
    <col min="3496" max="3738" width="9.140625" style="48"/>
    <col min="3739" max="3739" width="32.28515625" style="48" customWidth="1"/>
    <col min="3740" max="3751" width="6.7109375" style="48" customWidth="1"/>
    <col min="3752" max="3994" width="9.140625" style="48"/>
    <col min="3995" max="3995" width="32.28515625" style="48" customWidth="1"/>
    <col min="3996" max="4007" width="6.7109375" style="48" customWidth="1"/>
    <col min="4008" max="4250" width="9.140625" style="48"/>
    <col min="4251" max="4251" width="32.28515625" style="48" customWidth="1"/>
    <col min="4252" max="4263" width="6.7109375" style="48" customWidth="1"/>
    <col min="4264" max="4506" width="9.140625" style="48"/>
    <col min="4507" max="4507" width="32.28515625" style="48" customWidth="1"/>
    <col min="4508" max="4519" width="6.7109375" style="48" customWidth="1"/>
    <col min="4520" max="4762" width="9.140625" style="48"/>
    <col min="4763" max="4763" width="32.28515625" style="48" customWidth="1"/>
    <col min="4764" max="4775" width="6.7109375" style="48" customWidth="1"/>
    <col min="4776" max="5018" width="9.140625" style="48"/>
    <col min="5019" max="5019" width="32.28515625" style="48" customWidth="1"/>
    <col min="5020" max="5031" width="6.7109375" style="48" customWidth="1"/>
    <col min="5032" max="5274" width="9.140625" style="48"/>
    <col min="5275" max="5275" width="32.28515625" style="48" customWidth="1"/>
    <col min="5276" max="5287" width="6.7109375" style="48" customWidth="1"/>
    <col min="5288" max="5530" width="9.140625" style="48"/>
    <col min="5531" max="5531" width="32.28515625" style="48" customWidth="1"/>
    <col min="5532" max="5543" width="6.7109375" style="48" customWidth="1"/>
    <col min="5544" max="5786" width="9.140625" style="48"/>
    <col min="5787" max="5787" width="32.28515625" style="48" customWidth="1"/>
    <col min="5788" max="5799" width="6.7109375" style="48" customWidth="1"/>
    <col min="5800" max="6042" width="9.140625" style="48"/>
    <col min="6043" max="6043" width="32.28515625" style="48" customWidth="1"/>
    <col min="6044" max="6055" width="6.7109375" style="48" customWidth="1"/>
    <col min="6056" max="6298" width="9.140625" style="48"/>
    <col min="6299" max="6299" width="32.28515625" style="48" customWidth="1"/>
    <col min="6300" max="6311" width="6.7109375" style="48" customWidth="1"/>
    <col min="6312" max="6554" width="9.140625" style="48"/>
    <col min="6555" max="6555" width="32.28515625" style="48" customWidth="1"/>
    <col min="6556" max="6567" width="6.7109375" style="48" customWidth="1"/>
    <col min="6568" max="6810" width="9.140625" style="48"/>
    <col min="6811" max="6811" width="32.28515625" style="48" customWidth="1"/>
    <col min="6812" max="6823" width="6.7109375" style="48" customWidth="1"/>
    <col min="6824" max="7066" width="9.140625" style="48"/>
    <col min="7067" max="7067" width="32.28515625" style="48" customWidth="1"/>
    <col min="7068" max="7079" width="6.7109375" style="48" customWidth="1"/>
    <col min="7080" max="7322" width="9.140625" style="48"/>
    <col min="7323" max="7323" width="32.28515625" style="48" customWidth="1"/>
    <col min="7324" max="7335" width="6.7109375" style="48" customWidth="1"/>
    <col min="7336" max="7578" width="9.140625" style="48"/>
    <col min="7579" max="7579" width="32.28515625" style="48" customWidth="1"/>
    <col min="7580" max="7591" width="6.7109375" style="48" customWidth="1"/>
    <col min="7592" max="7834" width="9.140625" style="48"/>
    <col min="7835" max="7835" width="32.28515625" style="48" customWidth="1"/>
    <col min="7836" max="7847" width="6.7109375" style="48" customWidth="1"/>
    <col min="7848" max="8090" width="9.140625" style="48"/>
    <col min="8091" max="8091" width="32.28515625" style="48" customWidth="1"/>
    <col min="8092" max="8103" width="6.7109375" style="48" customWidth="1"/>
    <col min="8104" max="8346" width="9.140625" style="48"/>
    <col min="8347" max="8347" width="32.28515625" style="48" customWidth="1"/>
    <col min="8348" max="8359" width="6.7109375" style="48" customWidth="1"/>
    <col min="8360" max="8602" width="9.140625" style="48"/>
    <col min="8603" max="8603" width="32.28515625" style="48" customWidth="1"/>
    <col min="8604" max="8615" width="6.7109375" style="48" customWidth="1"/>
    <col min="8616" max="8858" width="9.140625" style="48"/>
    <col min="8859" max="8859" width="32.28515625" style="48" customWidth="1"/>
    <col min="8860" max="8871" width="6.7109375" style="48" customWidth="1"/>
    <col min="8872" max="9114" width="9.140625" style="48"/>
    <col min="9115" max="9115" width="32.28515625" style="48" customWidth="1"/>
    <col min="9116" max="9127" width="6.7109375" style="48" customWidth="1"/>
    <col min="9128" max="9370" width="9.140625" style="48"/>
    <col min="9371" max="9371" width="32.28515625" style="48" customWidth="1"/>
    <col min="9372" max="9383" width="6.7109375" style="48" customWidth="1"/>
    <col min="9384" max="9626" width="9.140625" style="48"/>
    <col min="9627" max="9627" width="32.28515625" style="48" customWidth="1"/>
    <col min="9628" max="9639" width="6.7109375" style="48" customWidth="1"/>
    <col min="9640" max="9882" width="9.140625" style="48"/>
    <col min="9883" max="9883" width="32.28515625" style="48" customWidth="1"/>
    <col min="9884" max="9895" width="6.7109375" style="48" customWidth="1"/>
    <col min="9896" max="10138" width="9.140625" style="48"/>
    <col min="10139" max="10139" width="32.28515625" style="48" customWidth="1"/>
    <col min="10140" max="10151" width="6.7109375" style="48" customWidth="1"/>
    <col min="10152" max="10394" width="9.140625" style="48"/>
    <col min="10395" max="10395" width="32.28515625" style="48" customWidth="1"/>
    <col min="10396" max="10407" width="6.7109375" style="48" customWidth="1"/>
    <col min="10408" max="10650" width="9.140625" style="48"/>
    <col min="10651" max="10651" width="32.28515625" style="48" customWidth="1"/>
    <col min="10652" max="10663" width="6.7109375" style="48" customWidth="1"/>
    <col min="10664" max="10906" width="9.140625" style="48"/>
    <col min="10907" max="10907" width="32.28515625" style="48" customWidth="1"/>
    <col min="10908" max="10919" width="6.7109375" style="48" customWidth="1"/>
    <col min="10920" max="11162" width="9.140625" style="48"/>
    <col min="11163" max="11163" width="32.28515625" style="48" customWidth="1"/>
    <col min="11164" max="11175" width="6.7109375" style="48" customWidth="1"/>
    <col min="11176" max="11418" width="9.140625" style="48"/>
    <col min="11419" max="11419" width="32.28515625" style="48" customWidth="1"/>
    <col min="11420" max="11431" width="6.7109375" style="48" customWidth="1"/>
    <col min="11432" max="11674" width="9.140625" style="48"/>
    <col min="11675" max="11675" width="32.28515625" style="48" customWidth="1"/>
    <col min="11676" max="11687" width="6.7109375" style="48" customWidth="1"/>
    <col min="11688" max="11930" width="9.140625" style="48"/>
    <col min="11931" max="11931" width="32.28515625" style="48" customWidth="1"/>
    <col min="11932" max="11943" width="6.7109375" style="48" customWidth="1"/>
    <col min="11944" max="12186" width="9.140625" style="48"/>
    <col min="12187" max="12187" width="32.28515625" style="48" customWidth="1"/>
    <col min="12188" max="12199" width="6.7109375" style="48" customWidth="1"/>
    <col min="12200" max="12442" width="9.140625" style="48"/>
    <col min="12443" max="12443" width="32.28515625" style="48" customWidth="1"/>
    <col min="12444" max="12455" width="6.7109375" style="48" customWidth="1"/>
    <col min="12456" max="12698" width="9.140625" style="48"/>
    <col min="12699" max="12699" width="32.28515625" style="48" customWidth="1"/>
    <col min="12700" max="12711" width="6.7109375" style="48" customWidth="1"/>
    <col min="12712" max="12954" width="9.140625" style="48"/>
    <col min="12955" max="12955" width="32.28515625" style="48" customWidth="1"/>
    <col min="12956" max="12967" width="6.7109375" style="48" customWidth="1"/>
    <col min="12968" max="13210" width="9.140625" style="48"/>
    <col min="13211" max="13211" width="32.28515625" style="48" customWidth="1"/>
    <col min="13212" max="13223" width="6.7109375" style="48" customWidth="1"/>
    <col min="13224" max="13466" width="9.140625" style="48"/>
    <col min="13467" max="13467" width="32.28515625" style="48" customWidth="1"/>
    <col min="13468" max="13479" width="6.7109375" style="48" customWidth="1"/>
    <col min="13480" max="13722" width="9.140625" style="48"/>
    <col min="13723" max="13723" width="32.28515625" style="48" customWidth="1"/>
    <col min="13724" max="13735" width="6.7109375" style="48" customWidth="1"/>
    <col min="13736" max="13978" width="9.140625" style="48"/>
    <col min="13979" max="13979" width="32.28515625" style="48" customWidth="1"/>
    <col min="13980" max="13991" width="6.7109375" style="48" customWidth="1"/>
    <col min="13992" max="14234" width="9.140625" style="48"/>
    <col min="14235" max="14235" width="32.28515625" style="48" customWidth="1"/>
    <col min="14236" max="14247" width="6.7109375" style="48" customWidth="1"/>
    <col min="14248" max="14490" width="9.140625" style="48"/>
    <col min="14491" max="14491" width="32.28515625" style="48" customWidth="1"/>
    <col min="14492" max="14503" width="6.7109375" style="48" customWidth="1"/>
    <col min="14504" max="14746" width="9.140625" style="48"/>
    <col min="14747" max="14747" width="32.28515625" style="48" customWidth="1"/>
    <col min="14748" max="14759" width="6.7109375" style="48" customWidth="1"/>
    <col min="14760" max="15002" width="9.140625" style="48"/>
    <col min="15003" max="15003" width="32.28515625" style="48" customWidth="1"/>
    <col min="15004" max="15015" width="6.7109375" style="48" customWidth="1"/>
    <col min="15016" max="15258" width="9.140625" style="48"/>
    <col min="15259" max="15259" width="32.28515625" style="48" customWidth="1"/>
    <col min="15260" max="15271" width="6.7109375" style="48" customWidth="1"/>
    <col min="15272" max="15514" width="9.140625" style="48"/>
    <col min="15515" max="15515" width="32.28515625" style="48" customWidth="1"/>
    <col min="15516" max="15527" width="6.7109375" style="48" customWidth="1"/>
    <col min="15528" max="15770" width="9.140625" style="48"/>
    <col min="15771" max="15771" width="32.28515625" style="48" customWidth="1"/>
    <col min="15772" max="15783" width="6.7109375" style="48" customWidth="1"/>
    <col min="15784" max="16026" width="9.140625" style="48"/>
    <col min="16027" max="16027" width="32.28515625" style="48" customWidth="1"/>
    <col min="16028" max="16039" width="6.7109375" style="48" customWidth="1"/>
    <col min="16040" max="16384" width="9.140625" style="48"/>
  </cols>
  <sheetData>
    <row r="1" spans="1:13" ht="12.75" customHeight="1" x14ac:dyDescent="0.2">
      <c r="A1" s="518" t="s">
        <v>465</v>
      </c>
    </row>
    <row r="2" spans="1:13" ht="12.75" customHeight="1" x14ac:dyDescent="0.2">
      <c r="A2" s="48" t="s">
        <v>362</v>
      </c>
    </row>
    <row r="3" spans="1:13" ht="12.75" thickBot="1" x14ac:dyDescent="0.25">
      <c r="A3" s="1082"/>
    </row>
    <row r="4" spans="1:13" x14ac:dyDescent="0.2">
      <c r="A4" s="1539" t="s">
        <v>0</v>
      </c>
      <c r="B4" s="1541">
        <v>2013</v>
      </c>
      <c r="C4" s="1542"/>
      <c r="D4" s="1543"/>
      <c r="E4" s="1541">
        <v>2014</v>
      </c>
      <c r="F4" s="1542"/>
      <c r="G4" s="1543"/>
      <c r="H4" s="1541">
        <f>2014+1</f>
        <v>2015</v>
      </c>
      <c r="I4" s="1542"/>
      <c r="J4" s="1543"/>
      <c r="K4" s="1541" t="s">
        <v>119</v>
      </c>
      <c r="L4" s="1542"/>
      <c r="M4" s="1543"/>
    </row>
    <row r="5" spans="1:13" ht="52.5" customHeight="1" thickBot="1" x14ac:dyDescent="0.25">
      <c r="A5" s="1540"/>
      <c r="B5" s="1011" t="s">
        <v>115</v>
      </c>
      <c r="C5" s="1012" t="s">
        <v>151</v>
      </c>
      <c r="D5" s="1013" t="s">
        <v>122</v>
      </c>
      <c r="E5" s="926" t="s">
        <v>115</v>
      </c>
      <c r="F5" s="927" t="s">
        <v>151</v>
      </c>
      <c r="G5" s="928" t="s">
        <v>122</v>
      </c>
      <c r="H5" s="926" t="s">
        <v>115</v>
      </c>
      <c r="I5" s="927" t="s">
        <v>151</v>
      </c>
      <c r="J5" s="928" t="s">
        <v>122</v>
      </c>
      <c r="K5" s="926" t="s">
        <v>115</v>
      </c>
      <c r="L5" s="927" t="s">
        <v>151</v>
      </c>
      <c r="M5" s="928" t="s">
        <v>122</v>
      </c>
    </row>
    <row r="6" spans="1:13" x14ac:dyDescent="0.2">
      <c r="A6" s="1031" t="s">
        <v>1</v>
      </c>
      <c r="B6" s="737">
        <v>15</v>
      </c>
      <c r="C6" s="1571">
        <v>18</v>
      </c>
      <c r="D6" s="1572">
        <f t="shared" ref="D6:D17" si="0">SUM(B6:C6)</f>
        <v>33</v>
      </c>
      <c r="E6" s="737">
        <v>5</v>
      </c>
      <c r="F6" s="1571">
        <v>9</v>
      </c>
      <c r="G6" s="1572">
        <f t="shared" ref="G6:G17" si="1">SUM(E6:F6)</f>
        <v>14</v>
      </c>
      <c r="H6" s="737">
        <v>5</v>
      </c>
      <c r="I6" s="1571">
        <v>10</v>
      </c>
      <c r="J6" s="1573">
        <f t="shared" ref="J6:J69" si="2">SUM(H6:I6)</f>
        <v>15</v>
      </c>
      <c r="K6" s="1574">
        <f t="shared" ref="K6:L32" si="3">SUM(H6,B6,E6)</f>
        <v>25</v>
      </c>
      <c r="L6" s="1575">
        <f t="shared" si="3"/>
        <v>37</v>
      </c>
      <c r="M6" s="1036">
        <f t="shared" ref="M6:M69" si="4">SUM(K6:L6)</f>
        <v>62</v>
      </c>
    </row>
    <row r="7" spans="1:13" x14ac:dyDescent="0.2">
      <c r="A7" s="1032" t="s">
        <v>2</v>
      </c>
      <c r="B7" s="929" t="s">
        <v>121</v>
      </c>
      <c r="C7" s="1015">
        <v>3</v>
      </c>
      <c r="D7" s="1035">
        <f t="shared" si="0"/>
        <v>3</v>
      </c>
      <c r="E7" s="929" t="s">
        <v>121</v>
      </c>
      <c r="F7" s="1015">
        <v>12</v>
      </c>
      <c r="G7" s="1036">
        <f t="shared" si="1"/>
        <v>12</v>
      </c>
      <c r="H7" s="737" t="s">
        <v>121</v>
      </c>
      <c r="I7" s="1571">
        <v>1</v>
      </c>
      <c r="J7" s="1573">
        <f t="shared" si="2"/>
        <v>1</v>
      </c>
      <c r="K7" s="1576">
        <f t="shared" si="3"/>
        <v>0</v>
      </c>
      <c r="L7" s="1575">
        <f t="shared" si="3"/>
        <v>16</v>
      </c>
      <c r="M7" s="1036">
        <f t="shared" si="4"/>
        <v>16</v>
      </c>
    </row>
    <row r="8" spans="1:13" x14ac:dyDescent="0.2">
      <c r="A8" s="1032" t="s">
        <v>3</v>
      </c>
      <c r="B8" s="929" t="s">
        <v>121</v>
      </c>
      <c r="C8" s="1015">
        <v>1</v>
      </c>
      <c r="D8" s="1036">
        <f t="shared" si="0"/>
        <v>1</v>
      </c>
      <c r="E8" s="929" t="s">
        <v>121</v>
      </c>
      <c r="F8" s="1015">
        <v>3</v>
      </c>
      <c r="G8" s="1036">
        <f t="shared" si="1"/>
        <v>3</v>
      </c>
      <c r="H8" s="737" t="s">
        <v>121</v>
      </c>
      <c r="I8" s="1571" t="s">
        <v>121</v>
      </c>
      <c r="J8" s="1573">
        <f t="shared" si="2"/>
        <v>0</v>
      </c>
      <c r="K8" s="1576">
        <f t="shared" si="3"/>
        <v>0</v>
      </c>
      <c r="L8" s="1575">
        <f t="shared" si="3"/>
        <v>4</v>
      </c>
      <c r="M8" s="1036">
        <f t="shared" si="4"/>
        <v>4</v>
      </c>
    </row>
    <row r="9" spans="1:13" x14ac:dyDescent="0.2">
      <c r="A9" s="1032" t="s">
        <v>4</v>
      </c>
      <c r="B9" s="929" t="s">
        <v>121</v>
      </c>
      <c r="C9" s="1015" t="s">
        <v>121</v>
      </c>
      <c r="D9" s="1036">
        <f t="shared" si="0"/>
        <v>0</v>
      </c>
      <c r="E9" s="929" t="s">
        <v>121</v>
      </c>
      <c r="F9" s="1015" t="s">
        <v>121</v>
      </c>
      <c r="G9" s="1036">
        <f t="shared" si="1"/>
        <v>0</v>
      </c>
      <c r="H9" s="737" t="s">
        <v>121</v>
      </c>
      <c r="I9" s="1571">
        <v>2</v>
      </c>
      <c r="J9" s="1573">
        <f t="shared" si="2"/>
        <v>2</v>
      </c>
      <c r="K9" s="1576">
        <f t="shared" si="3"/>
        <v>0</v>
      </c>
      <c r="L9" s="1575">
        <f t="shared" si="3"/>
        <v>2</v>
      </c>
      <c r="M9" s="1036">
        <f t="shared" si="4"/>
        <v>2</v>
      </c>
    </row>
    <row r="10" spans="1:13" x14ac:dyDescent="0.2">
      <c r="A10" s="1032" t="s">
        <v>5</v>
      </c>
      <c r="B10" s="929" t="s">
        <v>121</v>
      </c>
      <c r="C10" s="1015">
        <v>1</v>
      </c>
      <c r="D10" s="1036">
        <f t="shared" si="0"/>
        <v>1</v>
      </c>
      <c r="E10" s="929">
        <v>3</v>
      </c>
      <c r="F10" s="1015">
        <v>1</v>
      </c>
      <c r="G10" s="1036">
        <f t="shared" si="1"/>
        <v>4</v>
      </c>
      <c r="H10" s="737">
        <v>1</v>
      </c>
      <c r="I10" s="1571">
        <v>3</v>
      </c>
      <c r="J10" s="1573">
        <f t="shared" si="2"/>
        <v>4</v>
      </c>
      <c r="K10" s="1576">
        <f t="shared" si="3"/>
        <v>4</v>
      </c>
      <c r="L10" s="1575">
        <f t="shared" si="3"/>
        <v>5</v>
      </c>
      <c r="M10" s="1036">
        <f t="shared" si="4"/>
        <v>9</v>
      </c>
    </row>
    <row r="11" spans="1:13" x14ac:dyDescent="0.2">
      <c r="A11" s="1032" t="s">
        <v>7</v>
      </c>
      <c r="B11" s="929">
        <v>314</v>
      </c>
      <c r="C11" s="1015">
        <v>443</v>
      </c>
      <c r="D11" s="1036">
        <f t="shared" si="0"/>
        <v>757</v>
      </c>
      <c r="E11" s="929">
        <v>313</v>
      </c>
      <c r="F11" s="1015">
        <v>336</v>
      </c>
      <c r="G11" s="1036">
        <f t="shared" si="1"/>
        <v>649</v>
      </c>
      <c r="H11" s="737">
        <v>372</v>
      </c>
      <c r="I11" s="1571">
        <v>481</v>
      </c>
      <c r="J11" s="1573">
        <f t="shared" si="2"/>
        <v>853</v>
      </c>
      <c r="K11" s="1576">
        <f t="shared" si="3"/>
        <v>999</v>
      </c>
      <c r="L11" s="1575">
        <f t="shared" si="3"/>
        <v>1260</v>
      </c>
      <c r="M11" s="1036">
        <f t="shared" si="4"/>
        <v>2259</v>
      </c>
    </row>
    <row r="12" spans="1:13" x14ac:dyDescent="0.2">
      <c r="A12" s="1032" t="s">
        <v>8</v>
      </c>
      <c r="B12" s="929" t="s">
        <v>121</v>
      </c>
      <c r="C12" s="1015" t="s">
        <v>121</v>
      </c>
      <c r="D12" s="1036">
        <f t="shared" si="0"/>
        <v>0</v>
      </c>
      <c r="E12" s="929">
        <v>1</v>
      </c>
      <c r="F12" s="1015">
        <v>2</v>
      </c>
      <c r="G12" s="1036">
        <f t="shared" si="1"/>
        <v>3</v>
      </c>
      <c r="H12" s="737" t="s">
        <v>121</v>
      </c>
      <c r="I12" s="1571">
        <v>2</v>
      </c>
      <c r="J12" s="1573">
        <f t="shared" si="2"/>
        <v>2</v>
      </c>
      <c r="K12" s="1576">
        <f t="shared" si="3"/>
        <v>1</v>
      </c>
      <c r="L12" s="1575">
        <f t="shared" si="3"/>
        <v>4</v>
      </c>
      <c r="M12" s="1036">
        <f t="shared" si="4"/>
        <v>5</v>
      </c>
    </row>
    <row r="13" spans="1:13" x14ac:dyDescent="0.2">
      <c r="A13" s="1032" t="s">
        <v>143</v>
      </c>
      <c r="B13" s="929">
        <v>1</v>
      </c>
      <c r="C13" s="1015" t="s">
        <v>121</v>
      </c>
      <c r="D13" s="1036">
        <f t="shared" si="0"/>
        <v>1</v>
      </c>
      <c r="E13" s="929" t="s">
        <v>121</v>
      </c>
      <c r="F13" s="1015" t="s">
        <v>121</v>
      </c>
      <c r="G13" s="1036">
        <f t="shared" si="1"/>
        <v>0</v>
      </c>
      <c r="H13" s="737" t="s">
        <v>121</v>
      </c>
      <c r="I13" s="1571" t="s">
        <v>121</v>
      </c>
      <c r="J13" s="1573">
        <f t="shared" si="2"/>
        <v>0</v>
      </c>
      <c r="K13" s="1576">
        <f t="shared" si="3"/>
        <v>1</v>
      </c>
      <c r="L13" s="1575">
        <f t="shared" si="3"/>
        <v>0</v>
      </c>
      <c r="M13" s="1036">
        <f t="shared" si="4"/>
        <v>1</v>
      </c>
    </row>
    <row r="14" spans="1:13" x14ac:dyDescent="0.2">
      <c r="A14" s="1032" t="s">
        <v>9</v>
      </c>
      <c r="B14" s="929">
        <v>1</v>
      </c>
      <c r="C14" s="1015">
        <v>19</v>
      </c>
      <c r="D14" s="1036">
        <f t="shared" si="0"/>
        <v>20</v>
      </c>
      <c r="E14" s="929">
        <v>8</v>
      </c>
      <c r="F14" s="1015">
        <v>48</v>
      </c>
      <c r="G14" s="1036">
        <f t="shared" si="1"/>
        <v>56</v>
      </c>
      <c r="H14" s="737">
        <v>54</v>
      </c>
      <c r="I14" s="1571">
        <v>150</v>
      </c>
      <c r="J14" s="1573">
        <f t="shared" si="2"/>
        <v>204</v>
      </c>
      <c r="K14" s="1576">
        <f t="shared" si="3"/>
        <v>63</v>
      </c>
      <c r="L14" s="1575">
        <f t="shared" si="3"/>
        <v>217</v>
      </c>
      <c r="M14" s="1036">
        <f t="shared" si="4"/>
        <v>280</v>
      </c>
    </row>
    <row r="15" spans="1:13" x14ac:dyDescent="0.2">
      <c r="A15" s="1032" t="s">
        <v>342</v>
      </c>
      <c r="B15" s="929" t="s">
        <v>121</v>
      </c>
      <c r="C15" s="1015" t="s">
        <v>121</v>
      </c>
      <c r="D15" s="1036">
        <f t="shared" si="0"/>
        <v>0</v>
      </c>
      <c r="E15" s="929" t="s">
        <v>121</v>
      </c>
      <c r="F15" s="1015" t="s">
        <v>121</v>
      </c>
      <c r="G15" s="1036">
        <f t="shared" si="1"/>
        <v>0</v>
      </c>
      <c r="H15" s="737" t="s">
        <v>121</v>
      </c>
      <c r="I15" s="1571">
        <v>1</v>
      </c>
      <c r="J15" s="1573">
        <f t="shared" si="2"/>
        <v>1</v>
      </c>
      <c r="K15" s="1576">
        <f t="shared" si="3"/>
        <v>0</v>
      </c>
      <c r="L15" s="1575">
        <f t="shared" si="3"/>
        <v>1</v>
      </c>
      <c r="M15" s="1036">
        <f t="shared" si="4"/>
        <v>1</v>
      </c>
    </row>
    <row r="16" spans="1:13" x14ac:dyDescent="0.2">
      <c r="A16" s="1032" t="s">
        <v>10</v>
      </c>
      <c r="B16" s="929" t="s">
        <v>121</v>
      </c>
      <c r="C16" s="1015">
        <v>3</v>
      </c>
      <c r="D16" s="1036">
        <f t="shared" si="0"/>
        <v>3</v>
      </c>
      <c r="E16" s="929" t="s">
        <v>121</v>
      </c>
      <c r="F16" s="1015">
        <v>3</v>
      </c>
      <c r="G16" s="1036">
        <f t="shared" si="1"/>
        <v>3</v>
      </c>
      <c r="H16" s="737" t="s">
        <v>121</v>
      </c>
      <c r="I16" s="1571">
        <v>2</v>
      </c>
      <c r="J16" s="1573">
        <f t="shared" si="2"/>
        <v>2</v>
      </c>
      <c r="K16" s="1576">
        <f t="shared" si="3"/>
        <v>0</v>
      </c>
      <c r="L16" s="1575">
        <f t="shared" si="3"/>
        <v>8</v>
      </c>
      <c r="M16" s="1036">
        <f t="shared" si="4"/>
        <v>8</v>
      </c>
    </row>
    <row r="17" spans="1:13" x14ac:dyDescent="0.2">
      <c r="A17" s="1032" t="s">
        <v>12</v>
      </c>
      <c r="B17" s="929">
        <v>7</v>
      </c>
      <c r="C17" s="1015">
        <v>30</v>
      </c>
      <c r="D17" s="1036">
        <f t="shared" si="0"/>
        <v>37</v>
      </c>
      <c r="E17" s="929">
        <v>6</v>
      </c>
      <c r="F17" s="1015">
        <v>17</v>
      </c>
      <c r="G17" s="1036">
        <f t="shared" si="1"/>
        <v>23</v>
      </c>
      <c r="H17" s="737">
        <v>12</v>
      </c>
      <c r="I17" s="1571">
        <v>14</v>
      </c>
      <c r="J17" s="1573">
        <f t="shared" si="2"/>
        <v>26</v>
      </c>
      <c r="K17" s="1576">
        <f t="shared" si="3"/>
        <v>25</v>
      </c>
      <c r="L17" s="1575">
        <f t="shared" si="3"/>
        <v>61</v>
      </c>
      <c r="M17" s="1036">
        <f t="shared" si="4"/>
        <v>86</v>
      </c>
    </row>
    <row r="18" spans="1:13" x14ac:dyDescent="0.2">
      <c r="A18" s="1032" t="s">
        <v>14</v>
      </c>
      <c r="B18" s="929">
        <v>1113</v>
      </c>
      <c r="C18" s="1015">
        <v>1924</v>
      </c>
      <c r="D18" s="1036">
        <v>3037</v>
      </c>
      <c r="E18" s="929">
        <v>1352</v>
      </c>
      <c r="F18" s="1015">
        <v>2053</v>
      </c>
      <c r="G18" s="1036">
        <v>3405</v>
      </c>
      <c r="H18" s="737">
        <v>1274</v>
      </c>
      <c r="I18" s="1571">
        <v>1998</v>
      </c>
      <c r="J18" s="1573">
        <f t="shared" si="2"/>
        <v>3272</v>
      </c>
      <c r="K18" s="1576">
        <f t="shared" si="3"/>
        <v>3739</v>
      </c>
      <c r="L18" s="1575">
        <f t="shared" si="3"/>
        <v>5975</v>
      </c>
      <c r="M18" s="1036">
        <f t="shared" si="4"/>
        <v>9714</v>
      </c>
    </row>
    <row r="19" spans="1:13" x14ac:dyDescent="0.2">
      <c r="A19" s="1032" t="s">
        <v>15</v>
      </c>
      <c r="B19" s="929" t="s">
        <v>121</v>
      </c>
      <c r="C19" s="1015" t="s">
        <v>121</v>
      </c>
      <c r="D19" s="1036">
        <f t="shared" ref="D19:D82" si="5">SUM(B19:C19)</f>
        <v>0</v>
      </c>
      <c r="E19" s="929" t="s">
        <v>121</v>
      </c>
      <c r="F19" s="1015" t="s">
        <v>121</v>
      </c>
      <c r="G19" s="1036">
        <f t="shared" ref="G19:G82" si="6">SUM(E19:F19)</f>
        <v>0</v>
      </c>
      <c r="H19" s="737">
        <v>1</v>
      </c>
      <c r="I19" s="1571">
        <v>3</v>
      </c>
      <c r="J19" s="1573">
        <f t="shared" si="2"/>
        <v>4</v>
      </c>
      <c r="K19" s="1576">
        <f t="shared" si="3"/>
        <v>1</v>
      </c>
      <c r="L19" s="1575">
        <f t="shared" si="3"/>
        <v>3</v>
      </c>
      <c r="M19" s="1036">
        <f t="shared" si="4"/>
        <v>4</v>
      </c>
    </row>
    <row r="20" spans="1:13" x14ac:dyDescent="0.2">
      <c r="A20" s="1032" t="s">
        <v>20</v>
      </c>
      <c r="B20" s="929">
        <v>5</v>
      </c>
      <c r="C20" s="1015">
        <v>9</v>
      </c>
      <c r="D20" s="1036">
        <f t="shared" si="5"/>
        <v>14</v>
      </c>
      <c r="E20" s="929" t="s">
        <v>121</v>
      </c>
      <c r="F20" s="1015">
        <v>1</v>
      </c>
      <c r="G20" s="1036">
        <f t="shared" si="6"/>
        <v>1</v>
      </c>
      <c r="H20" s="737">
        <v>4</v>
      </c>
      <c r="I20" s="1571">
        <v>7</v>
      </c>
      <c r="J20" s="1573">
        <f t="shared" si="2"/>
        <v>11</v>
      </c>
      <c r="K20" s="1576">
        <f t="shared" si="3"/>
        <v>9</v>
      </c>
      <c r="L20" s="1575">
        <f t="shared" si="3"/>
        <v>17</v>
      </c>
      <c r="M20" s="1036">
        <f t="shared" si="4"/>
        <v>26</v>
      </c>
    </row>
    <row r="21" spans="1:13" x14ac:dyDescent="0.2">
      <c r="A21" s="1032" t="s">
        <v>22</v>
      </c>
      <c r="B21" s="929" t="s">
        <v>121</v>
      </c>
      <c r="C21" s="1015" t="s">
        <v>121</v>
      </c>
      <c r="D21" s="1036">
        <f t="shared" si="5"/>
        <v>0</v>
      </c>
      <c r="E21" s="929" t="s">
        <v>121</v>
      </c>
      <c r="F21" s="1015">
        <v>14</v>
      </c>
      <c r="G21" s="1036">
        <f t="shared" si="6"/>
        <v>14</v>
      </c>
      <c r="H21" s="737" t="s">
        <v>121</v>
      </c>
      <c r="I21" s="1571">
        <v>7</v>
      </c>
      <c r="J21" s="1573">
        <f t="shared" si="2"/>
        <v>7</v>
      </c>
      <c r="K21" s="1576">
        <f t="shared" si="3"/>
        <v>0</v>
      </c>
      <c r="L21" s="1575">
        <f t="shared" si="3"/>
        <v>21</v>
      </c>
      <c r="M21" s="1036">
        <f t="shared" si="4"/>
        <v>21</v>
      </c>
    </row>
    <row r="22" spans="1:13" x14ac:dyDescent="0.2">
      <c r="A22" s="1032" t="s">
        <v>116</v>
      </c>
      <c r="B22" s="929">
        <v>1</v>
      </c>
      <c r="C22" s="1015">
        <v>3</v>
      </c>
      <c r="D22" s="1036">
        <f t="shared" si="5"/>
        <v>4</v>
      </c>
      <c r="E22" s="929" t="s">
        <v>121</v>
      </c>
      <c r="F22" s="1015">
        <v>2</v>
      </c>
      <c r="G22" s="1036">
        <f t="shared" si="6"/>
        <v>2</v>
      </c>
      <c r="H22" s="737" t="s">
        <v>121</v>
      </c>
      <c r="I22" s="1571">
        <v>7</v>
      </c>
      <c r="J22" s="1573">
        <f t="shared" si="2"/>
        <v>7</v>
      </c>
      <c r="K22" s="1576">
        <f t="shared" si="3"/>
        <v>1</v>
      </c>
      <c r="L22" s="1575">
        <f t="shared" si="3"/>
        <v>12</v>
      </c>
      <c r="M22" s="1036">
        <f t="shared" si="4"/>
        <v>13</v>
      </c>
    </row>
    <row r="23" spans="1:13" x14ac:dyDescent="0.2">
      <c r="A23" s="1032" t="s">
        <v>23</v>
      </c>
      <c r="B23" s="929">
        <v>1</v>
      </c>
      <c r="C23" s="1015" t="s">
        <v>121</v>
      </c>
      <c r="D23" s="1036">
        <f t="shared" si="5"/>
        <v>1</v>
      </c>
      <c r="E23" s="929" t="s">
        <v>121</v>
      </c>
      <c r="F23" s="1015" t="s">
        <v>121</v>
      </c>
      <c r="G23" s="1036">
        <f t="shared" si="6"/>
        <v>0</v>
      </c>
      <c r="H23" s="737" t="s">
        <v>121</v>
      </c>
      <c r="I23" s="1571" t="s">
        <v>121</v>
      </c>
      <c r="J23" s="1573">
        <f t="shared" si="2"/>
        <v>0</v>
      </c>
      <c r="K23" s="1576">
        <f t="shared" si="3"/>
        <v>1</v>
      </c>
      <c r="L23" s="1575">
        <f t="shared" si="3"/>
        <v>0</v>
      </c>
      <c r="M23" s="1036">
        <f t="shared" si="4"/>
        <v>1</v>
      </c>
    </row>
    <row r="24" spans="1:13" x14ac:dyDescent="0.2">
      <c r="A24" s="1032" t="s">
        <v>285</v>
      </c>
      <c r="B24" s="929" t="s">
        <v>121</v>
      </c>
      <c r="C24" s="1015" t="s">
        <v>121</v>
      </c>
      <c r="D24" s="1036">
        <f t="shared" si="5"/>
        <v>0</v>
      </c>
      <c r="E24" s="929" t="s">
        <v>121</v>
      </c>
      <c r="F24" s="1015" t="s">
        <v>121</v>
      </c>
      <c r="G24" s="1036">
        <f t="shared" si="6"/>
        <v>0</v>
      </c>
      <c r="H24" s="737" t="s">
        <v>121</v>
      </c>
      <c r="I24" s="1571">
        <v>1</v>
      </c>
      <c r="J24" s="1573">
        <f t="shared" si="2"/>
        <v>1</v>
      </c>
      <c r="K24" s="1576">
        <f t="shared" si="3"/>
        <v>0</v>
      </c>
      <c r="L24" s="1575">
        <f t="shared" si="3"/>
        <v>1</v>
      </c>
      <c r="M24" s="1036">
        <f t="shared" si="4"/>
        <v>1</v>
      </c>
    </row>
    <row r="25" spans="1:13" x14ac:dyDescent="0.2">
      <c r="A25" s="1032" t="s">
        <v>24</v>
      </c>
      <c r="B25" s="929">
        <v>1</v>
      </c>
      <c r="C25" s="1015">
        <v>14</v>
      </c>
      <c r="D25" s="1036">
        <f t="shared" si="5"/>
        <v>15</v>
      </c>
      <c r="E25" s="929">
        <v>1</v>
      </c>
      <c r="F25" s="1015">
        <v>7</v>
      </c>
      <c r="G25" s="1036">
        <f t="shared" si="6"/>
        <v>8</v>
      </c>
      <c r="H25" s="737" t="s">
        <v>121</v>
      </c>
      <c r="I25" s="1571">
        <v>10</v>
      </c>
      <c r="J25" s="1573">
        <f t="shared" si="2"/>
        <v>10</v>
      </c>
      <c r="K25" s="1576">
        <f t="shared" si="3"/>
        <v>2</v>
      </c>
      <c r="L25" s="1575">
        <f t="shared" si="3"/>
        <v>31</v>
      </c>
      <c r="M25" s="1036">
        <f t="shared" si="4"/>
        <v>33</v>
      </c>
    </row>
    <row r="26" spans="1:13" x14ac:dyDescent="0.2">
      <c r="A26" s="1032" t="s">
        <v>25</v>
      </c>
      <c r="B26" s="929" t="s">
        <v>121</v>
      </c>
      <c r="C26" s="1015" t="s">
        <v>121</v>
      </c>
      <c r="D26" s="1036">
        <f t="shared" si="5"/>
        <v>0</v>
      </c>
      <c r="E26" s="929">
        <v>1</v>
      </c>
      <c r="F26" s="1015">
        <v>1</v>
      </c>
      <c r="G26" s="1036">
        <f t="shared" si="6"/>
        <v>2</v>
      </c>
      <c r="H26" s="737" t="s">
        <v>121</v>
      </c>
      <c r="I26" s="1571">
        <v>4</v>
      </c>
      <c r="J26" s="1573">
        <f t="shared" si="2"/>
        <v>4</v>
      </c>
      <c r="K26" s="1576">
        <f t="shared" si="3"/>
        <v>1</v>
      </c>
      <c r="L26" s="1575">
        <f t="shared" si="3"/>
        <v>5</v>
      </c>
      <c r="M26" s="1036">
        <f t="shared" si="4"/>
        <v>6</v>
      </c>
    </row>
    <row r="27" spans="1:13" x14ac:dyDescent="0.2">
      <c r="A27" s="1032" t="s">
        <v>206</v>
      </c>
      <c r="B27" s="929" t="s">
        <v>121</v>
      </c>
      <c r="C27" s="1015">
        <v>2</v>
      </c>
      <c r="D27" s="1036">
        <f t="shared" si="5"/>
        <v>2</v>
      </c>
      <c r="E27" s="929" t="s">
        <v>121</v>
      </c>
      <c r="F27" s="1015">
        <v>2</v>
      </c>
      <c r="G27" s="1036">
        <f t="shared" si="6"/>
        <v>2</v>
      </c>
      <c r="H27" s="737" t="s">
        <v>121</v>
      </c>
      <c r="I27" s="1571">
        <v>2</v>
      </c>
      <c r="J27" s="1573">
        <f t="shared" si="2"/>
        <v>2</v>
      </c>
      <c r="K27" s="1576">
        <f t="shared" si="3"/>
        <v>0</v>
      </c>
      <c r="L27" s="1575">
        <f t="shared" si="3"/>
        <v>6</v>
      </c>
      <c r="M27" s="1036">
        <f t="shared" si="4"/>
        <v>6</v>
      </c>
    </row>
    <row r="28" spans="1:13" x14ac:dyDescent="0.2">
      <c r="A28" s="1032" t="s">
        <v>26</v>
      </c>
      <c r="B28" s="929" t="s">
        <v>121</v>
      </c>
      <c r="C28" s="1015" t="s">
        <v>121</v>
      </c>
      <c r="D28" s="1036">
        <f t="shared" si="5"/>
        <v>0</v>
      </c>
      <c r="E28" s="929" t="s">
        <v>121</v>
      </c>
      <c r="F28" s="1015">
        <v>2</v>
      </c>
      <c r="G28" s="1036">
        <f t="shared" si="6"/>
        <v>2</v>
      </c>
      <c r="H28" s="737" t="s">
        <v>121</v>
      </c>
      <c r="I28" s="1571" t="s">
        <v>121</v>
      </c>
      <c r="J28" s="1573">
        <f t="shared" si="2"/>
        <v>0</v>
      </c>
      <c r="K28" s="1576">
        <f t="shared" si="3"/>
        <v>0</v>
      </c>
      <c r="L28" s="1575">
        <f t="shared" si="3"/>
        <v>2</v>
      </c>
      <c r="M28" s="1036">
        <f t="shared" si="4"/>
        <v>2</v>
      </c>
    </row>
    <row r="29" spans="1:13" x14ac:dyDescent="0.2">
      <c r="A29" s="1033" t="s">
        <v>27</v>
      </c>
      <c r="B29" s="929">
        <v>12</v>
      </c>
      <c r="C29" s="1015">
        <v>20</v>
      </c>
      <c r="D29" s="1036">
        <f t="shared" si="5"/>
        <v>32</v>
      </c>
      <c r="E29" s="929" t="s">
        <v>121</v>
      </c>
      <c r="F29" s="1015">
        <v>8</v>
      </c>
      <c r="G29" s="1036">
        <f t="shared" si="6"/>
        <v>8</v>
      </c>
      <c r="H29" s="737">
        <v>2</v>
      </c>
      <c r="I29" s="1571">
        <v>5</v>
      </c>
      <c r="J29" s="1573">
        <f t="shared" si="2"/>
        <v>7</v>
      </c>
      <c r="K29" s="1576">
        <f t="shared" si="3"/>
        <v>14</v>
      </c>
      <c r="L29" s="1575">
        <f t="shared" si="3"/>
        <v>33</v>
      </c>
      <c r="M29" s="1036">
        <f t="shared" si="4"/>
        <v>47</v>
      </c>
    </row>
    <row r="30" spans="1:13" x14ac:dyDescent="0.2">
      <c r="A30" s="1032" t="s">
        <v>28</v>
      </c>
      <c r="B30" s="929" t="s">
        <v>121</v>
      </c>
      <c r="C30" s="1015" t="s">
        <v>121</v>
      </c>
      <c r="D30" s="1036">
        <f t="shared" si="5"/>
        <v>0</v>
      </c>
      <c r="E30" s="929" t="s">
        <v>121</v>
      </c>
      <c r="F30" s="1015">
        <v>1</v>
      </c>
      <c r="G30" s="1036">
        <f t="shared" si="6"/>
        <v>1</v>
      </c>
      <c r="H30" s="737" t="s">
        <v>121</v>
      </c>
      <c r="I30" s="1571" t="s">
        <v>121</v>
      </c>
      <c r="J30" s="1573">
        <f t="shared" si="2"/>
        <v>0</v>
      </c>
      <c r="K30" s="1576">
        <f t="shared" si="3"/>
        <v>0</v>
      </c>
      <c r="L30" s="1575">
        <f t="shared" si="3"/>
        <v>1</v>
      </c>
      <c r="M30" s="1036">
        <f t="shared" si="4"/>
        <v>1</v>
      </c>
    </row>
    <row r="31" spans="1:13" x14ac:dyDescent="0.2">
      <c r="A31" s="1032" t="s">
        <v>29</v>
      </c>
      <c r="B31" s="929" t="s">
        <v>121</v>
      </c>
      <c r="C31" s="1015">
        <v>1</v>
      </c>
      <c r="D31" s="1036">
        <f t="shared" si="5"/>
        <v>1</v>
      </c>
      <c r="E31" s="929" t="s">
        <v>121</v>
      </c>
      <c r="F31" s="1015">
        <v>1</v>
      </c>
      <c r="G31" s="1036">
        <f t="shared" si="6"/>
        <v>1</v>
      </c>
      <c r="H31" s="737" t="s">
        <v>121</v>
      </c>
      <c r="I31" s="1571">
        <v>9</v>
      </c>
      <c r="J31" s="1573">
        <f t="shared" si="2"/>
        <v>9</v>
      </c>
      <c r="K31" s="1576">
        <f t="shared" si="3"/>
        <v>0</v>
      </c>
      <c r="L31" s="1575">
        <f t="shared" si="3"/>
        <v>11</v>
      </c>
      <c r="M31" s="1036">
        <f t="shared" si="4"/>
        <v>11</v>
      </c>
    </row>
    <row r="32" spans="1:13" x14ac:dyDescent="0.2">
      <c r="A32" s="1032" t="s">
        <v>30</v>
      </c>
      <c r="B32" s="929">
        <v>1891</v>
      </c>
      <c r="C32" s="1015">
        <v>3851</v>
      </c>
      <c r="D32" s="1036">
        <f t="shared" si="5"/>
        <v>5742</v>
      </c>
      <c r="E32" s="929">
        <v>937</v>
      </c>
      <c r="F32" s="1015">
        <v>1520</v>
      </c>
      <c r="G32" s="1036">
        <f t="shared" si="6"/>
        <v>2457</v>
      </c>
      <c r="H32" s="737">
        <v>673</v>
      </c>
      <c r="I32" s="1571">
        <v>1010</v>
      </c>
      <c r="J32" s="1573">
        <f t="shared" si="2"/>
        <v>1683</v>
      </c>
      <c r="K32" s="1576">
        <f t="shared" si="3"/>
        <v>3501</v>
      </c>
      <c r="L32" s="1575">
        <f t="shared" si="3"/>
        <v>6381</v>
      </c>
      <c r="M32" s="1036">
        <f t="shared" si="4"/>
        <v>9882</v>
      </c>
    </row>
    <row r="33" spans="1:13" x14ac:dyDescent="0.2">
      <c r="A33" s="1032" t="s">
        <v>31</v>
      </c>
      <c r="B33" s="929" t="s">
        <v>121</v>
      </c>
      <c r="C33" s="1015" t="s">
        <v>121</v>
      </c>
      <c r="D33" s="1036">
        <f t="shared" si="5"/>
        <v>0</v>
      </c>
      <c r="E33" s="929" t="s">
        <v>121</v>
      </c>
      <c r="F33" s="1015">
        <v>1</v>
      </c>
      <c r="G33" s="1036">
        <f t="shared" si="6"/>
        <v>1</v>
      </c>
      <c r="H33" s="737" t="s">
        <v>121</v>
      </c>
      <c r="I33" s="1571" t="s">
        <v>121</v>
      </c>
      <c r="J33" s="1573">
        <f t="shared" si="2"/>
        <v>0</v>
      </c>
      <c r="K33" s="1576">
        <f t="shared" ref="K33:L62" si="7">SUM(H33,B33,E33)</f>
        <v>0</v>
      </c>
      <c r="L33" s="1575">
        <f t="shared" si="7"/>
        <v>1</v>
      </c>
      <c r="M33" s="1036">
        <f t="shared" si="4"/>
        <v>1</v>
      </c>
    </row>
    <row r="34" spans="1:13" x14ac:dyDescent="0.2">
      <c r="A34" s="1032" t="s">
        <v>33</v>
      </c>
      <c r="B34" s="929" t="s">
        <v>121</v>
      </c>
      <c r="C34" s="1015">
        <v>3</v>
      </c>
      <c r="D34" s="1036">
        <f t="shared" si="5"/>
        <v>3</v>
      </c>
      <c r="E34" s="929">
        <v>1</v>
      </c>
      <c r="F34" s="1015">
        <v>13</v>
      </c>
      <c r="G34" s="1036">
        <f t="shared" si="6"/>
        <v>14</v>
      </c>
      <c r="H34" s="737" t="s">
        <v>121</v>
      </c>
      <c r="I34" s="1571" t="s">
        <v>121</v>
      </c>
      <c r="J34" s="1573">
        <f t="shared" si="2"/>
        <v>0</v>
      </c>
      <c r="K34" s="1576">
        <f t="shared" si="7"/>
        <v>1</v>
      </c>
      <c r="L34" s="1575">
        <f t="shared" si="7"/>
        <v>16</v>
      </c>
      <c r="M34" s="1036">
        <f t="shared" si="4"/>
        <v>17</v>
      </c>
    </row>
    <row r="35" spans="1:13" x14ac:dyDescent="0.2">
      <c r="A35" s="1032" t="s">
        <v>35</v>
      </c>
      <c r="B35" s="929">
        <v>6</v>
      </c>
      <c r="C35" s="1015">
        <v>3</v>
      </c>
      <c r="D35" s="1036">
        <f t="shared" si="5"/>
        <v>9</v>
      </c>
      <c r="E35" s="929">
        <v>1</v>
      </c>
      <c r="F35" s="1015">
        <v>5</v>
      </c>
      <c r="G35" s="1036">
        <f t="shared" si="6"/>
        <v>6</v>
      </c>
      <c r="H35" s="737">
        <v>8</v>
      </c>
      <c r="I35" s="1571">
        <v>10</v>
      </c>
      <c r="J35" s="1573">
        <f t="shared" si="2"/>
        <v>18</v>
      </c>
      <c r="K35" s="1576">
        <f t="shared" si="7"/>
        <v>15</v>
      </c>
      <c r="L35" s="1575">
        <f t="shared" si="7"/>
        <v>18</v>
      </c>
      <c r="M35" s="1036">
        <f t="shared" si="4"/>
        <v>33</v>
      </c>
    </row>
    <row r="36" spans="1:13" x14ac:dyDescent="0.2">
      <c r="A36" s="1032" t="s">
        <v>36</v>
      </c>
      <c r="B36" s="929">
        <v>1</v>
      </c>
      <c r="C36" s="1015" t="s">
        <v>121</v>
      </c>
      <c r="D36" s="1036">
        <f t="shared" si="5"/>
        <v>1</v>
      </c>
      <c r="E36" s="929" t="s">
        <v>121</v>
      </c>
      <c r="F36" s="1015" t="s">
        <v>121</v>
      </c>
      <c r="G36" s="1036">
        <f t="shared" si="6"/>
        <v>0</v>
      </c>
      <c r="H36" s="737" t="s">
        <v>121</v>
      </c>
      <c r="I36" s="1571" t="s">
        <v>121</v>
      </c>
      <c r="J36" s="1573">
        <f t="shared" si="2"/>
        <v>0</v>
      </c>
      <c r="K36" s="1576">
        <f t="shared" si="7"/>
        <v>1</v>
      </c>
      <c r="L36" s="1575">
        <f t="shared" si="7"/>
        <v>0</v>
      </c>
      <c r="M36" s="1036">
        <f t="shared" si="4"/>
        <v>1</v>
      </c>
    </row>
    <row r="37" spans="1:13" x14ac:dyDescent="0.2">
      <c r="A37" s="1032" t="s">
        <v>37</v>
      </c>
      <c r="B37" s="929">
        <v>13</v>
      </c>
      <c r="C37" s="1015">
        <v>35</v>
      </c>
      <c r="D37" s="1036">
        <f t="shared" si="5"/>
        <v>48</v>
      </c>
      <c r="E37" s="929">
        <v>12</v>
      </c>
      <c r="F37" s="1015">
        <v>56</v>
      </c>
      <c r="G37" s="1036">
        <f t="shared" si="6"/>
        <v>68</v>
      </c>
      <c r="H37" s="737">
        <v>42</v>
      </c>
      <c r="I37" s="1571">
        <v>73</v>
      </c>
      <c r="J37" s="1573">
        <f t="shared" si="2"/>
        <v>115</v>
      </c>
      <c r="K37" s="1576">
        <f t="shared" si="7"/>
        <v>67</v>
      </c>
      <c r="L37" s="1575">
        <f t="shared" si="7"/>
        <v>164</v>
      </c>
      <c r="M37" s="1036">
        <f t="shared" si="4"/>
        <v>231</v>
      </c>
    </row>
    <row r="38" spans="1:13" x14ac:dyDescent="0.2">
      <c r="A38" s="1032" t="s">
        <v>38</v>
      </c>
      <c r="B38" s="929">
        <v>8</v>
      </c>
      <c r="C38" s="1015">
        <v>15</v>
      </c>
      <c r="D38" s="1036">
        <f t="shared" si="5"/>
        <v>23</v>
      </c>
      <c r="E38" s="929">
        <v>3</v>
      </c>
      <c r="F38" s="1015">
        <v>17</v>
      </c>
      <c r="G38" s="1036">
        <f t="shared" si="6"/>
        <v>20</v>
      </c>
      <c r="H38" s="737">
        <v>9</v>
      </c>
      <c r="I38" s="1571">
        <v>13</v>
      </c>
      <c r="J38" s="1573">
        <f t="shared" si="2"/>
        <v>22</v>
      </c>
      <c r="K38" s="1576">
        <f t="shared" si="7"/>
        <v>20</v>
      </c>
      <c r="L38" s="1575">
        <f t="shared" si="7"/>
        <v>45</v>
      </c>
      <c r="M38" s="1036">
        <f t="shared" si="4"/>
        <v>65</v>
      </c>
    </row>
    <row r="39" spans="1:13" x14ac:dyDescent="0.2">
      <c r="A39" s="1032" t="s">
        <v>39</v>
      </c>
      <c r="B39" s="929">
        <v>2</v>
      </c>
      <c r="C39" s="1015">
        <v>4</v>
      </c>
      <c r="D39" s="1036">
        <f t="shared" si="5"/>
        <v>6</v>
      </c>
      <c r="E39" s="929">
        <v>1</v>
      </c>
      <c r="F39" s="1015">
        <v>3</v>
      </c>
      <c r="G39" s="1036">
        <f t="shared" si="6"/>
        <v>4</v>
      </c>
      <c r="H39" s="737">
        <v>2</v>
      </c>
      <c r="I39" s="1571">
        <v>5</v>
      </c>
      <c r="J39" s="1573">
        <f t="shared" si="2"/>
        <v>7</v>
      </c>
      <c r="K39" s="1576">
        <f t="shared" si="7"/>
        <v>5</v>
      </c>
      <c r="L39" s="1575">
        <f t="shared" si="7"/>
        <v>12</v>
      </c>
      <c r="M39" s="1036">
        <f t="shared" si="4"/>
        <v>17</v>
      </c>
    </row>
    <row r="40" spans="1:13" x14ac:dyDescent="0.2">
      <c r="A40" s="1032" t="s">
        <v>41</v>
      </c>
      <c r="B40" s="929" t="s">
        <v>121</v>
      </c>
      <c r="C40" s="1015" t="s">
        <v>121</v>
      </c>
      <c r="D40" s="1036">
        <f t="shared" si="5"/>
        <v>0</v>
      </c>
      <c r="E40" s="929" t="s">
        <v>121</v>
      </c>
      <c r="F40" s="1015" t="s">
        <v>121</v>
      </c>
      <c r="G40" s="1036">
        <f t="shared" si="6"/>
        <v>0</v>
      </c>
      <c r="H40" s="737" t="s">
        <v>121</v>
      </c>
      <c r="I40" s="1571">
        <v>1</v>
      </c>
      <c r="J40" s="1573">
        <f t="shared" si="2"/>
        <v>1</v>
      </c>
      <c r="K40" s="1576">
        <f t="shared" si="7"/>
        <v>0</v>
      </c>
      <c r="L40" s="1575">
        <f t="shared" si="7"/>
        <v>1</v>
      </c>
      <c r="M40" s="1036">
        <f t="shared" si="4"/>
        <v>1</v>
      </c>
    </row>
    <row r="41" spans="1:13" x14ac:dyDescent="0.2">
      <c r="A41" s="1032" t="s">
        <v>42</v>
      </c>
      <c r="B41" s="929" t="s">
        <v>121</v>
      </c>
      <c r="C41" s="1015" t="s">
        <v>121</v>
      </c>
      <c r="D41" s="1036">
        <f t="shared" si="5"/>
        <v>0</v>
      </c>
      <c r="E41" s="929" t="s">
        <v>121</v>
      </c>
      <c r="F41" s="1015">
        <v>1</v>
      </c>
      <c r="G41" s="1036">
        <f t="shared" si="6"/>
        <v>1</v>
      </c>
      <c r="H41" s="737">
        <v>1</v>
      </c>
      <c r="I41" s="1571">
        <v>4</v>
      </c>
      <c r="J41" s="1573">
        <f t="shared" si="2"/>
        <v>5</v>
      </c>
      <c r="K41" s="1576">
        <f t="shared" si="7"/>
        <v>1</v>
      </c>
      <c r="L41" s="1575">
        <f t="shared" si="7"/>
        <v>5</v>
      </c>
      <c r="M41" s="1036">
        <f t="shared" si="4"/>
        <v>6</v>
      </c>
    </row>
    <row r="42" spans="1:13" x14ac:dyDescent="0.2">
      <c r="A42" s="1032" t="s">
        <v>43</v>
      </c>
      <c r="B42" s="929">
        <v>1</v>
      </c>
      <c r="C42" s="1015">
        <v>5</v>
      </c>
      <c r="D42" s="1036">
        <f t="shared" si="5"/>
        <v>6</v>
      </c>
      <c r="E42" s="929">
        <v>3</v>
      </c>
      <c r="F42" s="1015">
        <v>7</v>
      </c>
      <c r="G42" s="1036">
        <f t="shared" si="6"/>
        <v>10</v>
      </c>
      <c r="H42" s="737">
        <v>1</v>
      </c>
      <c r="I42" s="1571">
        <v>34</v>
      </c>
      <c r="J42" s="1573">
        <f t="shared" si="2"/>
        <v>35</v>
      </c>
      <c r="K42" s="1576">
        <f t="shared" si="7"/>
        <v>5</v>
      </c>
      <c r="L42" s="1575">
        <f t="shared" si="7"/>
        <v>46</v>
      </c>
      <c r="M42" s="1036">
        <f t="shared" si="4"/>
        <v>51</v>
      </c>
    </row>
    <row r="43" spans="1:13" x14ac:dyDescent="0.2">
      <c r="A43" s="1032" t="s">
        <v>44</v>
      </c>
      <c r="B43" s="929">
        <v>2</v>
      </c>
      <c r="C43" s="1015">
        <v>5</v>
      </c>
      <c r="D43" s="1036">
        <f t="shared" si="5"/>
        <v>7</v>
      </c>
      <c r="E43" s="929">
        <v>2</v>
      </c>
      <c r="F43" s="1015">
        <v>4</v>
      </c>
      <c r="G43" s="1036">
        <f t="shared" si="6"/>
        <v>6</v>
      </c>
      <c r="H43" s="737" t="s">
        <v>121</v>
      </c>
      <c r="I43" s="1571">
        <v>8</v>
      </c>
      <c r="J43" s="1573">
        <f t="shared" si="2"/>
        <v>8</v>
      </c>
      <c r="K43" s="1576">
        <f t="shared" si="7"/>
        <v>4</v>
      </c>
      <c r="L43" s="1575">
        <f t="shared" si="7"/>
        <v>17</v>
      </c>
      <c r="M43" s="1036">
        <f t="shared" si="4"/>
        <v>21</v>
      </c>
    </row>
    <row r="44" spans="1:13" x14ac:dyDescent="0.2">
      <c r="A44" s="1032" t="s">
        <v>45</v>
      </c>
      <c r="B44" s="929" t="s">
        <v>121</v>
      </c>
      <c r="C44" s="1015">
        <v>2</v>
      </c>
      <c r="D44" s="1036">
        <f t="shared" si="5"/>
        <v>2</v>
      </c>
      <c r="E44" s="929">
        <v>2</v>
      </c>
      <c r="F44" s="1015">
        <v>1</v>
      </c>
      <c r="G44" s="1036">
        <f t="shared" si="6"/>
        <v>3</v>
      </c>
      <c r="H44" s="737">
        <v>5</v>
      </c>
      <c r="I44" s="1571">
        <v>12</v>
      </c>
      <c r="J44" s="1573">
        <f t="shared" si="2"/>
        <v>17</v>
      </c>
      <c r="K44" s="1576">
        <f t="shared" si="7"/>
        <v>7</v>
      </c>
      <c r="L44" s="1575">
        <f t="shared" si="7"/>
        <v>15</v>
      </c>
      <c r="M44" s="1036">
        <f t="shared" si="4"/>
        <v>22</v>
      </c>
    </row>
    <row r="45" spans="1:13" x14ac:dyDescent="0.2">
      <c r="A45" s="1032" t="s">
        <v>47</v>
      </c>
      <c r="B45" s="929">
        <v>53</v>
      </c>
      <c r="C45" s="1015">
        <v>48</v>
      </c>
      <c r="D45" s="1036">
        <f t="shared" si="5"/>
        <v>101</v>
      </c>
      <c r="E45" s="929">
        <v>43</v>
      </c>
      <c r="F45" s="1015">
        <v>49</v>
      </c>
      <c r="G45" s="1036">
        <f t="shared" si="6"/>
        <v>92</v>
      </c>
      <c r="H45" s="737">
        <v>62</v>
      </c>
      <c r="I45" s="1571">
        <v>67</v>
      </c>
      <c r="J45" s="1573">
        <f t="shared" si="2"/>
        <v>129</v>
      </c>
      <c r="K45" s="1576">
        <f t="shared" si="7"/>
        <v>158</v>
      </c>
      <c r="L45" s="1575">
        <f t="shared" si="7"/>
        <v>164</v>
      </c>
      <c r="M45" s="1036">
        <f t="shared" si="4"/>
        <v>322</v>
      </c>
    </row>
    <row r="46" spans="1:13" x14ac:dyDescent="0.2">
      <c r="A46" s="1032" t="s">
        <v>48</v>
      </c>
      <c r="B46" s="929" t="s">
        <v>121</v>
      </c>
      <c r="C46" s="1015">
        <v>1</v>
      </c>
      <c r="D46" s="1036">
        <f t="shared" si="5"/>
        <v>1</v>
      </c>
      <c r="E46" s="929" t="s">
        <v>121</v>
      </c>
      <c r="F46" s="1015">
        <v>1</v>
      </c>
      <c r="G46" s="1036">
        <f t="shared" si="6"/>
        <v>1</v>
      </c>
      <c r="H46" s="737" t="s">
        <v>121</v>
      </c>
      <c r="I46" s="1571" t="s">
        <v>121</v>
      </c>
      <c r="J46" s="1573">
        <f t="shared" si="2"/>
        <v>0</v>
      </c>
      <c r="K46" s="1576">
        <f t="shared" si="7"/>
        <v>0</v>
      </c>
      <c r="L46" s="1575">
        <f t="shared" si="7"/>
        <v>2</v>
      </c>
      <c r="M46" s="1036">
        <f t="shared" si="4"/>
        <v>2</v>
      </c>
    </row>
    <row r="47" spans="1:13" x14ac:dyDescent="0.2">
      <c r="A47" s="1032" t="s">
        <v>49</v>
      </c>
      <c r="B47" s="929">
        <v>44</v>
      </c>
      <c r="C47" s="1015">
        <v>36</v>
      </c>
      <c r="D47" s="1036">
        <f t="shared" si="5"/>
        <v>80</v>
      </c>
      <c r="E47" s="929">
        <v>48</v>
      </c>
      <c r="F47" s="1015">
        <v>101</v>
      </c>
      <c r="G47" s="1036">
        <f t="shared" si="6"/>
        <v>149</v>
      </c>
      <c r="H47" s="737">
        <v>71</v>
      </c>
      <c r="I47" s="1571">
        <v>85</v>
      </c>
      <c r="J47" s="1573">
        <f t="shared" si="2"/>
        <v>156</v>
      </c>
      <c r="K47" s="1576">
        <f t="shared" si="7"/>
        <v>163</v>
      </c>
      <c r="L47" s="1575">
        <f t="shared" si="7"/>
        <v>222</v>
      </c>
      <c r="M47" s="1036">
        <f t="shared" si="4"/>
        <v>385</v>
      </c>
    </row>
    <row r="48" spans="1:13" x14ac:dyDescent="0.2">
      <c r="A48" s="1032" t="s">
        <v>51</v>
      </c>
      <c r="B48" s="929">
        <v>1</v>
      </c>
      <c r="C48" s="1015">
        <v>1</v>
      </c>
      <c r="D48" s="1036">
        <f t="shared" si="5"/>
        <v>2</v>
      </c>
      <c r="E48" s="929" t="s">
        <v>121</v>
      </c>
      <c r="F48" s="1015">
        <v>2</v>
      </c>
      <c r="G48" s="1036">
        <f t="shared" si="6"/>
        <v>2</v>
      </c>
      <c r="H48" s="737" t="s">
        <v>121</v>
      </c>
      <c r="I48" s="1571">
        <v>1</v>
      </c>
      <c r="J48" s="1573">
        <f t="shared" si="2"/>
        <v>1</v>
      </c>
      <c r="K48" s="1576">
        <f t="shared" si="7"/>
        <v>1</v>
      </c>
      <c r="L48" s="1575">
        <f t="shared" si="7"/>
        <v>4</v>
      </c>
      <c r="M48" s="1036">
        <f t="shared" si="4"/>
        <v>5</v>
      </c>
    </row>
    <row r="49" spans="1:13" x14ac:dyDescent="0.2">
      <c r="A49" s="1032" t="s">
        <v>52</v>
      </c>
      <c r="B49" s="929" t="s">
        <v>121</v>
      </c>
      <c r="C49" s="1015">
        <v>2</v>
      </c>
      <c r="D49" s="1036">
        <f t="shared" si="5"/>
        <v>2</v>
      </c>
      <c r="E49" s="929" t="s">
        <v>121</v>
      </c>
      <c r="F49" s="1015" t="s">
        <v>121</v>
      </c>
      <c r="G49" s="1036">
        <f t="shared" si="6"/>
        <v>0</v>
      </c>
      <c r="H49" s="737" t="s">
        <v>121</v>
      </c>
      <c r="I49" s="1571" t="s">
        <v>121</v>
      </c>
      <c r="J49" s="1573">
        <f t="shared" si="2"/>
        <v>0</v>
      </c>
      <c r="K49" s="1576">
        <f t="shared" si="7"/>
        <v>0</v>
      </c>
      <c r="L49" s="1575">
        <f t="shared" si="7"/>
        <v>2</v>
      </c>
      <c r="M49" s="1036">
        <f t="shared" si="4"/>
        <v>2</v>
      </c>
    </row>
    <row r="50" spans="1:13" x14ac:dyDescent="0.2">
      <c r="A50" s="1032" t="s">
        <v>53</v>
      </c>
      <c r="B50" s="929" t="s">
        <v>121</v>
      </c>
      <c r="C50" s="1015">
        <v>2</v>
      </c>
      <c r="D50" s="1036">
        <f t="shared" si="5"/>
        <v>2</v>
      </c>
      <c r="E50" s="929">
        <v>1</v>
      </c>
      <c r="F50" s="1015">
        <v>4</v>
      </c>
      <c r="G50" s="1036">
        <f t="shared" si="6"/>
        <v>5</v>
      </c>
      <c r="H50" s="737" t="s">
        <v>121</v>
      </c>
      <c r="I50" s="1571">
        <v>7</v>
      </c>
      <c r="J50" s="1573">
        <f t="shared" si="2"/>
        <v>7</v>
      </c>
      <c r="K50" s="1576">
        <f t="shared" si="7"/>
        <v>1</v>
      </c>
      <c r="L50" s="1575">
        <f t="shared" si="7"/>
        <v>13</v>
      </c>
      <c r="M50" s="1036">
        <f t="shared" si="4"/>
        <v>14</v>
      </c>
    </row>
    <row r="51" spans="1:13" x14ac:dyDescent="0.2">
      <c r="A51" s="1032" t="s">
        <v>54</v>
      </c>
      <c r="B51" s="929" t="s">
        <v>121</v>
      </c>
      <c r="C51" s="1015">
        <v>1</v>
      </c>
      <c r="D51" s="1036">
        <f t="shared" si="5"/>
        <v>1</v>
      </c>
      <c r="E51" s="929">
        <v>1</v>
      </c>
      <c r="F51" s="1015" t="s">
        <v>121</v>
      </c>
      <c r="G51" s="1036">
        <f t="shared" si="6"/>
        <v>1</v>
      </c>
      <c r="H51" s="737" t="s">
        <v>121</v>
      </c>
      <c r="I51" s="1571">
        <v>1</v>
      </c>
      <c r="J51" s="1573">
        <f t="shared" si="2"/>
        <v>1</v>
      </c>
      <c r="K51" s="1576">
        <f t="shared" si="7"/>
        <v>1</v>
      </c>
      <c r="L51" s="1575">
        <f t="shared" si="7"/>
        <v>2</v>
      </c>
      <c r="M51" s="1036">
        <f t="shared" si="4"/>
        <v>3</v>
      </c>
    </row>
    <row r="52" spans="1:13" x14ac:dyDescent="0.2">
      <c r="A52" s="1032" t="s">
        <v>55</v>
      </c>
      <c r="B52" s="929" t="s">
        <v>121</v>
      </c>
      <c r="C52" s="1015" t="s">
        <v>121</v>
      </c>
      <c r="D52" s="1036">
        <f t="shared" si="5"/>
        <v>0</v>
      </c>
      <c r="E52" s="929" t="s">
        <v>121</v>
      </c>
      <c r="F52" s="1015">
        <v>1</v>
      </c>
      <c r="G52" s="1036">
        <f t="shared" si="6"/>
        <v>1</v>
      </c>
      <c r="H52" s="737" t="s">
        <v>121</v>
      </c>
      <c r="I52" s="1571" t="s">
        <v>121</v>
      </c>
      <c r="J52" s="1573">
        <f t="shared" si="2"/>
        <v>0</v>
      </c>
      <c r="K52" s="1576">
        <f t="shared" si="7"/>
        <v>0</v>
      </c>
      <c r="L52" s="1575">
        <f t="shared" si="7"/>
        <v>1</v>
      </c>
      <c r="M52" s="1036">
        <f t="shared" si="4"/>
        <v>1</v>
      </c>
    </row>
    <row r="53" spans="1:13" x14ac:dyDescent="0.2">
      <c r="A53" s="1032" t="s">
        <v>56</v>
      </c>
      <c r="B53" s="929">
        <v>3</v>
      </c>
      <c r="C53" s="1015">
        <v>11</v>
      </c>
      <c r="D53" s="1036">
        <f t="shared" si="5"/>
        <v>14</v>
      </c>
      <c r="E53" s="929">
        <v>4</v>
      </c>
      <c r="F53" s="1015">
        <v>11</v>
      </c>
      <c r="G53" s="1036">
        <f t="shared" si="6"/>
        <v>15</v>
      </c>
      <c r="H53" s="737">
        <v>7</v>
      </c>
      <c r="I53" s="1571">
        <v>11</v>
      </c>
      <c r="J53" s="1573">
        <f t="shared" si="2"/>
        <v>18</v>
      </c>
      <c r="K53" s="1576">
        <f t="shared" si="7"/>
        <v>14</v>
      </c>
      <c r="L53" s="1575">
        <f t="shared" si="7"/>
        <v>33</v>
      </c>
      <c r="M53" s="1036">
        <f t="shared" si="4"/>
        <v>47</v>
      </c>
    </row>
    <row r="54" spans="1:13" x14ac:dyDescent="0.2">
      <c r="A54" s="1032" t="s">
        <v>57</v>
      </c>
      <c r="B54" s="929" t="s">
        <v>121</v>
      </c>
      <c r="C54" s="1015" t="s">
        <v>121</v>
      </c>
      <c r="D54" s="1036">
        <f t="shared" si="5"/>
        <v>0</v>
      </c>
      <c r="E54" s="929" t="s">
        <v>121</v>
      </c>
      <c r="F54" s="1015">
        <v>2</v>
      </c>
      <c r="G54" s="1036">
        <f t="shared" si="6"/>
        <v>2</v>
      </c>
      <c r="H54" s="737" t="s">
        <v>121</v>
      </c>
      <c r="I54" s="1571" t="s">
        <v>121</v>
      </c>
      <c r="J54" s="1573">
        <f t="shared" si="2"/>
        <v>0</v>
      </c>
      <c r="K54" s="1576">
        <f t="shared" si="7"/>
        <v>0</v>
      </c>
      <c r="L54" s="1575">
        <f t="shared" si="7"/>
        <v>2</v>
      </c>
      <c r="M54" s="1036">
        <f t="shared" si="4"/>
        <v>2</v>
      </c>
    </row>
    <row r="55" spans="1:13" x14ac:dyDescent="0.2">
      <c r="A55" s="1032" t="s">
        <v>58</v>
      </c>
      <c r="B55" s="929">
        <v>1</v>
      </c>
      <c r="C55" s="1015">
        <v>8</v>
      </c>
      <c r="D55" s="1036">
        <f t="shared" si="5"/>
        <v>9</v>
      </c>
      <c r="E55" s="929">
        <v>2</v>
      </c>
      <c r="F55" s="1015">
        <v>23</v>
      </c>
      <c r="G55" s="1036">
        <f t="shared" si="6"/>
        <v>25</v>
      </c>
      <c r="H55" s="737">
        <v>5</v>
      </c>
      <c r="I55" s="1571">
        <v>16</v>
      </c>
      <c r="J55" s="1573">
        <f t="shared" si="2"/>
        <v>21</v>
      </c>
      <c r="K55" s="1576">
        <f t="shared" si="7"/>
        <v>8</v>
      </c>
      <c r="L55" s="1575">
        <f t="shared" si="7"/>
        <v>47</v>
      </c>
      <c r="M55" s="1036">
        <f t="shared" si="4"/>
        <v>55</v>
      </c>
    </row>
    <row r="56" spans="1:13" x14ac:dyDescent="0.2">
      <c r="A56" s="1032" t="s">
        <v>60</v>
      </c>
      <c r="B56" s="929">
        <v>1</v>
      </c>
      <c r="C56" s="1015">
        <v>22</v>
      </c>
      <c r="D56" s="1036">
        <f t="shared" si="5"/>
        <v>23</v>
      </c>
      <c r="E56" s="929">
        <v>8</v>
      </c>
      <c r="F56" s="1015">
        <v>27</v>
      </c>
      <c r="G56" s="1036">
        <f t="shared" si="6"/>
        <v>35</v>
      </c>
      <c r="H56" s="737" t="s">
        <v>121</v>
      </c>
      <c r="I56" s="1571">
        <v>6</v>
      </c>
      <c r="J56" s="1573">
        <f t="shared" si="2"/>
        <v>6</v>
      </c>
      <c r="K56" s="1576">
        <f t="shared" si="7"/>
        <v>9</v>
      </c>
      <c r="L56" s="1575">
        <f t="shared" si="7"/>
        <v>55</v>
      </c>
      <c r="M56" s="1036">
        <f t="shared" si="4"/>
        <v>64</v>
      </c>
    </row>
    <row r="57" spans="1:13" x14ac:dyDescent="0.2">
      <c r="A57" s="1032" t="s">
        <v>180</v>
      </c>
      <c r="B57" s="929" t="s">
        <v>121</v>
      </c>
      <c r="C57" s="1015" t="s">
        <v>121</v>
      </c>
      <c r="D57" s="1036">
        <f t="shared" si="5"/>
        <v>0</v>
      </c>
      <c r="E57" s="929">
        <v>8</v>
      </c>
      <c r="F57" s="1015">
        <v>1</v>
      </c>
      <c r="G57" s="1036">
        <f t="shared" si="6"/>
        <v>9</v>
      </c>
      <c r="H57" s="737">
        <v>3</v>
      </c>
      <c r="I57" s="1571">
        <v>9</v>
      </c>
      <c r="J57" s="1573">
        <f t="shared" si="2"/>
        <v>12</v>
      </c>
      <c r="K57" s="1576">
        <f t="shared" si="7"/>
        <v>11</v>
      </c>
      <c r="L57" s="1575">
        <f t="shared" si="7"/>
        <v>10</v>
      </c>
      <c r="M57" s="1036">
        <f t="shared" si="4"/>
        <v>21</v>
      </c>
    </row>
    <row r="58" spans="1:13" x14ac:dyDescent="0.2">
      <c r="A58" s="1032" t="s">
        <v>241</v>
      </c>
      <c r="B58" s="929" t="s">
        <v>121</v>
      </c>
      <c r="C58" s="1015">
        <v>1</v>
      </c>
      <c r="D58" s="1036">
        <f t="shared" si="5"/>
        <v>1</v>
      </c>
      <c r="E58" s="929" t="s">
        <v>121</v>
      </c>
      <c r="F58" s="1015" t="s">
        <v>121</v>
      </c>
      <c r="G58" s="1036">
        <f t="shared" si="6"/>
        <v>0</v>
      </c>
      <c r="H58" s="737" t="s">
        <v>121</v>
      </c>
      <c r="I58" s="1571">
        <v>1</v>
      </c>
      <c r="J58" s="1573">
        <f t="shared" si="2"/>
        <v>1</v>
      </c>
      <c r="K58" s="1576">
        <f t="shared" si="7"/>
        <v>0</v>
      </c>
      <c r="L58" s="1575">
        <f t="shared" si="7"/>
        <v>2</v>
      </c>
      <c r="M58" s="1036">
        <f t="shared" si="4"/>
        <v>2</v>
      </c>
    </row>
    <row r="59" spans="1:13" x14ac:dyDescent="0.2">
      <c r="A59" s="1032" t="s">
        <v>62</v>
      </c>
      <c r="B59" s="929" t="s">
        <v>121</v>
      </c>
      <c r="C59" s="1015">
        <v>1</v>
      </c>
      <c r="D59" s="1036">
        <f t="shared" si="5"/>
        <v>1</v>
      </c>
      <c r="E59" s="929" t="s">
        <v>121</v>
      </c>
      <c r="F59" s="1015" t="s">
        <v>121</v>
      </c>
      <c r="G59" s="1036">
        <f t="shared" si="6"/>
        <v>0</v>
      </c>
      <c r="H59" s="737" t="s">
        <v>121</v>
      </c>
      <c r="I59" s="1571" t="s">
        <v>121</v>
      </c>
      <c r="J59" s="1573">
        <f t="shared" si="2"/>
        <v>0</v>
      </c>
      <c r="K59" s="1576">
        <f t="shared" si="7"/>
        <v>0</v>
      </c>
      <c r="L59" s="1575">
        <f t="shared" si="7"/>
        <v>1</v>
      </c>
      <c r="M59" s="1036">
        <f t="shared" si="4"/>
        <v>1</v>
      </c>
    </row>
    <row r="60" spans="1:13" x14ac:dyDescent="0.2">
      <c r="A60" s="1032" t="s">
        <v>363</v>
      </c>
      <c r="B60" s="929" t="s">
        <v>121</v>
      </c>
      <c r="C60" s="1015" t="s">
        <v>121</v>
      </c>
      <c r="D60" s="1036">
        <f t="shared" si="5"/>
        <v>0</v>
      </c>
      <c r="E60" s="929" t="s">
        <v>121</v>
      </c>
      <c r="F60" s="1015" t="s">
        <v>121</v>
      </c>
      <c r="G60" s="1036">
        <f t="shared" si="6"/>
        <v>0</v>
      </c>
      <c r="H60" s="737">
        <v>1</v>
      </c>
      <c r="I60" s="1571" t="s">
        <v>121</v>
      </c>
      <c r="J60" s="1573">
        <f t="shared" si="2"/>
        <v>1</v>
      </c>
      <c r="K60" s="1576">
        <f t="shared" si="7"/>
        <v>1</v>
      </c>
      <c r="L60" s="1575">
        <f t="shared" si="7"/>
        <v>0</v>
      </c>
      <c r="M60" s="1036">
        <f t="shared" si="4"/>
        <v>1</v>
      </c>
    </row>
    <row r="61" spans="1:13" x14ac:dyDescent="0.2">
      <c r="A61" s="1032" t="s">
        <v>64</v>
      </c>
      <c r="B61" s="929" t="s">
        <v>121</v>
      </c>
      <c r="C61" s="1015" t="s">
        <v>121</v>
      </c>
      <c r="D61" s="1036">
        <f t="shared" si="5"/>
        <v>0</v>
      </c>
      <c r="E61" s="929">
        <v>2</v>
      </c>
      <c r="F61" s="1015">
        <v>1</v>
      </c>
      <c r="G61" s="1036">
        <f t="shared" si="6"/>
        <v>3</v>
      </c>
      <c r="H61" s="737" t="s">
        <v>121</v>
      </c>
      <c r="I61" s="1571" t="s">
        <v>121</v>
      </c>
      <c r="J61" s="1573">
        <f t="shared" si="2"/>
        <v>0</v>
      </c>
      <c r="K61" s="1576">
        <f t="shared" si="7"/>
        <v>2</v>
      </c>
      <c r="L61" s="1575">
        <f t="shared" si="7"/>
        <v>1</v>
      </c>
      <c r="M61" s="1036">
        <f t="shared" si="4"/>
        <v>3</v>
      </c>
    </row>
    <row r="62" spans="1:13" x14ac:dyDescent="0.2">
      <c r="A62" s="1032" t="s">
        <v>65</v>
      </c>
      <c r="B62" s="929">
        <v>1</v>
      </c>
      <c r="C62" s="1015" t="s">
        <v>121</v>
      </c>
      <c r="D62" s="1036">
        <f t="shared" si="5"/>
        <v>1</v>
      </c>
      <c r="E62" s="929" t="s">
        <v>121</v>
      </c>
      <c r="F62" s="1015">
        <v>1</v>
      </c>
      <c r="G62" s="1036">
        <f t="shared" si="6"/>
        <v>1</v>
      </c>
      <c r="H62" s="737" t="s">
        <v>121</v>
      </c>
      <c r="I62" s="1571">
        <v>1</v>
      </c>
      <c r="J62" s="1573">
        <f t="shared" si="2"/>
        <v>1</v>
      </c>
      <c r="K62" s="1576">
        <f t="shared" si="7"/>
        <v>1</v>
      </c>
      <c r="L62" s="1575">
        <f t="shared" si="7"/>
        <v>2</v>
      </c>
      <c r="M62" s="1036">
        <f t="shared" si="4"/>
        <v>3</v>
      </c>
    </row>
    <row r="63" spans="1:13" x14ac:dyDescent="0.2">
      <c r="A63" s="1032" t="s">
        <v>66</v>
      </c>
      <c r="B63" s="929" t="s">
        <v>121</v>
      </c>
      <c r="C63" s="1015">
        <v>7</v>
      </c>
      <c r="D63" s="1036">
        <f t="shared" si="5"/>
        <v>7</v>
      </c>
      <c r="E63" s="929" t="s">
        <v>121</v>
      </c>
      <c r="F63" s="1015">
        <v>6</v>
      </c>
      <c r="G63" s="1036">
        <f t="shared" si="6"/>
        <v>6</v>
      </c>
      <c r="H63" s="737" t="s">
        <v>121</v>
      </c>
      <c r="I63" s="1571">
        <v>8</v>
      </c>
      <c r="J63" s="1573">
        <f t="shared" si="2"/>
        <v>8</v>
      </c>
      <c r="K63" s="1576">
        <f t="shared" ref="K63:L91" si="8">SUM(H63,B63,E63)</f>
        <v>0</v>
      </c>
      <c r="L63" s="1575">
        <f t="shared" si="8"/>
        <v>21</v>
      </c>
      <c r="M63" s="1036">
        <f t="shared" si="4"/>
        <v>21</v>
      </c>
    </row>
    <row r="64" spans="1:13" x14ac:dyDescent="0.2">
      <c r="A64" s="1032" t="s">
        <v>68</v>
      </c>
      <c r="B64" s="929">
        <v>26</v>
      </c>
      <c r="C64" s="1015">
        <v>80</v>
      </c>
      <c r="D64" s="1036">
        <f t="shared" si="5"/>
        <v>106</v>
      </c>
      <c r="E64" s="929">
        <v>30</v>
      </c>
      <c r="F64" s="1015">
        <v>92</v>
      </c>
      <c r="G64" s="1036">
        <f t="shared" si="6"/>
        <v>122</v>
      </c>
      <c r="H64" s="1577">
        <v>29</v>
      </c>
      <c r="I64" s="1578">
        <v>150</v>
      </c>
      <c r="J64" s="1573">
        <f t="shared" si="2"/>
        <v>179</v>
      </c>
      <c r="K64" s="1576">
        <f t="shared" si="8"/>
        <v>85</v>
      </c>
      <c r="L64" s="1575">
        <f t="shared" si="8"/>
        <v>322</v>
      </c>
      <c r="M64" s="1036">
        <f t="shared" si="4"/>
        <v>407</v>
      </c>
    </row>
    <row r="65" spans="1:13" x14ac:dyDescent="0.2">
      <c r="A65" s="1032" t="s">
        <v>69</v>
      </c>
      <c r="B65" s="929">
        <v>11</v>
      </c>
      <c r="C65" s="1015">
        <v>19</v>
      </c>
      <c r="D65" s="1036">
        <f t="shared" si="5"/>
        <v>30</v>
      </c>
      <c r="E65" s="929">
        <v>4</v>
      </c>
      <c r="F65" s="1015">
        <v>10</v>
      </c>
      <c r="G65" s="1036">
        <f t="shared" si="6"/>
        <v>14</v>
      </c>
      <c r="H65" s="737">
        <v>14</v>
      </c>
      <c r="I65" s="1571">
        <v>10</v>
      </c>
      <c r="J65" s="1573">
        <f t="shared" si="2"/>
        <v>24</v>
      </c>
      <c r="K65" s="1576">
        <f t="shared" si="8"/>
        <v>29</v>
      </c>
      <c r="L65" s="1575">
        <f t="shared" si="8"/>
        <v>39</v>
      </c>
      <c r="M65" s="1036">
        <f t="shared" si="4"/>
        <v>68</v>
      </c>
    </row>
    <row r="66" spans="1:13" x14ac:dyDescent="0.2">
      <c r="A66" s="1032" t="s">
        <v>117</v>
      </c>
      <c r="B66" s="929" t="s">
        <v>121</v>
      </c>
      <c r="C66" s="1015">
        <v>3</v>
      </c>
      <c r="D66" s="1036">
        <f t="shared" si="5"/>
        <v>3</v>
      </c>
      <c r="E66" s="929" t="s">
        <v>121</v>
      </c>
      <c r="F66" s="1015">
        <v>2</v>
      </c>
      <c r="G66" s="1036">
        <f t="shared" si="6"/>
        <v>2</v>
      </c>
      <c r="H66" s="737" t="s">
        <v>121</v>
      </c>
      <c r="I66" s="1571" t="s">
        <v>121</v>
      </c>
      <c r="J66" s="1573">
        <f t="shared" si="2"/>
        <v>0</v>
      </c>
      <c r="K66" s="1576">
        <f t="shared" si="8"/>
        <v>0</v>
      </c>
      <c r="L66" s="1575">
        <f t="shared" si="8"/>
        <v>5</v>
      </c>
      <c r="M66" s="1036">
        <f t="shared" si="4"/>
        <v>5</v>
      </c>
    </row>
    <row r="67" spans="1:13" x14ac:dyDescent="0.2">
      <c r="A67" s="1032" t="s">
        <v>72</v>
      </c>
      <c r="B67" s="929" t="s">
        <v>121</v>
      </c>
      <c r="C67" s="1015" t="s">
        <v>121</v>
      </c>
      <c r="D67" s="1036">
        <f t="shared" si="5"/>
        <v>0</v>
      </c>
      <c r="E67" s="929">
        <v>1</v>
      </c>
      <c r="F67" s="1015" t="s">
        <v>121</v>
      </c>
      <c r="G67" s="1036">
        <f t="shared" si="6"/>
        <v>1</v>
      </c>
      <c r="H67" s="737" t="s">
        <v>121</v>
      </c>
      <c r="I67" s="1571" t="s">
        <v>121</v>
      </c>
      <c r="J67" s="1573">
        <f t="shared" si="2"/>
        <v>0</v>
      </c>
      <c r="K67" s="1576">
        <f t="shared" si="8"/>
        <v>1</v>
      </c>
      <c r="L67" s="1575">
        <f t="shared" si="8"/>
        <v>0</v>
      </c>
      <c r="M67" s="1036">
        <f t="shared" si="4"/>
        <v>1</v>
      </c>
    </row>
    <row r="68" spans="1:13" x14ac:dyDescent="0.2">
      <c r="A68" s="1032" t="s">
        <v>145</v>
      </c>
      <c r="B68" s="929" t="s">
        <v>121</v>
      </c>
      <c r="C68" s="1015">
        <v>1</v>
      </c>
      <c r="D68" s="1036">
        <f t="shared" si="5"/>
        <v>1</v>
      </c>
      <c r="E68" s="929" t="s">
        <v>121</v>
      </c>
      <c r="F68" s="1015" t="s">
        <v>121</v>
      </c>
      <c r="G68" s="1036">
        <f t="shared" si="6"/>
        <v>0</v>
      </c>
      <c r="H68" s="737" t="s">
        <v>121</v>
      </c>
      <c r="I68" s="1571" t="s">
        <v>121</v>
      </c>
      <c r="J68" s="1573">
        <f t="shared" si="2"/>
        <v>0</v>
      </c>
      <c r="K68" s="1576">
        <f t="shared" si="8"/>
        <v>0</v>
      </c>
      <c r="L68" s="1575">
        <f t="shared" si="8"/>
        <v>1</v>
      </c>
      <c r="M68" s="1036">
        <f t="shared" si="4"/>
        <v>1</v>
      </c>
    </row>
    <row r="69" spans="1:13" x14ac:dyDescent="0.2">
      <c r="A69" s="1032" t="s">
        <v>73</v>
      </c>
      <c r="B69" s="929" t="s">
        <v>121</v>
      </c>
      <c r="C69" s="1015">
        <v>3</v>
      </c>
      <c r="D69" s="1036">
        <f t="shared" si="5"/>
        <v>3</v>
      </c>
      <c r="E69" s="929">
        <v>1</v>
      </c>
      <c r="F69" s="1015">
        <v>5</v>
      </c>
      <c r="G69" s="1036">
        <f t="shared" si="6"/>
        <v>6</v>
      </c>
      <c r="H69" s="737" t="s">
        <v>121</v>
      </c>
      <c r="I69" s="1571">
        <v>1</v>
      </c>
      <c r="J69" s="1573">
        <f t="shared" si="2"/>
        <v>1</v>
      </c>
      <c r="K69" s="1576">
        <f t="shared" si="8"/>
        <v>1</v>
      </c>
      <c r="L69" s="1575">
        <f t="shared" si="8"/>
        <v>9</v>
      </c>
      <c r="M69" s="1036">
        <f t="shared" si="4"/>
        <v>10</v>
      </c>
    </row>
    <row r="70" spans="1:13" x14ac:dyDescent="0.2">
      <c r="A70" s="1032" t="s">
        <v>74</v>
      </c>
      <c r="B70" s="929" t="s">
        <v>121</v>
      </c>
      <c r="C70" s="1015">
        <v>13</v>
      </c>
      <c r="D70" s="1036">
        <f t="shared" si="5"/>
        <v>13</v>
      </c>
      <c r="E70" s="929">
        <v>6</v>
      </c>
      <c r="F70" s="1015">
        <v>15</v>
      </c>
      <c r="G70" s="1036">
        <f t="shared" si="6"/>
        <v>21</v>
      </c>
      <c r="H70" s="737">
        <v>2</v>
      </c>
      <c r="I70" s="1571">
        <v>15</v>
      </c>
      <c r="J70" s="1573">
        <f t="shared" ref="J70:J100" si="9">SUM(H70:I70)</f>
        <v>17</v>
      </c>
      <c r="K70" s="1576">
        <f t="shared" si="8"/>
        <v>8</v>
      </c>
      <c r="L70" s="1575">
        <f t="shared" si="8"/>
        <v>43</v>
      </c>
      <c r="M70" s="1036">
        <f t="shared" ref="M70:M100" si="10">SUM(K70:L70)</f>
        <v>51</v>
      </c>
    </row>
    <row r="71" spans="1:13" x14ac:dyDescent="0.2">
      <c r="A71" s="1032" t="s">
        <v>75</v>
      </c>
      <c r="B71" s="929" t="s">
        <v>121</v>
      </c>
      <c r="C71" s="1015" t="s">
        <v>121</v>
      </c>
      <c r="D71" s="1036">
        <f t="shared" si="5"/>
        <v>0</v>
      </c>
      <c r="E71" s="929" t="s">
        <v>121</v>
      </c>
      <c r="F71" s="1015">
        <v>1</v>
      </c>
      <c r="G71" s="1036">
        <f t="shared" si="6"/>
        <v>1</v>
      </c>
      <c r="H71" s="737">
        <v>1</v>
      </c>
      <c r="I71" s="1571" t="s">
        <v>121</v>
      </c>
      <c r="J71" s="1573">
        <f t="shared" si="9"/>
        <v>1</v>
      </c>
      <c r="K71" s="1576">
        <f t="shared" si="8"/>
        <v>1</v>
      </c>
      <c r="L71" s="1575">
        <f t="shared" si="8"/>
        <v>1</v>
      </c>
      <c r="M71" s="1036">
        <f t="shared" si="10"/>
        <v>2</v>
      </c>
    </row>
    <row r="72" spans="1:13" x14ac:dyDescent="0.2">
      <c r="A72" s="1032" t="s">
        <v>76</v>
      </c>
      <c r="B72" s="929">
        <v>2</v>
      </c>
      <c r="C72" s="1015">
        <v>3</v>
      </c>
      <c r="D72" s="1036">
        <f t="shared" si="5"/>
        <v>5</v>
      </c>
      <c r="E72" s="929">
        <v>1</v>
      </c>
      <c r="F72" s="1015">
        <v>5</v>
      </c>
      <c r="G72" s="1036">
        <f t="shared" si="6"/>
        <v>6</v>
      </c>
      <c r="H72" s="737">
        <v>4</v>
      </c>
      <c r="I72" s="1571">
        <v>14</v>
      </c>
      <c r="J72" s="1573">
        <f t="shared" si="9"/>
        <v>18</v>
      </c>
      <c r="K72" s="1576">
        <f t="shared" si="8"/>
        <v>7</v>
      </c>
      <c r="L72" s="1575">
        <f t="shared" si="8"/>
        <v>22</v>
      </c>
      <c r="M72" s="1036">
        <f t="shared" si="10"/>
        <v>29</v>
      </c>
    </row>
    <row r="73" spans="1:13" x14ac:dyDescent="0.2">
      <c r="A73" s="1032" t="s">
        <v>77</v>
      </c>
      <c r="B73" s="929" t="s">
        <v>121</v>
      </c>
      <c r="C73" s="1015">
        <v>1</v>
      </c>
      <c r="D73" s="1036">
        <f t="shared" si="5"/>
        <v>1</v>
      </c>
      <c r="E73" s="929" t="s">
        <v>121</v>
      </c>
      <c r="F73" s="1015" t="s">
        <v>121</v>
      </c>
      <c r="G73" s="1036">
        <f t="shared" si="6"/>
        <v>0</v>
      </c>
      <c r="H73" s="737" t="s">
        <v>121</v>
      </c>
      <c r="I73" s="1571">
        <v>1</v>
      </c>
      <c r="J73" s="1573">
        <f t="shared" si="9"/>
        <v>1</v>
      </c>
      <c r="K73" s="1576">
        <f t="shared" si="8"/>
        <v>0</v>
      </c>
      <c r="L73" s="1575">
        <f t="shared" si="8"/>
        <v>2</v>
      </c>
      <c r="M73" s="1036">
        <f t="shared" si="10"/>
        <v>2</v>
      </c>
    </row>
    <row r="74" spans="1:13" x14ac:dyDescent="0.2">
      <c r="A74" s="1032" t="s">
        <v>78</v>
      </c>
      <c r="B74" s="929">
        <v>1</v>
      </c>
      <c r="C74" s="1015" t="s">
        <v>121</v>
      </c>
      <c r="D74" s="1036">
        <f t="shared" si="5"/>
        <v>1</v>
      </c>
      <c r="E74" s="929" t="s">
        <v>121</v>
      </c>
      <c r="F74" s="1015" t="s">
        <v>121</v>
      </c>
      <c r="G74" s="1036">
        <f t="shared" si="6"/>
        <v>0</v>
      </c>
      <c r="H74" s="737" t="s">
        <v>121</v>
      </c>
      <c r="I74" s="1571">
        <v>1</v>
      </c>
      <c r="J74" s="1573">
        <f t="shared" si="9"/>
        <v>1</v>
      </c>
      <c r="K74" s="1576">
        <f t="shared" si="8"/>
        <v>1</v>
      </c>
      <c r="L74" s="1575">
        <f t="shared" si="8"/>
        <v>1</v>
      </c>
      <c r="M74" s="1036">
        <f t="shared" si="10"/>
        <v>2</v>
      </c>
    </row>
    <row r="75" spans="1:13" x14ac:dyDescent="0.2">
      <c r="A75" s="1032" t="s">
        <v>79</v>
      </c>
      <c r="B75" s="929" t="s">
        <v>121</v>
      </c>
      <c r="C75" s="1015" t="s">
        <v>121</v>
      </c>
      <c r="D75" s="1036">
        <f t="shared" si="5"/>
        <v>0</v>
      </c>
      <c r="E75" s="929" t="s">
        <v>121</v>
      </c>
      <c r="F75" s="1015">
        <v>2</v>
      </c>
      <c r="G75" s="1036">
        <f t="shared" si="6"/>
        <v>2</v>
      </c>
      <c r="H75" s="737">
        <v>1</v>
      </c>
      <c r="I75" s="1571">
        <v>1</v>
      </c>
      <c r="J75" s="1573">
        <f t="shared" si="9"/>
        <v>2</v>
      </c>
      <c r="K75" s="1576">
        <f t="shared" si="8"/>
        <v>1</v>
      </c>
      <c r="L75" s="1575">
        <f t="shared" si="8"/>
        <v>3</v>
      </c>
      <c r="M75" s="1036">
        <f t="shared" si="10"/>
        <v>4</v>
      </c>
    </row>
    <row r="76" spans="1:13" x14ac:dyDescent="0.2">
      <c r="A76" s="1032" t="s">
        <v>81</v>
      </c>
      <c r="B76" s="929">
        <v>4731</v>
      </c>
      <c r="C76" s="1015">
        <v>5333</v>
      </c>
      <c r="D76" s="1036">
        <f t="shared" si="5"/>
        <v>10064</v>
      </c>
      <c r="E76" s="929">
        <v>1796</v>
      </c>
      <c r="F76" s="1015">
        <v>2069</v>
      </c>
      <c r="G76" s="1036">
        <f t="shared" si="6"/>
        <v>3865</v>
      </c>
      <c r="H76" s="737">
        <v>5616</v>
      </c>
      <c r="I76" s="1571">
        <v>5123</v>
      </c>
      <c r="J76" s="1573">
        <f t="shared" si="9"/>
        <v>10739</v>
      </c>
      <c r="K76" s="1576">
        <f t="shared" si="8"/>
        <v>12143</v>
      </c>
      <c r="L76" s="1575">
        <f t="shared" si="8"/>
        <v>12525</v>
      </c>
      <c r="M76" s="1036">
        <f t="shared" si="10"/>
        <v>24668</v>
      </c>
    </row>
    <row r="77" spans="1:13" x14ac:dyDescent="0.2">
      <c r="A77" s="1032" t="s">
        <v>139</v>
      </c>
      <c r="B77" s="929" t="s">
        <v>121</v>
      </c>
      <c r="C77" s="1015">
        <v>1</v>
      </c>
      <c r="D77" s="1036">
        <f t="shared" si="5"/>
        <v>1</v>
      </c>
      <c r="E77" s="929" t="s">
        <v>121</v>
      </c>
      <c r="F77" s="1015" t="s">
        <v>121</v>
      </c>
      <c r="G77" s="1036">
        <f t="shared" si="6"/>
        <v>0</v>
      </c>
      <c r="H77" s="737" t="s">
        <v>121</v>
      </c>
      <c r="I77" s="1571" t="s">
        <v>121</v>
      </c>
      <c r="J77" s="1573">
        <f t="shared" si="9"/>
        <v>0</v>
      </c>
      <c r="K77" s="1576">
        <f t="shared" si="8"/>
        <v>0</v>
      </c>
      <c r="L77" s="1575">
        <f t="shared" si="8"/>
        <v>1</v>
      </c>
      <c r="M77" s="1036">
        <f t="shared" si="10"/>
        <v>1</v>
      </c>
    </row>
    <row r="78" spans="1:13" x14ac:dyDescent="0.2">
      <c r="A78" s="1032" t="s">
        <v>82</v>
      </c>
      <c r="B78" s="929" t="s">
        <v>121</v>
      </c>
      <c r="C78" s="1015" t="s">
        <v>121</v>
      </c>
      <c r="D78" s="1036">
        <f t="shared" si="5"/>
        <v>0</v>
      </c>
      <c r="E78" s="929" t="s">
        <v>121</v>
      </c>
      <c r="F78" s="1015">
        <v>1</v>
      </c>
      <c r="G78" s="1036">
        <f t="shared" si="6"/>
        <v>1</v>
      </c>
      <c r="H78" s="737" t="s">
        <v>121</v>
      </c>
      <c r="I78" s="1571" t="s">
        <v>121</v>
      </c>
      <c r="J78" s="1573">
        <f t="shared" si="9"/>
        <v>0</v>
      </c>
      <c r="K78" s="1576">
        <f t="shared" si="8"/>
        <v>0</v>
      </c>
      <c r="L78" s="1575">
        <f t="shared" si="8"/>
        <v>1</v>
      </c>
      <c r="M78" s="1036">
        <f t="shared" si="10"/>
        <v>1</v>
      </c>
    </row>
    <row r="79" spans="1:13" x14ac:dyDescent="0.2">
      <c r="A79" s="1032" t="s">
        <v>83</v>
      </c>
      <c r="B79" s="929">
        <v>1</v>
      </c>
      <c r="C79" s="1015">
        <v>4</v>
      </c>
      <c r="D79" s="1036">
        <f t="shared" si="5"/>
        <v>5</v>
      </c>
      <c r="E79" s="929">
        <v>1</v>
      </c>
      <c r="F79" s="1015">
        <v>10</v>
      </c>
      <c r="G79" s="1036">
        <f t="shared" si="6"/>
        <v>11</v>
      </c>
      <c r="H79" s="737">
        <v>1</v>
      </c>
      <c r="I79" s="1571">
        <v>14</v>
      </c>
      <c r="J79" s="1573">
        <f t="shared" si="9"/>
        <v>15</v>
      </c>
      <c r="K79" s="1576">
        <f t="shared" si="8"/>
        <v>3</v>
      </c>
      <c r="L79" s="1575">
        <f t="shared" si="8"/>
        <v>28</v>
      </c>
      <c r="M79" s="1036">
        <f t="shared" si="10"/>
        <v>31</v>
      </c>
    </row>
    <row r="80" spans="1:13" x14ac:dyDescent="0.2">
      <c r="A80" s="1032" t="s">
        <v>216</v>
      </c>
      <c r="B80" s="929" t="s">
        <v>121</v>
      </c>
      <c r="C80" s="1015" t="s">
        <v>121</v>
      </c>
      <c r="D80" s="1036">
        <f t="shared" si="5"/>
        <v>0</v>
      </c>
      <c r="E80" s="929" t="s">
        <v>121</v>
      </c>
      <c r="F80" s="1015" t="s">
        <v>121</v>
      </c>
      <c r="G80" s="1036">
        <f t="shared" si="6"/>
        <v>0</v>
      </c>
      <c r="H80" s="737">
        <v>1</v>
      </c>
      <c r="I80" s="1571" t="s">
        <v>121</v>
      </c>
      <c r="J80" s="1573">
        <f t="shared" si="9"/>
        <v>1</v>
      </c>
      <c r="K80" s="1576">
        <f t="shared" si="8"/>
        <v>1</v>
      </c>
      <c r="L80" s="1575">
        <f t="shared" si="8"/>
        <v>0</v>
      </c>
      <c r="M80" s="1036">
        <f t="shared" si="10"/>
        <v>1</v>
      </c>
    </row>
    <row r="81" spans="1:13" x14ac:dyDescent="0.2">
      <c r="A81" s="1034" t="s">
        <v>84</v>
      </c>
      <c r="B81" s="929" t="s">
        <v>121</v>
      </c>
      <c r="C81" s="1015" t="s">
        <v>121</v>
      </c>
      <c r="D81" s="1036">
        <f t="shared" si="5"/>
        <v>0</v>
      </c>
      <c r="E81" s="929" t="s">
        <v>121</v>
      </c>
      <c r="F81" s="1015" t="s">
        <v>121</v>
      </c>
      <c r="G81" s="1036">
        <f t="shared" si="6"/>
        <v>0</v>
      </c>
      <c r="H81" s="737" t="s">
        <v>121</v>
      </c>
      <c r="I81" s="1571">
        <v>1</v>
      </c>
      <c r="J81" s="1573">
        <f t="shared" si="9"/>
        <v>1</v>
      </c>
      <c r="K81" s="1576">
        <f t="shared" si="8"/>
        <v>0</v>
      </c>
      <c r="L81" s="1575">
        <f t="shared" si="8"/>
        <v>1</v>
      </c>
      <c r="M81" s="1036">
        <f t="shared" si="10"/>
        <v>1</v>
      </c>
    </row>
    <row r="82" spans="1:13" x14ac:dyDescent="0.2">
      <c r="A82" s="1034" t="s">
        <v>140</v>
      </c>
      <c r="B82" s="929" t="s">
        <v>121</v>
      </c>
      <c r="C82" s="1015" t="s">
        <v>121</v>
      </c>
      <c r="D82" s="1036">
        <f t="shared" si="5"/>
        <v>0</v>
      </c>
      <c r="E82" s="929">
        <v>2</v>
      </c>
      <c r="F82" s="1015">
        <v>1</v>
      </c>
      <c r="G82" s="1036">
        <f t="shared" si="6"/>
        <v>3</v>
      </c>
      <c r="H82" s="737">
        <v>2</v>
      </c>
      <c r="I82" s="1571">
        <v>1</v>
      </c>
      <c r="J82" s="1573">
        <f t="shared" si="9"/>
        <v>3</v>
      </c>
      <c r="K82" s="1576">
        <f t="shared" si="8"/>
        <v>4</v>
      </c>
      <c r="L82" s="1575">
        <f t="shared" si="8"/>
        <v>2</v>
      </c>
      <c r="M82" s="1036">
        <f t="shared" si="10"/>
        <v>6</v>
      </c>
    </row>
    <row r="83" spans="1:13" x14ac:dyDescent="0.2">
      <c r="A83" s="1034" t="s">
        <v>86</v>
      </c>
      <c r="B83" s="929" t="s">
        <v>121</v>
      </c>
      <c r="C83" s="1015" t="s">
        <v>121</v>
      </c>
      <c r="D83" s="1036">
        <f t="shared" ref="D83:D100" si="11">SUM(B83:C83)</f>
        <v>0</v>
      </c>
      <c r="E83" s="929" t="s">
        <v>121</v>
      </c>
      <c r="F83" s="1015">
        <v>2</v>
      </c>
      <c r="G83" s="1036">
        <f t="shared" ref="G83:G100" si="12">SUM(E83:F83)</f>
        <v>2</v>
      </c>
      <c r="H83" s="737" t="s">
        <v>121</v>
      </c>
      <c r="I83" s="1571">
        <v>2</v>
      </c>
      <c r="J83" s="1573">
        <f t="shared" si="9"/>
        <v>2</v>
      </c>
      <c r="K83" s="1576">
        <f t="shared" si="8"/>
        <v>0</v>
      </c>
      <c r="L83" s="1575">
        <f t="shared" si="8"/>
        <v>4</v>
      </c>
      <c r="M83" s="1036">
        <f t="shared" si="10"/>
        <v>4</v>
      </c>
    </row>
    <row r="84" spans="1:13" x14ac:dyDescent="0.2">
      <c r="A84" s="1034" t="s">
        <v>87</v>
      </c>
      <c r="B84" s="929">
        <v>1</v>
      </c>
      <c r="C84" s="1015" t="s">
        <v>121</v>
      </c>
      <c r="D84" s="1036">
        <f t="shared" si="11"/>
        <v>1</v>
      </c>
      <c r="E84" s="929" t="s">
        <v>121</v>
      </c>
      <c r="F84" s="1015">
        <v>4</v>
      </c>
      <c r="G84" s="1036">
        <f t="shared" si="12"/>
        <v>4</v>
      </c>
      <c r="H84" s="737" t="s">
        <v>121</v>
      </c>
      <c r="I84" s="1571" t="s">
        <v>121</v>
      </c>
      <c r="J84" s="1573">
        <f t="shared" si="9"/>
        <v>0</v>
      </c>
      <c r="K84" s="1576">
        <f t="shared" si="8"/>
        <v>1</v>
      </c>
      <c r="L84" s="1575">
        <f t="shared" si="8"/>
        <v>4</v>
      </c>
      <c r="M84" s="1036">
        <f t="shared" si="10"/>
        <v>5</v>
      </c>
    </row>
    <row r="85" spans="1:13" x14ac:dyDescent="0.2">
      <c r="A85" s="1034" t="s">
        <v>88</v>
      </c>
      <c r="B85" s="929" t="s">
        <v>121</v>
      </c>
      <c r="C85" s="1015" t="s">
        <v>121</v>
      </c>
      <c r="D85" s="1036">
        <f t="shared" si="11"/>
        <v>0</v>
      </c>
      <c r="E85" s="929" t="s">
        <v>121</v>
      </c>
      <c r="F85" s="1015">
        <v>4</v>
      </c>
      <c r="G85" s="1036">
        <f t="shared" si="12"/>
        <v>4</v>
      </c>
      <c r="H85" s="737">
        <v>1</v>
      </c>
      <c r="I85" s="1571">
        <v>2</v>
      </c>
      <c r="J85" s="1573">
        <f t="shared" si="9"/>
        <v>3</v>
      </c>
      <c r="K85" s="1576">
        <f t="shared" si="8"/>
        <v>1</v>
      </c>
      <c r="L85" s="1575">
        <f t="shared" si="8"/>
        <v>6</v>
      </c>
      <c r="M85" s="1036">
        <f t="shared" si="10"/>
        <v>7</v>
      </c>
    </row>
    <row r="86" spans="1:13" x14ac:dyDescent="0.2">
      <c r="A86" s="1034" t="s">
        <v>89</v>
      </c>
      <c r="B86" s="930">
        <v>19</v>
      </c>
      <c r="C86" s="1016">
        <v>51</v>
      </c>
      <c r="D86" s="1036">
        <f t="shared" si="11"/>
        <v>70</v>
      </c>
      <c r="E86" s="930">
        <v>1</v>
      </c>
      <c r="F86" s="1016">
        <v>77</v>
      </c>
      <c r="G86" s="1036">
        <f t="shared" si="12"/>
        <v>78</v>
      </c>
      <c r="H86" s="737">
        <v>13</v>
      </c>
      <c r="I86" s="1571">
        <v>123</v>
      </c>
      <c r="J86" s="1573">
        <f t="shared" si="9"/>
        <v>136</v>
      </c>
      <c r="K86" s="1576">
        <f t="shared" si="8"/>
        <v>33</v>
      </c>
      <c r="L86" s="1575">
        <f t="shared" si="8"/>
        <v>251</v>
      </c>
      <c r="M86" s="1036">
        <f t="shared" si="10"/>
        <v>284</v>
      </c>
    </row>
    <row r="87" spans="1:13" x14ac:dyDescent="0.2">
      <c r="A87" s="1034" t="s">
        <v>90</v>
      </c>
      <c r="B87" s="929">
        <v>24</v>
      </c>
      <c r="C87" s="1015">
        <v>14</v>
      </c>
      <c r="D87" s="1036">
        <f t="shared" si="11"/>
        <v>38</v>
      </c>
      <c r="E87" s="929">
        <v>52</v>
      </c>
      <c r="F87" s="1015">
        <v>33</v>
      </c>
      <c r="G87" s="1036">
        <f t="shared" si="12"/>
        <v>85</v>
      </c>
      <c r="H87" s="737">
        <v>908</v>
      </c>
      <c r="I87" s="1571">
        <v>564</v>
      </c>
      <c r="J87" s="1573">
        <f t="shared" si="9"/>
        <v>1472</v>
      </c>
      <c r="K87" s="1576">
        <f t="shared" si="8"/>
        <v>984</v>
      </c>
      <c r="L87" s="1575">
        <f t="shared" si="8"/>
        <v>611</v>
      </c>
      <c r="M87" s="1036">
        <f t="shared" si="10"/>
        <v>1595</v>
      </c>
    </row>
    <row r="88" spans="1:13" x14ac:dyDescent="0.2">
      <c r="A88" s="1034" t="s">
        <v>91</v>
      </c>
      <c r="B88" s="929" t="s">
        <v>121</v>
      </c>
      <c r="C88" s="1015">
        <v>1</v>
      </c>
      <c r="D88" s="1036">
        <f t="shared" si="11"/>
        <v>1</v>
      </c>
      <c r="E88" s="929" t="s">
        <v>121</v>
      </c>
      <c r="F88" s="1015" t="s">
        <v>121</v>
      </c>
      <c r="G88" s="1036">
        <f t="shared" si="12"/>
        <v>0</v>
      </c>
      <c r="H88" s="737">
        <v>1</v>
      </c>
      <c r="I88" s="1571" t="s">
        <v>121</v>
      </c>
      <c r="J88" s="1573">
        <f t="shared" si="9"/>
        <v>1</v>
      </c>
      <c r="K88" s="1576">
        <f t="shared" si="8"/>
        <v>1</v>
      </c>
      <c r="L88" s="1575">
        <f t="shared" si="8"/>
        <v>1</v>
      </c>
      <c r="M88" s="1036">
        <f t="shared" si="10"/>
        <v>2</v>
      </c>
    </row>
    <row r="89" spans="1:13" x14ac:dyDescent="0.2">
      <c r="A89" s="1034" t="s">
        <v>92</v>
      </c>
      <c r="B89" s="929">
        <v>1</v>
      </c>
      <c r="C89" s="1015" t="s">
        <v>121</v>
      </c>
      <c r="D89" s="1036">
        <f t="shared" si="11"/>
        <v>1</v>
      </c>
      <c r="E89" s="929" t="s">
        <v>121</v>
      </c>
      <c r="F89" s="1015" t="s">
        <v>121</v>
      </c>
      <c r="G89" s="1036">
        <f t="shared" si="12"/>
        <v>0</v>
      </c>
      <c r="H89" s="737" t="s">
        <v>121</v>
      </c>
      <c r="I89" s="1571">
        <v>3</v>
      </c>
      <c r="J89" s="1573">
        <f t="shared" si="9"/>
        <v>3</v>
      </c>
      <c r="K89" s="1576">
        <f t="shared" si="8"/>
        <v>1</v>
      </c>
      <c r="L89" s="1575">
        <f t="shared" si="8"/>
        <v>3</v>
      </c>
      <c r="M89" s="1036">
        <f t="shared" si="10"/>
        <v>4</v>
      </c>
    </row>
    <row r="90" spans="1:13" x14ac:dyDescent="0.2">
      <c r="A90" s="1034" t="s">
        <v>93</v>
      </c>
      <c r="B90" s="929" t="s">
        <v>121</v>
      </c>
      <c r="C90" s="1015" t="s">
        <v>121</v>
      </c>
      <c r="D90" s="1036">
        <f t="shared" si="11"/>
        <v>0</v>
      </c>
      <c r="E90" s="929" t="s">
        <v>121</v>
      </c>
      <c r="F90" s="1015">
        <v>2</v>
      </c>
      <c r="G90" s="1036">
        <f t="shared" si="12"/>
        <v>2</v>
      </c>
      <c r="H90" s="737" t="s">
        <v>121</v>
      </c>
      <c r="I90" s="1571">
        <v>1</v>
      </c>
      <c r="J90" s="1573">
        <f t="shared" si="9"/>
        <v>1</v>
      </c>
      <c r="K90" s="1576">
        <f t="shared" si="8"/>
        <v>0</v>
      </c>
      <c r="L90" s="1575">
        <f t="shared" si="8"/>
        <v>3</v>
      </c>
      <c r="M90" s="1036">
        <f t="shared" si="10"/>
        <v>3</v>
      </c>
    </row>
    <row r="91" spans="1:13" x14ac:dyDescent="0.2">
      <c r="A91" s="1034" t="s">
        <v>94</v>
      </c>
      <c r="B91" s="929" t="s">
        <v>121</v>
      </c>
      <c r="C91" s="1015">
        <v>1</v>
      </c>
      <c r="D91" s="1036">
        <f t="shared" si="11"/>
        <v>1</v>
      </c>
      <c r="E91" s="929" t="s">
        <v>121</v>
      </c>
      <c r="F91" s="1015">
        <v>1</v>
      </c>
      <c r="G91" s="1036">
        <f t="shared" si="12"/>
        <v>1</v>
      </c>
      <c r="H91" s="737" t="s">
        <v>121</v>
      </c>
      <c r="I91" s="1571" t="s">
        <v>121</v>
      </c>
      <c r="J91" s="1573">
        <f t="shared" si="9"/>
        <v>0</v>
      </c>
      <c r="K91" s="1576">
        <f t="shared" si="8"/>
        <v>0</v>
      </c>
      <c r="L91" s="1575">
        <f t="shared" si="8"/>
        <v>2</v>
      </c>
      <c r="M91" s="1036">
        <f t="shared" si="10"/>
        <v>2</v>
      </c>
    </row>
    <row r="92" spans="1:13" x14ac:dyDescent="0.2">
      <c r="A92" s="1034" t="s">
        <v>96</v>
      </c>
      <c r="B92" s="929" t="s">
        <v>121</v>
      </c>
      <c r="C92" s="1015">
        <v>3</v>
      </c>
      <c r="D92" s="1036">
        <f t="shared" si="11"/>
        <v>3</v>
      </c>
      <c r="E92" s="929" t="s">
        <v>121</v>
      </c>
      <c r="F92" s="1015" t="s">
        <v>121</v>
      </c>
      <c r="G92" s="1036">
        <f t="shared" si="12"/>
        <v>0</v>
      </c>
      <c r="H92" s="737" t="s">
        <v>121</v>
      </c>
      <c r="I92" s="1571">
        <v>5</v>
      </c>
      <c r="J92" s="1573">
        <f t="shared" si="9"/>
        <v>5</v>
      </c>
      <c r="K92" s="1576">
        <f t="shared" ref="K92:L100" si="13">SUM(H92,B92,E92)</f>
        <v>0</v>
      </c>
      <c r="L92" s="1575">
        <f t="shared" si="13"/>
        <v>8</v>
      </c>
      <c r="M92" s="1036">
        <f t="shared" si="10"/>
        <v>8</v>
      </c>
    </row>
    <row r="93" spans="1:13" x14ac:dyDescent="0.2">
      <c r="A93" s="1034" t="s">
        <v>97</v>
      </c>
      <c r="B93" s="929">
        <v>6</v>
      </c>
      <c r="C93" s="1015">
        <v>28</v>
      </c>
      <c r="D93" s="1036">
        <f t="shared" si="11"/>
        <v>34</v>
      </c>
      <c r="E93" s="929">
        <v>1</v>
      </c>
      <c r="F93" s="1015">
        <v>36</v>
      </c>
      <c r="G93" s="1036">
        <f t="shared" si="12"/>
        <v>37</v>
      </c>
      <c r="H93" s="737">
        <v>11</v>
      </c>
      <c r="I93" s="1571">
        <v>37</v>
      </c>
      <c r="J93" s="1573">
        <f t="shared" si="9"/>
        <v>48</v>
      </c>
      <c r="K93" s="1576">
        <f t="shared" si="13"/>
        <v>18</v>
      </c>
      <c r="L93" s="1575">
        <f t="shared" si="13"/>
        <v>101</v>
      </c>
      <c r="M93" s="1036">
        <f t="shared" si="10"/>
        <v>119</v>
      </c>
    </row>
    <row r="94" spans="1:13" x14ac:dyDescent="0.2">
      <c r="A94" s="1034" t="s">
        <v>98</v>
      </c>
      <c r="B94" s="929" t="s">
        <v>121</v>
      </c>
      <c r="C94" s="1015">
        <v>4</v>
      </c>
      <c r="D94" s="1036">
        <f t="shared" si="11"/>
        <v>4</v>
      </c>
      <c r="E94" s="929" t="s">
        <v>121</v>
      </c>
      <c r="F94" s="1015" t="s">
        <v>121</v>
      </c>
      <c r="G94" s="1036">
        <f t="shared" si="12"/>
        <v>0</v>
      </c>
      <c r="H94" s="737" t="s">
        <v>121</v>
      </c>
      <c r="I94" s="1571">
        <v>2</v>
      </c>
      <c r="J94" s="1573">
        <f t="shared" si="9"/>
        <v>2</v>
      </c>
      <c r="K94" s="1576">
        <f t="shared" si="13"/>
        <v>0</v>
      </c>
      <c r="L94" s="1575">
        <f t="shared" si="13"/>
        <v>6</v>
      </c>
      <c r="M94" s="1036">
        <f t="shared" si="10"/>
        <v>6</v>
      </c>
    </row>
    <row r="95" spans="1:13" x14ac:dyDescent="0.2">
      <c r="A95" s="1034" t="s">
        <v>99</v>
      </c>
      <c r="B95" s="929">
        <v>1</v>
      </c>
      <c r="C95" s="1015" t="s">
        <v>121</v>
      </c>
      <c r="D95" s="1036">
        <f t="shared" si="11"/>
        <v>1</v>
      </c>
      <c r="E95" s="929" t="s">
        <v>121</v>
      </c>
      <c r="F95" s="1015" t="s">
        <v>121</v>
      </c>
      <c r="G95" s="1036">
        <f t="shared" si="12"/>
        <v>0</v>
      </c>
      <c r="H95" s="737" t="s">
        <v>121</v>
      </c>
      <c r="I95" s="1571">
        <v>2</v>
      </c>
      <c r="J95" s="1573">
        <f t="shared" si="9"/>
        <v>2</v>
      </c>
      <c r="K95" s="1576">
        <f t="shared" si="13"/>
        <v>1</v>
      </c>
      <c r="L95" s="1575">
        <f t="shared" si="13"/>
        <v>2</v>
      </c>
      <c r="M95" s="1036">
        <f t="shared" si="10"/>
        <v>3</v>
      </c>
    </row>
    <row r="96" spans="1:13" x14ac:dyDescent="0.2">
      <c r="A96" s="1034" t="s">
        <v>100</v>
      </c>
      <c r="B96" s="929">
        <v>4810</v>
      </c>
      <c r="C96" s="1015">
        <v>8588</v>
      </c>
      <c r="D96" s="1037">
        <f t="shared" si="11"/>
        <v>13398</v>
      </c>
      <c r="E96" s="929">
        <v>4307</v>
      </c>
      <c r="F96" s="1015">
        <v>8739</v>
      </c>
      <c r="G96" s="1037">
        <f t="shared" si="12"/>
        <v>13046</v>
      </c>
      <c r="H96" s="737">
        <v>6260</v>
      </c>
      <c r="I96" s="1571">
        <v>15867</v>
      </c>
      <c r="J96" s="1573">
        <f t="shared" si="9"/>
        <v>22127</v>
      </c>
      <c r="K96" s="1576">
        <f t="shared" si="13"/>
        <v>15377</v>
      </c>
      <c r="L96" s="1575">
        <f t="shared" si="13"/>
        <v>33194</v>
      </c>
      <c r="M96" s="1036">
        <f t="shared" si="10"/>
        <v>48571</v>
      </c>
    </row>
    <row r="97" spans="1:13" x14ac:dyDescent="0.2">
      <c r="A97" s="1034" t="s">
        <v>101</v>
      </c>
      <c r="B97" s="929">
        <v>5</v>
      </c>
      <c r="C97" s="1015">
        <v>27</v>
      </c>
      <c r="D97" s="1036">
        <f t="shared" si="11"/>
        <v>32</v>
      </c>
      <c r="E97" s="929">
        <v>10</v>
      </c>
      <c r="F97" s="1015">
        <v>37</v>
      </c>
      <c r="G97" s="1036">
        <f t="shared" si="12"/>
        <v>47</v>
      </c>
      <c r="H97" s="737">
        <v>28</v>
      </c>
      <c r="I97" s="1571">
        <v>26</v>
      </c>
      <c r="J97" s="1573">
        <f t="shared" si="9"/>
        <v>54</v>
      </c>
      <c r="K97" s="1576">
        <f t="shared" si="13"/>
        <v>43</v>
      </c>
      <c r="L97" s="1575">
        <f t="shared" si="13"/>
        <v>90</v>
      </c>
      <c r="M97" s="1036">
        <f t="shared" si="10"/>
        <v>133</v>
      </c>
    </row>
    <row r="98" spans="1:13" x14ac:dyDescent="0.2">
      <c r="A98" s="1034" t="s">
        <v>103</v>
      </c>
      <c r="B98" s="929">
        <v>4</v>
      </c>
      <c r="C98" s="1015">
        <v>11</v>
      </c>
      <c r="D98" s="1036">
        <f t="shared" si="11"/>
        <v>15</v>
      </c>
      <c r="E98" s="929">
        <v>2</v>
      </c>
      <c r="F98" s="1015">
        <v>4</v>
      </c>
      <c r="G98" s="1036">
        <f t="shared" si="12"/>
        <v>6</v>
      </c>
      <c r="H98" s="737">
        <v>1</v>
      </c>
      <c r="I98" s="1571">
        <v>3</v>
      </c>
      <c r="J98" s="1573">
        <f t="shared" si="9"/>
        <v>4</v>
      </c>
      <c r="K98" s="1576">
        <f t="shared" si="13"/>
        <v>7</v>
      </c>
      <c r="L98" s="1575">
        <f t="shared" si="13"/>
        <v>18</v>
      </c>
      <c r="M98" s="1036">
        <f t="shared" si="10"/>
        <v>25</v>
      </c>
    </row>
    <row r="99" spans="1:13" x14ac:dyDescent="0.2">
      <c r="A99" s="1034" t="s">
        <v>114</v>
      </c>
      <c r="B99" s="929" t="s">
        <v>121</v>
      </c>
      <c r="C99" s="1015" t="s">
        <v>121</v>
      </c>
      <c r="D99" s="1036">
        <f t="shared" si="11"/>
        <v>0</v>
      </c>
      <c r="E99" s="929">
        <v>1</v>
      </c>
      <c r="F99" s="1015" t="s">
        <v>121</v>
      </c>
      <c r="G99" s="1036">
        <f t="shared" si="12"/>
        <v>1</v>
      </c>
      <c r="H99" s="737" t="s">
        <v>121</v>
      </c>
      <c r="I99" s="1571" t="s">
        <v>121</v>
      </c>
      <c r="J99" s="1573">
        <f t="shared" si="9"/>
        <v>0</v>
      </c>
      <c r="K99" s="1576">
        <f t="shared" si="13"/>
        <v>1</v>
      </c>
      <c r="L99" s="1575">
        <f t="shared" si="13"/>
        <v>0</v>
      </c>
      <c r="M99" s="1036">
        <f t="shared" si="10"/>
        <v>1</v>
      </c>
    </row>
    <row r="100" spans="1:13" ht="12.75" thickBot="1" x14ac:dyDescent="0.25">
      <c r="A100" s="1034" t="s">
        <v>105</v>
      </c>
      <c r="B100" s="1565" t="s">
        <v>121</v>
      </c>
      <c r="C100" s="1566">
        <v>1</v>
      </c>
      <c r="D100" s="1567">
        <f t="shared" si="11"/>
        <v>1</v>
      </c>
      <c r="E100" s="929">
        <v>1</v>
      </c>
      <c r="F100" s="1015" t="s">
        <v>121</v>
      </c>
      <c r="G100" s="1036">
        <f t="shared" si="12"/>
        <v>1</v>
      </c>
      <c r="H100" s="737" t="s">
        <v>121</v>
      </c>
      <c r="I100" s="1571" t="s">
        <v>121</v>
      </c>
      <c r="J100" s="1573">
        <f t="shared" si="9"/>
        <v>0</v>
      </c>
      <c r="K100" s="1576">
        <f t="shared" si="13"/>
        <v>1</v>
      </c>
      <c r="L100" s="1575">
        <f t="shared" si="13"/>
        <v>1</v>
      </c>
      <c r="M100" s="1036">
        <f t="shared" si="10"/>
        <v>2</v>
      </c>
    </row>
    <row r="101" spans="1:13" ht="12.75" thickBot="1" x14ac:dyDescent="0.25">
      <c r="A101" s="1564" t="s">
        <v>118</v>
      </c>
      <c r="B101" s="1568">
        <f>SUM(B6:B100)</f>
        <v>13142</v>
      </c>
      <c r="C101" s="1569">
        <f t="shared" ref="C101:D101" si="14">SUM(C6:C100)</f>
        <v>20745</v>
      </c>
      <c r="D101" s="1570">
        <f t="shared" si="14"/>
        <v>33887</v>
      </c>
      <c r="E101" s="1568">
        <f t="shared" ref="E101" si="15">SUM(E6:E100)</f>
        <v>8986</v>
      </c>
      <c r="F101" s="1569">
        <f t="shared" ref="F101" si="16">SUM(F6:F100)</f>
        <v>15533</v>
      </c>
      <c r="G101" s="1570">
        <f t="shared" ref="G101" si="17">SUM(G6:G100)</f>
        <v>24519</v>
      </c>
      <c r="H101" s="1568">
        <f t="shared" ref="H101" si="18">SUM(H6:H100)</f>
        <v>15509</v>
      </c>
      <c r="I101" s="1569">
        <f t="shared" ref="I101" si="19">SUM(I6:I100)</f>
        <v>26071</v>
      </c>
      <c r="J101" s="1570">
        <f t="shared" ref="J101" si="20">SUM(J6:J100)</f>
        <v>41580</v>
      </c>
      <c r="K101" s="1568">
        <f t="shared" ref="K101" si="21">SUM(K6:K100)</f>
        <v>37637</v>
      </c>
      <c r="L101" s="1569">
        <f t="shared" ref="L101" si="22">SUM(L6:L100)</f>
        <v>62349</v>
      </c>
      <c r="M101" s="1570">
        <f t="shared" ref="M101" si="23">SUM(M6:M100)</f>
        <v>99986</v>
      </c>
    </row>
  </sheetData>
  <mergeCells count="5">
    <mergeCell ref="A4:A5"/>
    <mergeCell ref="B4:D4"/>
    <mergeCell ref="E4:G4"/>
    <mergeCell ref="H4:J4"/>
    <mergeCell ref="K4:M4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7"/>
  <dimension ref="A1:Q26"/>
  <sheetViews>
    <sheetView zoomScaleNormal="100" workbookViewId="0">
      <selection activeCell="A2" sqref="A2"/>
    </sheetView>
  </sheetViews>
  <sheetFormatPr defaultRowHeight="12" x14ac:dyDescent="0.2"/>
  <cols>
    <col min="1" max="1" width="32.7109375" style="48" customWidth="1"/>
    <col min="2" max="16" width="5.7109375" style="48" customWidth="1"/>
    <col min="17" max="17" width="6.140625" style="48" bestFit="1" customWidth="1"/>
    <col min="18" max="217" width="9.140625" style="48"/>
    <col min="218" max="218" width="35.7109375" style="48" customWidth="1"/>
    <col min="219" max="234" width="5.7109375" style="48" customWidth="1"/>
    <col min="235" max="235" width="9.140625" style="48"/>
    <col min="236" max="236" width="21.42578125" style="48" bestFit="1" customWidth="1"/>
    <col min="237" max="473" width="9.140625" style="48"/>
    <col min="474" max="474" width="35.7109375" style="48" customWidth="1"/>
    <col min="475" max="490" width="5.7109375" style="48" customWidth="1"/>
    <col min="491" max="491" width="9.140625" style="48"/>
    <col min="492" max="492" width="21.42578125" style="48" bestFit="1" customWidth="1"/>
    <col min="493" max="729" width="9.140625" style="48"/>
    <col min="730" max="730" width="35.7109375" style="48" customWidth="1"/>
    <col min="731" max="746" width="5.7109375" style="48" customWidth="1"/>
    <col min="747" max="747" width="9.140625" style="48"/>
    <col min="748" max="748" width="21.42578125" style="48" bestFit="1" customWidth="1"/>
    <col min="749" max="985" width="9.140625" style="48"/>
    <col min="986" max="986" width="35.7109375" style="48" customWidth="1"/>
    <col min="987" max="1002" width="5.7109375" style="48" customWidth="1"/>
    <col min="1003" max="1003" width="9.140625" style="48"/>
    <col min="1004" max="1004" width="21.42578125" style="48" bestFit="1" customWidth="1"/>
    <col min="1005" max="1241" width="9.140625" style="48"/>
    <col min="1242" max="1242" width="35.7109375" style="48" customWidth="1"/>
    <col min="1243" max="1258" width="5.7109375" style="48" customWidth="1"/>
    <col min="1259" max="1259" width="9.140625" style="48"/>
    <col min="1260" max="1260" width="21.42578125" style="48" bestFit="1" customWidth="1"/>
    <col min="1261" max="1497" width="9.140625" style="48"/>
    <col min="1498" max="1498" width="35.7109375" style="48" customWidth="1"/>
    <col min="1499" max="1514" width="5.7109375" style="48" customWidth="1"/>
    <col min="1515" max="1515" width="9.140625" style="48"/>
    <col min="1516" max="1516" width="21.42578125" style="48" bestFit="1" customWidth="1"/>
    <col min="1517" max="1753" width="9.140625" style="48"/>
    <col min="1754" max="1754" width="35.7109375" style="48" customWidth="1"/>
    <col min="1755" max="1770" width="5.7109375" style="48" customWidth="1"/>
    <col min="1771" max="1771" width="9.140625" style="48"/>
    <col min="1772" max="1772" width="21.42578125" style="48" bestFit="1" customWidth="1"/>
    <col min="1773" max="2009" width="9.140625" style="48"/>
    <col min="2010" max="2010" width="35.7109375" style="48" customWidth="1"/>
    <col min="2011" max="2026" width="5.7109375" style="48" customWidth="1"/>
    <col min="2027" max="2027" width="9.140625" style="48"/>
    <col min="2028" max="2028" width="21.42578125" style="48" bestFit="1" customWidth="1"/>
    <col min="2029" max="2265" width="9.140625" style="48"/>
    <col min="2266" max="2266" width="35.7109375" style="48" customWidth="1"/>
    <col min="2267" max="2282" width="5.7109375" style="48" customWidth="1"/>
    <col min="2283" max="2283" width="9.140625" style="48"/>
    <col min="2284" max="2284" width="21.42578125" style="48" bestFit="1" customWidth="1"/>
    <col min="2285" max="2521" width="9.140625" style="48"/>
    <col min="2522" max="2522" width="35.7109375" style="48" customWidth="1"/>
    <col min="2523" max="2538" width="5.7109375" style="48" customWidth="1"/>
    <col min="2539" max="2539" width="9.140625" style="48"/>
    <col min="2540" max="2540" width="21.42578125" style="48" bestFit="1" customWidth="1"/>
    <col min="2541" max="2777" width="9.140625" style="48"/>
    <col min="2778" max="2778" width="35.7109375" style="48" customWidth="1"/>
    <col min="2779" max="2794" width="5.7109375" style="48" customWidth="1"/>
    <col min="2795" max="2795" width="9.140625" style="48"/>
    <col min="2796" max="2796" width="21.42578125" style="48" bestFit="1" customWidth="1"/>
    <col min="2797" max="3033" width="9.140625" style="48"/>
    <col min="3034" max="3034" width="35.7109375" style="48" customWidth="1"/>
    <col min="3035" max="3050" width="5.7109375" style="48" customWidth="1"/>
    <col min="3051" max="3051" width="9.140625" style="48"/>
    <col min="3052" max="3052" width="21.42578125" style="48" bestFit="1" customWidth="1"/>
    <col min="3053" max="3289" width="9.140625" style="48"/>
    <col min="3290" max="3290" width="35.7109375" style="48" customWidth="1"/>
    <col min="3291" max="3306" width="5.7109375" style="48" customWidth="1"/>
    <col min="3307" max="3307" width="9.140625" style="48"/>
    <col min="3308" max="3308" width="21.42578125" style="48" bestFit="1" customWidth="1"/>
    <col min="3309" max="3545" width="9.140625" style="48"/>
    <col min="3546" max="3546" width="35.7109375" style="48" customWidth="1"/>
    <col min="3547" max="3562" width="5.7109375" style="48" customWidth="1"/>
    <col min="3563" max="3563" width="9.140625" style="48"/>
    <col min="3564" max="3564" width="21.42578125" style="48" bestFit="1" customWidth="1"/>
    <col min="3565" max="3801" width="9.140625" style="48"/>
    <col min="3802" max="3802" width="35.7109375" style="48" customWidth="1"/>
    <col min="3803" max="3818" width="5.7109375" style="48" customWidth="1"/>
    <col min="3819" max="3819" width="9.140625" style="48"/>
    <col min="3820" max="3820" width="21.42578125" style="48" bestFit="1" customWidth="1"/>
    <col min="3821" max="4057" width="9.140625" style="48"/>
    <col min="4058" max="4058" width="35.7109375" style="48" customWidth="1"/>
    <col min="4059" max="4074" width="5.7109375" style="48" customWidth="1"/>
    <col min="4075" max="4075" width="9.140625" style="48"/>
    <col min="4076" max="4076" width="21.42578125" style="48" bestFit="1" customWidth="1"/>
    <col min="4077" max="4313" width="9.140625" style="48"/>
    <col min="4314" max="4314" width="35.7109375" style="48" customWidth="1"/>
    <col min="4315" max="4330" width="5.7109375" style="48" customWidth="1"/>
    <col min="4331" max="4331" width="9.140625" style="48"/>
    <col min="4332" max="4332" width="21.42578125" style="48" bestFit="1" customWidth="1"/>
    <col min="4333" max="4569" width="9.140625" style="48"/>
    <col min="4570" max="4570" width="35.7109375" style="48" customWidth="1"/>
    <col min="4571" max="4586" width="5.7109375" style="48" customWidth="1"/>
    <col min="4587" max="4587" width="9.140625" style="48"/>
    <col min="4588" max="4588" width="21.42578125" style="48" bestFit="1" customWidth="1"/>
    <col min="4589" max="4825" width="9.140625" style="48"/>
    <col min="4826" max="4826" width="35.7109375" style="48" customWidth="1"/>
    <col min="4827" max="4842" width="5.7109375" style="48" customWidth="1"/>
    <col min="4843" max="4843" width="9.140625" style="48"/>
    <col min="4844" max="4844" width="21.42578125" style="48" bestFit="1" customWidth="1"/>
    <col min="4845" max="5081" width="9.140625" style="48"/>
    <col min="5082" max="5082" width="35.7109375" style="48" customWidth="1"/>
    <col min="5083" max="5098" width="5.7109375" style="48" customWidth="1"/>
    <col min="5099" max="5099" width="9.140625" style="48"/>
    <col min="5100" max="5100" width="21.42578125" style="48" bestFit="1" customWidth="1"/>
    <col min="5101" max="5337" width="9.140625" style="48"/>
    <col min="5338" max="5338" width="35.7109375" style="48" customWidth="1"/>
    <col min="5339" max="5354" width="5.7109375" style="48" customWidth="1"/>
    <col min="5355" max="5355" width="9.140625" style="48"/>
    <col min="5356" max="5356" width="21.42578125" style="48" bestFit="1" customWidth="1"/>
    <col min="5357" max="5593" width="9.140625" style="48"/>
    <col min="5594" max="5594" width="35.7109375" style="48" customWidth="1"/>
    <col min="5595" max="5610" width="5.7109375" style="48" customWidth="1"/>
    <col min="5611" max="5611" width="9.140625" style="48"/>
    <col min="5612" max="5612" width="21.42578125" style="48" bestFit="1" customWidth="1"/>
    <col min="5613" max="5849" width="9.140625" style="48"/>
    <col min="5850" max="5850" width="35.7109375" style="48" customWidth="1"/>
    <col min="5851" max="5866" width="5.7109375" style="48" customWidth="1"/>
    <col min="5867" max="5867" width="9.140625" style="48"/>
    <col min="5868" max="5868" width="21.42578125" style="48" bestFit="1" customWidth="1"/>
    <col min="5869" max="6105" width="9.140625" style="48"/>
    <col min="6106" max="6106" width="35.7109375" style="48" customWidth="1"/>
    <col min="6107" max="6122" width="5.7109375" style="48" customWidth="1"/>
    <col min="6123" max="6123" width="9.140625" style="48"/>
    <col min="6124" max="6124" width="21.42578125" style="48" bestFit="1" customWidth="1"/>
    <col min="6125" max="6361" width="9.140625" style="48"/>
    <col min="6362" max="6362" width="35.7109375" style="48" customWidth="1"/>
    <col min="6363" max="6378" width="5.7109375" style="48" customWidth="1"/>
    <col min="6379" max="6379" width="9.140625" style="48"/>
    <col min="6380" max="6380" width="21.42578125" style="48" bestFit="1" customWidth="1"/>
    <col min="6381" max="6617" width="9.140625" style="48"/>
    <col min="6618" max="6618" width="35.7109375" style="48" customWidth="1"/>
    <col min="6619" max="6634" width="5.7109375" style="48" customWidth="1"/>
    <col min="6635" max="6635" width="9.140625" style="48"/>
    <col min="6636" max="6636" width="21.42578125" style="48" bestFit="1" customWidth="1"/>
    <col min="6637" max="6873" width="9.140625" style="48"/>
    <col min="6874" max="6874" width="35.7109375" style="48" customWidth="1"/>
    <col min="6875" max="6890" width="5.7109375" style="48" customWidth="1"/>
    <col min="6891" max="6891" width="9.140625" style="48"/>
    <col min="6892" max="6892" width="21.42578125" style="48" bestFit="1" customWidth="1"/>
    <col min="6893" max="7129" width="9.140625" style="48"/>
    <col min="7130" max="7130" width="35.7109375" style="48" customWidth="1"/>
    <col min="7131" max="7146" width="5.7109375" style="48" customWidth="1"/>
    <col min="7147" max="7147" width="9.140625" style="48"/>
    <col min="7148" max="7148" width="21.42578125" style="48" bestFit="1" customWidth="1"/>
    <col min="7149" max="7385" width="9.140625" style="48"/>
    <col min="7386" max="7386" width="35.7109375" style="48" customWidth="1"/>
    <col min="7387" max="7402" width="5.7109375" style="48" customWidth="1"/>
    <col min="7403" max="7403" width="9.140625" style="48"/>
    <col min="7404" max="7404" width="21.42578125" style="48" bestFit="1" customWidth="1"/>
    <col min="7405" max="7641" width="9.140625" style="48"/>
    <col min="7642" max="7642" width="35.7109375" style="48" customWidth="1"/>
    <col min="7643" max="7658" width="5.7109375" style="48" customWidth="1"/>
    <col min="7659" max="7659" width="9.140625" style="48"/>
    <col min="7660" max="7660" width="21.42578125" style="48" bestFit="1" customWidth="1"/>
    <col min="7661" max="7897" width="9.140625" style="48"/>
    <col min="7898" max="7898" width="35.7109375" style="48" customWidth="1"/>
    <col min="7899" max="7914" width="5.7109375" style="48" customWidth="1"/>
    <col min="7915" max="7915" width="9.140625" style="48"/>
    <col min="7916" max="7916" width="21.42578125" style="48" bestFit="1" customWidth="1"/>
    <col min="7917" max="8153" width="9.140625" style="48"/>
    <col min="8154" max="8154" width="35.7109375" style="48" customWidth="1"/>
    <col min="8155" max="8170" width="5.7109375" style="48" customWidth="1"/>
    <col min="8171" max="8171" width="9.140625" style="48"/>
    <col min="8172" max="8172" width="21.42578125" style="48" bestFit="1" customWidth="1"/>
    <col min="8173" max="8409" width="9.140625" style="48"/>
    <col min="8410" max="8410" width="35.7109375" style="48" customWidth="1"/>
    <col min="8411" max="8426" width="5.7109375" style="48" customWidth="1"/>
    <col min="8427" max="8427" width="9.140625" style="48"/>
    <col min="8428" max="8428" width="21.42578125" style="48" bestFit="1" customWidth="1"/>
    <col min="8429" max="8665" width="9.140625" style="48"/>
    <col min="8666" max="8666" width="35.7109375" style="48" customWidth="1"/>
    <col min="8667" max="8682" width="5.7109375" style="48" customWidth="1"/>
    <col min="8683" max="8683" width="9.140625" style="48"/>
    <col min="8684" max="8684" width="21.42578125" style="48" bestFit="1" customWidth="1"/>
    <col min="8685" max="8921" width="9.140625" style="48"/>
    <col min="8922" max="8922" width="35.7109375" style="48" customWidth="1"/>
    <col min="8923" max="8938" width="5.7109375" style="48" customWidth="1"/>
    <col min="8939" max="8939" width="9.140625" style="48"/>
    <col min="8940" max="8940" width="21.42578125" style="48" bestFit="1" customWidth="1"/>
    <col min="8941" max="9177" width="9.140625" style="48"/>
    <col min="9178" max="9178" width="35.7109375" style="48" customWidth="1"/>
    <col min="9179" max="9194" width="5.7109375" style="48" customWidth="1"/>
    <col min="9195" max="9195" width="9.140625" style="48"/>
    <col min="9196" max="9196" width="21.42578125" style="48" bestFit="1" customWidth="1"/>
    <col min="9197" max="9433" width="9.140625" style="48"/>
    <col min="9434" max="9434" width="35.7109375" style="48" customWidth="1"/>
    <col min="9435" max="9450" width="5.7109375" style="48" customWidth="1"/>
    <col min="9451" max="9451" width="9.140625" style="48"/>
    <col min="9452" max="9452" width="21.42578125" style="48" bestFit="1" customWidth="1"/>
    <col min="9453" max="9689" width="9.140625" style="48"/>
    <col min="9690" max="9690" width="35.7109375" style="48" customWidth="1"/>
    <col min="9691" max="9706" width="5.7109375" style="48" customWidth="1"/>
    <col min="9707" max="9707" width="9.140625" style="48"/>
    <col min="9708" max="9708" width="21.42578125" style="48" bestFit="1" customWidth="1"/>
    <col min="9709" max="9945" width="9.140625" style="48"/>
    <col min="9946" max="9946" width="35.7109375" style="48" customWidth="1"/>
    <col min="9947" max="9962" width="5.7109375" style="48" customWidth="1"/>
    <col min="9963" max="9963" width="9.140625" style="48"/>
    <col min="9964" max="9964" width="21.42578125" style="48" bestFit="1" customWidth="1"/>
    <col min="9965" max="10201" width="9.140625" style="48"/>
    <col min="10202" max="10202" width="35.7109375" style="48" customWidth="1"/>
    <col min="10203" max="10218" width="5.7109375" style="48" customWidth="1"/>
    <col min="10219" max="10219" width="9.140625" style="48"/>
    <col min="10220" max="10220" width="21.42578125" style="48" bestFit="1" customWidth="1"/>
    <col min="10221" max="10457" width="9.140625" style="48"/>
    <col min="10458" max="10458" width="35.7109375" style="48" customWidth="1"/>
    <col min="10459" max="10474" width="5.7109375" style="48" customWidth="1"/>
    <col min="10475" max="10475" width="9.140625" style="48"/>
    <col min="10476" max="10476" width="21.42578125" style="48" bestFit="1" customWidth="1"/>
    <col min="10477" max="10713" width="9.140625" style="48"/>
    <col min="10714" max="10714" width="35.7109375" style="48" customWidth="1"/>
    <col min="10715" max="10730" width="5.7109375" style="48" customWidth="1"/>
    <col min="10731" max="10731" width="9.140625" style="48"/>
    <col min="10732" max="10732" width="21.42578125" style="48" bestFit="1" customWidth="1"/>
    <col min="10733" max="10969" width="9.140625" style="48"/>
    <col min="10970" max="10970" width="35.7109375" style="48" customWidth="1"/>
    <col min="10971" max="10986" width="5.7109375" style="48" customWidth="1"/>
    <col min="10987" max="10987" width="9.140625" style="48"/>
    <col min="10988" max="10988" width="21.42578125" style="48" bestFit="1" customWidth="1"/>
    <col min="10989" max="11225" width="9.140625" style="48"/>
    <col min="11226" max="11226" width="35.7109375" style="48" customWidth="1"/>
    <col min="11227" max="11242" width="5.7109375" style="48" customWidth="1"/>
    <col min="11243" max="11243" width="9.140625" style="48"/>
    <col min="11244" max="11244" width="21.42578125" style="48" bestFit="1" customWidth="1"/>
    <col min="11245" max="11481" width="9.140625" style="48"/>
    <col min="11482" max="11482" width="35.7109375" style="48" customWidth="1"/>
    <col min="11483" max="11498" width="5.7109375" style="48" customWidth="1"/>
    <col min="11499" max="11499" width="9.140625" style="48"/>
    <col min="11500" max="11500" width="21.42578125" style="48" bestFit="1" customWidth="1"/>
    <col min="11501" max="11737" width="9.140625" style="48"/>
    <col min="11738" max="11738" width="35.7109375" style="48" customWidth="1"/>
    <col min="11739" max="11754" width="5.7109375" style="48" customWidth="1"/>
    <col min="11755" max="11755" width="9.140625" style="48"/>
    <col min="11756" max="11756" width="21.42578125" style="48" bestFit="1" customWidth="1"/>
    <col min="11757" max="11993" width="9.140625" style="48"/>
    <col min="11994" max="11994" width="35.7109375" style="48" customWidth="1"/>
    <col min="11995" max="12010" width="5.7109375" style="48" customWidth="1"/>
    <col min="12011" max="12011" width="9.140625" style="48"/>
    <col min="12012" max="12012" width="21.42578125" style="48" bestFit="1" customWidth="1"/>
    <col min="12013" max="12249" width="9.140625" style="48"/>
    <col min="12250" max="12250" width="35.7109375" style="48" customWidth="1"/>
    <col min="12251" max="12266" width="5.7109375" style="48" customWidth="1"/>
    <col min="12267" max="12267" width="9.140625" style="48"/>
    <col min="12268" max="12268" width="21.42578125" style="48" bestFit="1" customWidth="1"/>
    <col min="12269" max="12505" width="9.140625" style="48"/>
    <col min="12506" max="12506" width="35.7109375" style="48" customWidth="1"/>
    <col min="12507" max="12522" width="5.7109375" style="48" customWidth="1"/>
    <col min="12523" max="12523" width="9.140625" style="48"/>
    <col min="12524" max="12524" width="21.42578125" style="48" bestFit="1" customWidth="1"/>
    <col min="12525" max="12761" width="9.140625" style="48"/>
    <col min="12762" max="12762" width="35.7109375" style="48" customWidth="1"/>
    <col min="12763" max="12778" width="5.7109375" style="48" customWidth="1"/>
    <col min="12779" max="12779" width="9.140625" style="48"/>
    <col min="12780" max="12780" width="21.42578125" style="48" bestFit="1" customWidth="1"/>
    <col min="12781" max="13017" width="9.140625" style="48"/>
    <col min="13018" max="13018" width="35.7109375" style="48" customWidth="1"/>
    <col min="13019" max="13034" width="5.7109375" style="48" customWidth="1"/>
    <col min="13035" max="13035" width="9.140625" style="48"/>
    <col min="13036" max="13036" width="21.42578125" style="48" bestFit="1" customWidth="1"/>
    <col min="13037" max="13273" width="9.140625" style="48"/>
    <col min="13274" max="13274" width="35.7109375" style="48" customWidth="1"/>
    <col min="13275" max="13290" width="5.7109375" style="48" customWidth="1"/>
    <col min="13291" max="13291" width="9.140625" style="48"/>
    <col min="13292" max="13292" width="21.42578125" style="48" bestFit="1" customWidth="1"/>
    <col min="13293" max="13529" width="9.140625" style="48"/>
    <col min="13530" max="13530" width="35.7109375" style="48" customWidth="1"/>
    <col min="13531" max="13546" width="5.7109375" style="48" customWidth="1"/>
    <col min="13547" max="13547" width="9.140625" style="48"/>
    <col min="13548" max="13548" width="21.42578125" style="48" bestFit="1" customWidth="1"/>
    <col min="13549" max="13785" width="9.140625" style="48"/>
    <col min="13786" max="13786" width="35.7109375" style="48" customWidth="1"/>
    <col min="13787" max="13802" width="5.7109375" style="48" customWidth="1"/>
    <col min="13803" max="13803" width="9.140625" style="48"/>
    <col min="13804" max="13804" width="21.42578125" style="48" bestFit="1" customWidth="1"/>
    <col min="13805" max="14041" width="9.140625" style="48"/>
    <col min="14042" max="14042" width="35.7109375" style="48" customWidth="1"/>
    <col min="14043" max="14058" width="5.7109375" style="48" customWidth="1"/>
    <col min="14059" max="14059" width="9.140625" style="48"/>
    <col min="14060" max="14060" width="21.42578125" style="48" bestFit="1" customWidth="1"/>
    <col min="14061" max="14297" width="9.140625" style="48"/>
    <col min="14298" max="14298" width="35.7109375" style="48" customWidth="1"/>
    <col min="14299" max="14314" width="5.7109375" style="48" customWidth="1"/>
    <col min="14315" max="14315" width="9.140625" style="48"/>
    <col min="14316" max="14316" width="21.42578125" style="48" bestFit="1" customWidth="1"/>
    <col min="14317" max="14553" width="9.140625" style="48"/>
    <col min="14554" max="14554" width="35.7109375" style="48" customWidth="1"/>
    <col min="14555" max="14570" width="5.7109375" style="48" customWidth="1"/>
    <col min="14571" max="14571" width="9.140625" style="48"/>
    <col min="14572" max="14572" width="21.42578125" style="48" bestFit="1" customWidth="1"/>
    <col min="14573" max="14809" width="9.140625" style="48"/>
    <col min="14810" max="14810" width="35.7109375" style="48" customWidth="1"/>
    <col min="14811" max="14826" width="5.7109375" style="48" customWidth="1"/>
    <col min="14827" max="14827" width="9.140625" style="48"/>
    <col min="14828" max="14828" width="21.42578125" style="48" bestFit="1" customWidth="1"/>
    <col min="14829" max="15065" width="9.140625" style="48"/>
    <col min="15066" max="15066" width="35.7109375" style="48" customWidth="1"/>
    <col min="15067" max="15082" width="5.7109375" style="48" customWidth="1"/>
    <col min="15083" max="15083" width="9.140625" style="48"/>
    <col min="15084" max="15084" width="21.42578125" style="48" bestFit="1" customWidth="1"/>
    <col min="15085" max="15321" width="9.140625" style="48"/>
    <col min="15322" max="15322" width="35.7109375" style="48" customWidth="1"/>
    <col min="15323" max="15338" width="5.7109375" style="48" customWidth="1"/>
    <col min="15339" max="15339" width="9.140625" style="48"/>
    <col min="15340" max="15340" width="21.42578125" style="48" bestFit="1" customWidth="1"/>
    <col min="15341" max="15577" width="9.140625" style="48"/>
    <col min="15578" max="15578" width="35.7109375" style="48" customWidth="1"/>
    <col min="15579" max="15594" width="5.7109375" style="48" customWidth="1"/>
    <col min="15595" max="15595" width="9.140625" style="48"/>
    <col min="15596" max="15596" width="21.42578125" style="48" bestFit="1" customWidth="1"/>
    <col min="15597" max="15833" width="9.140625" style="48"/>
    <col min="15834" max="15834" width="35.7109375" style="48" customWidth="1"/>
    <col min="15835" max="15850" width="5.7109375" style="48" customWidth="1"/>
    <col min="15851" max="15851" width="9.140625" style="48"/>
    <col min="15852" max="15852" width="21.42578125" style="48" bestFit="1" customWidth="1"/>
    <col min="15853" max="16089" width="9.140625" style="48"/>
    <col min="16090" max="16090" width="35.7109375" style="48" customWidth="1"/>
    <col min="16091" max="16106" width="5.7109375" style="48" customWidth="1"/>
    <col min="16107" max="16107" width="9.140625" style="48"/>
    <col min="16108" max="16108" width="21.42578125" style="48" bestFit="1" customWidth="1"/>
    <col min="16109" max="16384" width="9.140625" style="48"/>
  </cols>
  <sheetData>
    <row r="1" spans="1:17" x14ac:dyDescent="0.2">
      <c r="A1" s="510" t="s">
        <v>466</v>
      </c>
    </row>
    <row r="2" spans="1:17" x14ac:dyDescent="0.2">
      <c r="A2" s="510"/>
    </row>
    <row r="3" spans="1:17" ht="12.75" thickBot="1" x14ac:dyDescent="0.25">
      <c r="A3" s="41"/>
    </row>
    <row r="4" spans="1:17" x14ac:dyDescent="0.2">
      <c r="A4" s="1544" t="s">
        <v>0</v>
      </c>
      <c r="B4" s="1546">
        <v>2013</v>
      </c>
      <c r="C4" s="1547"/>
      <c r="D4" s="1547"/>
      <c r="E4" s="1548"/>
      <c r="F4" s="1547">
        <v>2014</v>
      </c>
      <c r="G4" s="1547"/>
      <c r="H4" s="1547"/>
      <c r="I4" s="1547"/>
      <c r="J4" s="1546">
        <v>2015</v>
      </c>
      <c r="K4" s="1547"/>
      <c r="L4" s="1547"/>
      <c r="M4" s="1548"/>
      <c r="N4" s="1524" t="s">
        <v>122</v>
      </c>
      <c r="O4" s="1547"/>
      <c r="P4" s="1547"/>
      <c r="Q4" s="1526"/>
    </row>
    <row r="5" spans="1:17" ht="54.75" thickBot="1" x14ac:dyDescent="0.25">
      <c r="A5" s="1545"/>
      <c r="B5" s="1038" t="s">
        <v>115</v>
      </c>
      <c r="C5" s="1039" t="s">
        <v>151</v>
      </c>
      <c r="D5" s="1040" t="s">
        <v>122</v>
      </c>
      <c r="E5" s="1023" t="s">
        <v>308</v>
      </c>
      <c r="F5" s="1041" t="s">
        <v>115</v>
      </c>
      <c r="G5" s="1039" t="s">
        <v>151</v>
      </c>
      <c r="H5" s="1040" t="s">
        <v>122</v>
      </c>
      <c r="I5" s="1040" t="s">
        <v>308</v>
      </c>
      <c r="J5" s="1038" t="s">
        <v>115</v>
      </c>
      <c r="K5" s="1039" t="s">
        <v>151</v>
      </c>
      <c r="L5" s="1040" t="s">
        <v>122</v>
      </c>
      <c r="M5" s="1023" t="s">
        <v>308</v>
      </c>
      <c r="N5" s="1038" t="s">
        <v>115</v>
      </c>
      <c r="O5" s="1039" t="s">
        <v>151</v>
      </c>
      <c r="P5" s="1040" t="s">
        <v>122</v>
      </c>
      <c r="Q5" s="1023" t="s">
        <v>308</v>
      </c>
    </row>
    <row r="6" spans="1:17" x14ac:dyDescent="0.2">
      <c r="A6" s="585" t="s">
        <v>1</v>
      </c>
      <c r="B6" s="388" t="s">
        <v>121</v>
      </c>
      <c r="C6" s="417" t="s">
        <v>121</v>
      </c>
      <c r="D6" s="1045">
        <f>SUM(B6:C6)</f>
        <v>0</v>
      </c>
      <c r="E6" s="1048">
        <f>D6/$D$26</f>
        <v>0</v>
      </c>
      <c r="F6" s="3" t="s">
        <v>121</v>
      </c>
      <c r="G6" s="417">
        <v>1</v>
      </c>
      <c r="H6" s="1045">
        <f t="shared" ref="H6:H25" si="0">SUM(F6:G6)</f>
        <v>1</v>
      </c>
      <c r="I6" s="1046">
        <f>H6/$H$26</f>
        <v>4.5454545454545456E-2</v>
      </c>
      <c r="J6" s="388" t="s">
        <v>121</v>
      </c>
      <c r="K6" s="417" t="s">
        <v>121</v>
      </c>
      <c r="L6" s="1045">
        <f>SUM(J6:K6)</f>
        <v>0</v>
      </c>
      <c r="M6" s="1048">
        <f>L6/$L$26</f>
        <v>0</v>
      </c>
      <c r="N6" s="1047">
        <f>SUM(J6,B6,F6)</f>
        <v>0</v>
      </c>
      <c r="O6" s="1044">
        <f>SUM(K6,C6,G6)</f>
        <v>1</v>
      </c>
      <c r="P6" s="1044">
        <f>SUM(N6:O6)</f>
        <v>1</v>
      </c>
      <c r="Q6" s="1048">
        <f>P6/$P$26</f>
        <v>1.4925373134328358E-2</v>
      </c>
    </row>
    <row r="7" spans="1:17" x14ac:dyDescent="0.2">
      <c r="A7" s="586" t="s">
        <v>7</v>
      </c>
      <c r="B7" s="29">
        <v>2</v>
      </c>
      <c r="C7" s="30">
        <v>1</v>
      </c>
      <c r="D7" s="1045">
        <f t="shared" ref="D7:D25" si="1">SUM(B7:C7)</f>
        <v>3</v>
      </c>
      <c r="E7" s="1048">
        <f t="shared" ref="E7:E25" si="2">D7/$D$26</f>
        <v>0.12</v>
      </c>
      <c r="F7" s="7">
        <v>1</v>
      </c>
      <c r="G7" s="406" t="s">
        <v>121</v>
      </c>
      <c r="H7" s="1045">
        <f t="shared" si="0"/>
        <v>1</v>
      </c>
      <c r="I7" s="1050">
        <f t="shared" ref="I7:I26" si="3">H7/$H$26</f>
        <v>4.5454545454545456E-2</v>
      </c>
      <c r="J7" s="388">
        <v>1</v>
      </c>
      <c r="K7" s="417">
        <v>1</v>
      </c>
      <c r="L7" s="1045">
        <f t="shared" ref="L7:L25" si="4">SUM(J7:K7)</f>
        <v>2</v>
      </c>
      <c r="M7" s="1048">
        <f t="shared" ref="M7:M25" si="5">L7/$L$26</f>
        <v>0.1</v>
      </c>
      <c r="N7" s="1047">
        <f t="shared" ref="N7:N25" si="6">SUM(J7,B7,F7)</f>
        <v>4</v>
      </c>
      <c r="O7" s="1044">
        <f t="shared" ref="O7:O25" si="7">SUM(K7,C7,G7)</f>
        <v>2</v>
      </c>
      <c r="P7" s="1044">
        <f t="shared" ref="P7:P25" si="8">SUM(N7:O7)</f>
        <v>6</v>
      </c>
      <c r="Q7" s="1048">
        <f t="shared" ref="Q7:Q25" si="9">P7/$P$26</f>
        <v>8.9552238805970144E-2</v>
      </c>
    </row>
    <row r="8" spans="1:17" x14ac:dyDescent="0.2">
      <c r="A8" s="586" t="s">
        <v>10</v>
      </c>
      <c r="B8" s="29" t="s">
        <v>121</v>
      </c>
      <c r="C8" s="30" t="s">
        <v>121</v>
      </c>
      <c r="D8" s="1045">
        <f t="shared" si="1"/>
        <v>0</v>
      </c>
      <c r="E8" s="1048">
        <f t="shared" si="2"/>
        <v>0</v>
      </c>
      <c r="F8" s="7" t="s">
        <v>121</v>
      </c>
      <c r="G8" s="406">
        <v>1</v>
      </c>
      <c r="H8" s="1045">
        <f t="shared" si="0"/>
        <v>1</v>
      </c>
      <c r="I8" s="1050">
        <f t="shared" si="3"/>
        <v>4.5454545454545456E-2</v>
      </c>
      <c r="J8" s="388" t="s">
        <v>121</v>
      </c>
      <c r="K8" s="417" t="s">
        <v>121</v>
      </c>
      <c r="L8" s="1045">
        <f t="shared" si="4"/>
        <v>0</v>
      </c>
      <c r="M8" s="1048">
        <f t="shared" si="5"/>
        <v>0</v>
      </c>
      <c r="N8" s="1047">
        <f t="shared" si="6"/>
        <v>0</v>
      </c>
      <c r="O8" s="1044">
        <f t="shared" si="7"/>
        <v>1</v>
      </c>
      <c r="P8" s="1044">
        <f t="shared" si="8"/>
        <v>1</v>
      </c>
      <c r="Q8" s="1048">
        <f t="shared" si="9"/>
        <v>1.4925373134328358E-2</v>
      </c>
    </row>
    <row r="9" spans="1:17" x14ac:dyDescent="0.2">
      <c r="A9" s="586" t="s">
        <v>12</v>
      </c>
      <c r="B9" s="29" t="s">
        <v>121</v>
      </c>
      <c r="C9" s="30">
        <v>1</v>
      </c>
      <c r="D9" s="1045">
        <f t="shared" si="1"/>
        <v>1</v>
      </c>
      <c r="E9" s="1048">
        <f t="shared" si="2"/>
        <v>0.04</v>
      </c>
      <c r="F9" s="7" t="s">
        <v>121</v>
      </c>
      <c r="G9" s="406" t="s">
        <v>121</v>
      </c>
      <c r="H9" s="1045">
        <f t="shared" si="0"/>
        <v>0</v>
      </c>
      <c r="I9" s="1050">
        <f t="shared" si="3"/>
        <v>0</v>
      </c>
      <c r="J9" s="388" t="s">
        <v>121</v>
      </c>
      <c r="K9" s="417">
        <v>1</v>
      </c>
      <c r="L9" s="1045">
        <f t="shared" si="4"/>
        <v>1</v>
      </c>
      <c r="M9" s="1048">
        <f t="shared" si="5"/>
        <v>0.05</v>
      </c>
      <c r="N9" s="1047">
        <f t="shared" si="6"/>
        <v>0</v>
      </c>
      <c r="O9" s="1044">
        <f t="shared" si="7"/>
        <v>2</v>
      </c>
      <c r="P9" s="1044">
        <f t="shared" si="8"/>
        <v>2</v>
      </c>
      <c r="Q9" s="1048">
        <f t="shared" si="9"/>
        <v>2.9850746268656716E-2</v>
      </c>
    </row>
    <row r="10" spans="1:17" x14ac:dyDescent="0.2">
      <c r="A10" s="586" t="s">
        <v>20</v>
      </c>
      <c r="B10" s="29" t="s">
        <v>121</v>
      </c>
      <c r="C10" s="30" t="s">
        <v>121</v>
      </c>
      <c r="D10" s="1045">
        <f t="shared" si="1"/>
        <v>0</v>
      </c>
      <c r="E10" s="1048">
        <f t="shared" si="2"/>
        <v>0</v>
      </c>
      <c r="F10" s="7" t="s">
        <v>121</v>
      </c>
      <c r="G10" s="406" t="s">
        <v>121</v>
      </c>
      <c r="H10" s="1045">
        <f t="shared" si="0"/>
        <v>0</v>
      </c>
      <c r="I10" s="1050">
        <f t="shared" si="3"/>
        <v>0</v>
      </c>
      <c r="J10" s="388" t="s">
        <v>121</v>
      </c>
      <c r="K10" s="417">
        <v>1</v>
      </c>
      <c r="L10" s="1045">
        <f t="shared" si="4"/>
        <v>1</v>
      </c>
      <c r="M10" s="1048">
        <f t="shared" si="5"/>
        <v>0.05</v>
      </c>
      <c r="N10" s="1047">
        <f t="shared" si="6"/>
        <v>0</v>
      </c>
      <c r="O10" s="1044">
        <f t="shared" si="7"/>
        <v>1</v>
      </c>
      <c r="P10" s="1044">
        <f t="shared" si="8"/>
        <v>1</v>
      </c>
      <c r="Q10" s="1048">
        <f t="shared" si="9"/>
        <v>1.4925373134328358E-2</v>
      </c>
    </row>
    <row r="11" spans="1:17" x14ac:dyDescent="0.2">
      <c r="A11" s="586" t="s">
        <v>30</v>
      </c>
      <c r="B11" s="29">
        <v>1</v>
      </c>
      <c r="C11" s="30">
        <v>4</v>
      </c>
      <c r="D11" s="1045">
        <f t="shared" si="1"/>
        <v>5</v>
      </c>
      <c r="E11" s="1048">
        <f t="shared" si="2"/>
        <v>0.2</v>
      </c>
      <c r="F11" s="7" t="s">
        <v>121</v>
      </c>
      <c r="G11" s="406" t="s">
        <v>121</v>
      </c>
      <c r="H11" s="1045">
        <f t="shared" si="0"/>
        <v>0</v>
      </c>
      <c r="I11" s="1050">
        <f t="shared" si="3"/>
        <v>0</v>
      </c>
      <c r="J11" s="388" t="s">
        <v>121</v>
      </c>
      <c r="K11" s="417" t="s">
        <v>121</v>
      </c>
      <c r="L11" s="1045">
        <f t="shared" si="4"/>
        <v>0</v>
      </c>
      <c r="M11" s="1048">
        <f t="shared" si="5"/>
        <v>0</v>
      </c>
      <c r="N11" s="1047">
        <f t="shared" si="6"/>
        <v>1</v>
      </c>
      <c r="O11" s="1044">
        <f t="shared" si="7"/>
        <v>4</v>
      </c>
      <c r="P11" s="1044">
        <f t="shared" si="8"/>
        <v>5</v>
      </c>
      <c r="Q11" s="1048">
        <f t="shared" si="9"/>
        <v>7.4626865671641784E-2</v>
      </c>
    </row>
    <row r="12" spans="1:17" x14ac:dyDescent="0.2">
      <c r="A12" s="586" t="s">
        <v>33</v>
      </c>
      <c r="B12" s="29" t="s">
        <v>121</v>
      </c>
      <c r="C12" s="30">
        <v>1</v>
      </c>
      <c r="D12" s="1045">
        <f t="shared" si="1"/>
        <v>1</v>
      </c>
      <c r="E12" s="1048">
        <f t="shared" si="2"/>
        <v>0.04</v>
      </c>
      <c r="F12" s="7" t="s">
        <v>121</v>
      </c>
      <c r="G12" s="406" t="s">
        <v>121</v>
      </c>
      <c r="H12" s="1045">
        <f t="shared" si="0"/>
        <v>0</v>
      </c>
      <c r="I12" s="1050">
        <f t="shared" si="3"/>
        <v>0</v>
      </c>
      <c r="J12" s="388" t="s">
        <v>121</v>
      </c>
      <c r="K12" s="417" t="s">
        <v>121</v>
      </c>
      <c r="L12" s="1045">
        <f t="shared" si="4"/>
        <v>0</v>
      </c>
      <c r="M12" s="1048">
        <f t="shared" si="5"/>
        <v>0</v>
      </c>
      <c r="N12" s="1047">
        <f t="shared" si="6"/>
        <v>0</v>
      </c>
      <c r="O12" s="1044">
        <f t="shared" si="7"/>
        <v>1</v>
      </c>
      <c r="P12" s="1044">
        <f t="shared" si="8"/>
        <v>1</v>
      </c>
      <c r="Q12" s="1048">
        <f t="shared" si="9"/>
        <v>1.4925373134328358E-2</v>
      </c>
    </row>
    <row r="13" spans="1:17" x14ac:dyDescent="0.2">
      <c r="A13" s="586" t="s">
        <v>209</v>
      </c>
      <c r="B13" s="29" t="s">
        <v>121</v>
      </c>
      <c r="C13" s="30" t="s">
        <v>121</v>
      </c>
      <c r="D13" s="1045">
        <f t="shared" si="1"/>
        <v>0</v>
      </c>
      <c r="E13" s="1048">
        <f t="shared" si="2"/>
        <v>0</v>
      </c>
      <c r="F13" s="7" t="s">
        <v>121</v>
      </c>
      <c r="G13" s="406">
        <v>1</v>
      </c>
      <c r="H13" s="1045">
        <f t="shared" si="0"/>
        <v>1</v>
      </c>
      <c r="I13" s="1050">
        <f t="shared" si="3"/>
        <v>4.5454545454545456E-2</v>
      </c>
      <c r="J13" s="388" t="s">
        <v>121</v>
      </c>
      <c r="K13" s="417" t="s">
        <v>121</v>
      </c>
      <c r="L13" s="1045">
        <f t="shared" si="4"/>
        <v>0</v>
      </c>
      <c r="M13" s="1048">
        <f t="shared" si="5"/>
        <v>0</v>
      </c>
      <c r="N13" s="1047">
        <f t="shared" si="6"/>
        <v>0</v>
      </c>
      <c r="O13" s="1044">
        <f t="shared" si="7"/>
        <v>1</v>
      </c>
      <c r="P13" s="1044">
        <f t="shared" si="8"/>
        <v>1</v>
      </c>
      <c r="Q13" s="1048">
        <f t="shared" si="9"/>
        <v>1.4925373134328358E-2</v>
      </c>
    </row>
    <row r="14" spans="1:17" x14ac:dyDescent="0.2">
      <c r="A14" s="586" t="s">
        <v>35</v>
      </c>
      <c r="B14" s="29" t="s">
        <v>121</v>
      </c>
      <c r="C14" s="30" t="s">
        <v>121</v>
      </c>
      <c r="D14" s="1045">
        <f t="shared" si="1"/>
        <v>0</v>
      </c>
      <c r="E14" s="1048">
        <f t="shared" si="2"/>
        <v>0</v>
      </c>
      <c r="F14" s="7" t="s">
        <v>121</v>
      </c>
      <c r="G14" s="406">
        <v>1</v>
      </c>
      <c r="H14" s="1045">
        <f t="shared" si="0"/>
        <v>1</v>
      </c>
      <c r="I14" s="1050">
        <f t="shared" si="3"/>
        <v>4.5454545454545456E-2</v>
      </c>
      <c r="J14" s="388" t="s">
        <v>121</v>
      </c>
      <c r="K14" s="417" t="s">
        <v>121</v>
      </c>
      <c r="L14" s="1045">
        <f t="shared" si="4"/>
        <v>0</v>
      </c>
      <c r="M14" s="1048">
        <f t="shared" si="5"/>
        <v>0</v>
      </c>
      <c r="N14" s="1047">
        <f t="shared" si="6"/>
        <v>0</v>
      </c>
      <c r="O14" s="1044">
        <f t="shared" si="7"/>
        <v>1</v>
      </c>
      <c r="P14" s="1044">
        <f t="shared" si="8"/>
        <v>1</v>
      </c>
      <c r="Q14" s="1048">
        <f t="shared" si="9"/>
        <v>1.4925373134328358E-2</v>
      </c>
    </row>
    <row r="15" spans="1:17" x14ac:dyDescent="0.2">
      <c r="A15" s="586" t="s">
        <v>39</v>
      </c>
      <c r="B15" s="29" t="s">
        <v>121</v>
      </c>
      <c r="C15" s="30" t="s">
        <v>121</v>
      </c>
      <c r="D15" s="1045">
        <f t="shared" si="1"/>
        <v>0</v>
      </c>
      <c r="E15" s="1048">
        <f t="shared" si="2"/>
        <v>0</v>
      </c>
      <c r="F15" s="7" t="s">
        <v>121</v>
      </c>
      <c r="G15" s="406">
        <v>1</v>
      </c>
      <c r="H15" s="1045">
        <f t="shared" si="0"/>
        <v>1</v>
      </c>
      <c r="I15" s="1050">
        <f t="shared" si="3"/>
        <v>4.5454545454545456E-2</v>
      </c>
      <c r="J15" s="388" t="s">
        <v>121</v>
      </c>
      <c r="K15" s="417" t="s">
        <v>121</v>
      </c>
      <c r="L15" s="1045">
        <f t="shared" si="4"/>
        <v>0</v>
      </c>
      <c r="M15" s="1048">
        <f t="shared" si="5"/>
        <v>0</v>
      </c>
      <c r="N15" s="1047">
        <f t="shared" si="6"/>
        <v>0</v>
      </c>
      <c r="O15" s="1044">
        <f t="shared" si="7"/>
        <v>1</v>
      </c>
      <c r="P15" s="1044">
        <f t="shared" si="8"/>
        <v>1</v>
      </c>
      <c r="Q15" s="1048">
        <f t="shared" si="9"/>
        <v>1.4925373134328358E-2</v>
      </c>
    </row>
    <row r="16" spans="1:17" x14ac:dyDescent="0.2">
      <c r="A16" s="586" t="s">
        <v>66</v>
      </c>
      <c r="B16" s="29" t="s">
        <v>121</v>
      </c>
      <c r="C16" s="30" t="s">
        <v>121</v>
      </c>
      <c r="D16" s="1045">
        <f t="shared" si="1"/>
        <v>0</v>
      </c>
      <c r="E16" s="1048">
        <f t="shared" si="2"/>
        <v>0</v>
      </c>
      <c r="F16" s="29" t="s">
        <v>121</v>
      </c>
      <c r="G16" s="30" t="s">
        <v>121</v>
      </c>
      <c r="H16" s="1045">
        <f t="shared" si="0"/>
        <v>0</v>
      </c>
      <c r="I16" s="1050">
        <f t="shared" si="3"/>
        <v>0</v>
      </c>
      <c r="J16" s="388" t="s">
        <v>121</v>
      </c>
      <c r="K16" s="417">
        <v>2</v>
      </c>
      <c r="L16" s="1045">
        <f t="shared" si="4"/>
        <v>2</v>
      </c>
      <c r="M16" s="1048">
        <f t="shared" si="5"/>
        <v>0.1</v>
      </c>
      <c r="N16" s="1047">
        <f t="shared" si="6"/>
        <v>0</v>
      </c>
      <c r="O16" s="1044">
        <f t="shared" si="7"/>
        <v>2</v>
      </c>
      <c r="P16" s="1044">
        <f t="shared" si="8"/>
        <v>2</v>
      </c>
      <c r="Q16" s="1048">
        <f t="shared" si="9"/>
        <v>2.9850746268656716E-2</v>
      </c>
    </row>
    <row r="17" spans="1:17" x14ac:dyDescent="0.2">
      <c r="A17" s="586" t="s">
        <v>72</v>
      </c>
      <c r="B17" s="29" t="s">
        <v>121</v>
      </c>
      <c r="C17" s="30" t="s">
        <v>121</v>
      </c>
      <c r="D17" s="1045">
        <f t="shared" si="1"/>
        <v>0</v>
      </c>
      <c r="E17" s="1048">
        <f t="shared" si="2"/>
        <v>0</v>
      </c>
      <c r="F17" s="7" t="s">
        <v>121</v>
      </c>
      <c r="G17" s="406" t="s">
        <v>121</v>
      </c>
      <c r="H17" s="1045">
        <f t="shared" si="0"/>
        <v>0</v>
      </c>
      <c r="I17" s="1050">
        <f t="shared" si="3"/>
        <v>0</v>
      </c>
      <c r="J17" s="388" t="s">
        <v>121</v>
      </c>
      <c r="K17" s="417" t="s">
        <v>121</v>
      </c>
      <c r="L17" s="1045">
        <f t="shared" si="4"/>
        <v>0</v>
      </c>
      <c r="M17" s="1048">
        <f t="shared" si="5"/>
        <v>0</v>
      </c>
      <c r="N17" s="1047">
        <f t="shared" si="6"/>
        <v>0</v>
      </c>
      <c r="O17" s="1044">
        <f t="shared" si="7"/>
        <v>0</v>
      </c>
      <c r="P17" s="1044">
        <f t="shared" si="8"/>
        <v>0</v>
      </c>
      <c r="Q17" s="1048">
        <f t="shared" si="9"/>
        <v>0</v>
      </c>
    </row>
    <row r="18" spans="1:17" x14ac:dyDescent="0.2">
      <c r="A18" s="586" t="s">
        <v>73</v>
      </c>
      <c r="B18" s="29" t="s">
        <v>121</v>
      </c>
      <c r="C18" s="30">
        <v>1</v>
      </c>
      <c r="D18" s="1045">
        <f t="shared" si="1"/>
        <v>1</v>
      </c>
      <c r="E18" s="1048">
        <f t="shared" si="2"/>
        <v>0.04</v>
      </c>
      <c r="F18" s="7" t="s">
        <v>121</v>
      </c>
      <c r="G18" s="406" t="s">
        <v>121</v>
      </c>
      <c r="H18" s="1045">
        <f t="shared" si="0"/>
        <v>0</v>
      </c>
      <c r="I18" s="1050">
        <f t="shared" si="3"/>
        <v>0</v>
      </c>
      <c r="J18" s="388" t="s">
        <v>121</v>
      </c>
      <c r="K18" s="417" t="s">
        <v>121</v>
      </c>
      <c r="L18" s="1045">
        <f t="shared" si="4"/>
        <v>0</v>
      </c>
      <c r="M18" s="1048">
        <f t="shared" si="5"/>
        <v>0</v>
      </c>
      <c r="N18" s="1047">
        <f t="shared" si="6"/>
        <v>0</v>
      </c>
      <c r="O18" s="1044">
        <f t="shared" si="7"/>
        <v>1</v>
      </c>
      <c r="P18" s="1044">
        <f t="shared" si="8"/>
        <v>1</v>
      </c>
      <c r="Q18" s="1048">
        <f t="shared" si="9"/>
        <v>1.4925373134328358E-2</v>
      </c>
    </row>
    <row r="19" spans="1:17" x14ac:dyDescent="0.2">
      <c r="A19" s="586" t="s">
        <v>74</v>
      </c>
      <c r="B19" s="29" t="s">
        <v>121</v>
      </c>
      <c r="C19" s="30">
        <v>1</v>
      </c>
      <c r="D19" s="1045">
        <f t="shared" si="1"/>
        <v>1</v>
      </c>
      <c r="E19" s="1048">
        <f t="shared" si="2"/>
        <v>0.04</v>
      </c>
      <c r="F19" s="7" t="s">
        <v>121</v>
      </c>
      <c r="G19" s="406">
        <v>1</v>
      </c>
      <c r="H19" s="1045">
        <f>SUM(F19:G19)</f>
        <v>1</v>
      </c>
      <c r="I19" s="1050">
        <f t="shared" si="3"/>
        <v>4.5454545454545456E-2</v>
      </c>
      <c r="J19" s="388" t="s">
        <v>121</v>
      </c>
      <c r="K19" s="417" t="s">
        <v>121</v>
      </c>
      <c r="L19" s="1045">
        <f t="shared" si="4"/>
        <v>0</v>
      </c>
      <c r="M19" s="1048">
        <f t="shared" si="5"/>
        <v>0</v>
      </c>
      <c r="N19" s="1047">
        <f t="shared" si="6"/>
        <v>0</v>
      </c>
      <c r="O19" s="1044">
        <f t="shared" si="7"/>
        <v>2</v>
      </c>
      <c r="P19" s="1044">
        <f t="shared" si="8"/>
        <v>2</v>
      </c>
      <c r="Q19" s="1048">
        <f t="shared" si="9"/>
        <v>2.9850746268656716E-2</v>
      </c>
    </row>
    <row r="20" spans="1:17" x14ac:dyDescent="0.2">
      <c r="A20" s="586" t="s">
        <v>76</v>
      </c>
      <c r="B20" s="29" t="s">
        <v>121</v>
      </c>
      <c r="C20" s="30">
        <v>2</v>
      </c>
      <c r="D20" s="1045">
        <f t="shared" si="1"/>
        <v>2</v>
      </c>
      <c r="E20" s="1048">
        <f t="shared" si="2"/>
        <v>0.08</v>
      </c>
      <c r="F20" s="7" t="s">
        <v>121</v>
      </c>
      <c r="G20" s="406">
        <v>1</v>
      </c>
      <c r="H20" s="1045">
        <f>SUM(F20:G20)</f>
        <v>1</v>
      </c>
      <c r="I20" s="1050">
        <f t="shared" si="3"/>
        <v>4.5454545454545456E-2</v>
      </c>
      <c r="J20" s="388" t="s">
        <v>121</v>
      </c>
      <c r="K20" s="417" t="s">
        <v>121</v>
      </c>
      <c r="L20" s="1045">
        <f t="shared" si="4"/>
        <v>0</v>
      </c>
      <c r="M20" s="1048">
        <f t="shared" si="5"/>
        <v>0</v>
      </c>
      <c r="N20" s="1047">
        <f t="shared" si="6"/>
        <v>0</v>
      </c>
      <c r="O20" s="1044">
        <f t="shared" si="7"/>
        <v>3</v>
      </c>
      <c r="P20" s="1044">
        <f t="shared" si="8"/>
        <v>3</v>
      </c>
      <c r="Q20" s="1048">
        <f t="shared" si="9"/>
        <v>4.4776119402985072E-2</v>
      </c>
    </row>
    <row r="21" spans="1:17" x14ac:dyDescent="0.2">
      <c r="A21" s="586" t="s">
        <v>78</v>
      </c>
      <c r="B21" s="29" t="s">
        <v>121</v>
      </c>
      <c r="C21" s="30" t="s">
        <v>121</v>
      </c>
      <c r="D21" s="1045">
        <f t="shared" si="1"/>
        <v>0</v>
      </c>
      <c r="E21" s="1048">
        <f t="shared" si="2"/>
        <v>0</v>
      </c>
      <c r="F21" s="7" t="s">
        <v>121</v>
      </c>
      <c r="G21" s="406">
        <v>1</v>
      </c>
      <c r="H21" s="1045">
        <f t="shared" si="0"/>
        <v>1</v>
      </c>
      <c r="I21" s="1050">
        <f t="shared" si="3"/>
        <v>4.5454545454545456E-2</v>
      </c>
      <c r="J21" s="388" t="s">
        <v>121</v>
      </c>
      <c r="K21" s="417" t="s">
        <v>121</v>
      </c>
      <c r="L21" s="1045">
        <f t="shared" si="4"/>
        <v>0</v>
      </c>
      <c r="M21" s="1048">
        <f t="shared" si="5"/>
        <v>0</v>
      </c>
      <c r="N21" s="1047">
        <f t="shared" si="6"/>
        <v>0</v>
      </c>
      <c r="O21" s="1044">
        <f t="shared" si="7"/>
        <v>1</v>
      </c>
      <c r="P21" s="1044">
        <f t="shared" si="8"/>
        <v>1</v>
      </c>
      <c r="Q21" s="1048">
        <f t="shared" si="9"/>
        <v>1.4925373134328358E-2</v>
      </c>
    </row>
    <row r="22" spans="1:17" x14ac:dyDescent="0.2">
      <c r="A22" s="586" t="s">
        <v>81</v>
      </c>
      <c r="B22" s="29">
        <v>2</v>
      </c>
      <c r="C22" s="30">
        <v>3</v>
      </c>
      <c r="D22" s="1045">
        <f t="shared" si="1"/>
        <v>5</v>
      </c>
      <c r="E22" s="1048">
        <f t="shared" si="2"/>
        <v>0.2</v>
      </c>
      <c r="F22" s="7" t="s">
        <v>121</v>
      </c>
      <c r="G22" s="406">
        <v>3</v>
      </c>
      <c r="H22" s="1045">
        <f t="shared" si="0"/>
        <v>3</v>
      </c>
      <c r="I22" s="1050">
        <f t="shared" si="3"/>
        <v>0.13636363636363635</v>
      </c>
      <c r="J22" s="388" t="s">
        <v>121</v>
      </c>
      <c r="K22" s="417">
        <v>4</v>
      </c>
      <c r="L22" s="1045">
        <f t="shared" si="4"/>
        <v>4</v>
      </c>
      <c r="M22" s="1048">
        <f t="shared" si="5"/>
        <v>0.2</v>
      </c>
      <c r="N22" s="1047">
        <f t="shared" si="6"/>
        <v>2</v>
      </c>
      <c r="O22" s="1044">
        <f t="shared" si="7"/>
        <v>10</v>
      </c>
      <c r="P22" s="1044">
        <f t="shared" si="8"/>
        <v>12</v>
      </c>
      <c r="Q22" s="1048">
        <f t="shared" si="9"/>
        <v>0.17910447761194029</v>
      </c>
    </row>
    <row r="23" spans="1:17" x14ac:dyDescent="0.2">
      <c r="A23" s="586" t="s">
        <v>97</v>
      </c>
      <c r="B23" s="391" t="s">
        <v>121</v>
      </c>
      <c r="C23" s="406" t="s">
        <v>121</v>
      </c>
      <c r="D23" s="1045">
        <f t="shared" si="1"/>
        <v>0</v>
      </c>
      <c r="E23" s="1048">
        <f t="shared" si="2"/>
        <v>0</v>
      </c>
      <c r="F23" s="7" t="s">
        <v>121</v>
      </c>
      <c r="G23" s="406">
        <v>2</v>
      </c>
      <c r="H23" s="1045">
        <f t="shared" si="0"/>
        <v>2</v>
      </c>
      <c r="I23" s="1050">
        <f t="shared" si="3"/>
        <v>9.0909090909090912E-2</v>
      </c>
      <c r="J23" s="388" t="s">
        <v>121</v>
      </c>
      <c r="K23" s="417" t="s">
        <v>121</v>
      </c>
      <c r="L23" s="1045">
        <f t="shared" si="4"/>
        <v>0</v>
      </c>
      <c r="M23" s="1048">
        <f t="shared" si="5"/>
        <v>0</v>
      </c>
      <c r="N23" s="1047">
        <f t="shared" si="6"/>
        <v>0</v>
      </c>
      <c r="O23" s="1044">
        <f t="shared" si="7"/>
        <v>2</v>
      </c>
      <c r="P23" s="1044">
        <f t="shared" si="8"/>
        <v>2</v>
      </c>
      <c r="Q23" s="1048">
        <f t="shared" si="9"/>
        <v>2.9850746268656716E-2</v>
      </c>
    </row>
    <row r="24" spans="1:17" x14ac:dyDescent="0.2">
      <c r="A24" s="586" t="s">
        <v>100</v>
      </c>
      <c r="B24" s="391">
        <v>1</v>
      </c>
      <c r="C24" s="406" t="s">
        <v>121</v>
      </c>
      <c r="D24" s="1045">
        <f t="shared" si="1"/>
        <v>1</v>
      </c>
      <c r="E24" s="1048">
        <f t="shared" si="2"/>
        <v>0.04</v>
      </c>
      <c r="F24" s="7" t="s">
        <v>121</v>
      </c>
      <c r="G24" s="406">
        <v>1</v>
      </c>
      <c r="H24" s="1045">
        <f t="shared" si="0"/>
        <v>1</v>
      </c>
      <c r="I24" s="1050">
        <f t="shared" si="3"/>
        <v>4.5454545454545456E-2</v>
      </c>
      <c r="J24" s="388">
        <v>1</v>
      </c>
      <c r="K24" s="417">
        <v>5</v>
      </c>
      <c r="L24" s="1045">
        <f t="shared" si="4"/>
        <v>6</v>
      </c>
      <c r="M24" s="1048">
        <f t="shared" si="5"/>
        <v>0.3</v>
      </c>
      <c r="N24" s="1047">
        <f t="shared" si="6"/>
        <v>2</v>
      </c>
      <c r="O24" s="1044">
        <f t="shared" si="7"/>
        <v>6</v>
      </c>
      <c r="P24" s="1044">
        <f t="shared" si="8"/>
        <v>8</v>
      </c>
      <c r="Q24" s="1048">
        <f t="shared" si="9"/>
        <v>0.11940298507462686</v>
      </c>
    </row>
    <row r="25" spans="1:17" ht="12.75" thickBot="1" x14ac:dyDescent="0.25">
      <c r="A25" s="586" t="s">
        <v>103</v>
      </c>
      <c r="B25" s="391">
        <v>2</v>
      </c>
      <c r="C25" s="406">
        <v>3</v>
      </c>
      <c r="D25" s="1045">
        <f t="shared" si="1"/>
        <v>5</v>
      </c>
      <c r="E25" s="1048">
        <f t="shared" si="2"/>
        <v>0.2</v>
      </c>
      <c r="F25" s="7">
        <v>2</v>
      </c>
      <c r="G25" s="406">
        <v>5</v>
      </c>
      <c r="H25" s="1045">
        <f t="shared" si="0"/>
        <v>7</v>
      </c>
      <c r="I25" s="1048">
        <f t="shared" si="3"/>
        <v>0.31818181818181818</v>
      </c>
      <c r="J25" s="388" t="s">
        <v>121</v>
      </c>
      <c r="K25" s="417">
        <v>4</v>
      </c>
      <c r="L25" s="1045">
        <f t="shared" si="4"/>
        <v>4</v>
      </c>
      <c r="M25" s="1048">
        <f t="shared" si="5"/>
        <v>0.2</v>
      </c>
      <c r="N25" s="1047">
        <f t="shared" si="6"/>
        <v>4</v>
      </c>
      <c r="O25" s="1044">
        <f t="shared" si="7"/>
        <v>12</v>
      </c>
      <c r="P25" s="1044">
        <f t="shared" si="8"/>
        <v>16</v>
      </c>
      <c r="Q25" s="1048">
        <f t="shared" si="9"/>
        <v>0.23880597014925373</v>
      </c>
    </row>
    <row r="26" spans="1:17" ht="12.75" thickBot="1" x14ac:dyDescent="0.25">
      <c r="A26" s="1024" t="s">
        <v>125</v>
      </c>
      <c r="B26" s="1043">
        <f>SUM(B6:B25)</f>
        <v>8</v>
      </c>
      <c r="C26" s="1042">
        <f>SUM(C6:C25)</f>
        <v>17</v>
      </c>
      <c r="D26" s="1042">
        <f>SUM(D6:D25)</f>
        <v>25</v>
      </c>
      <c r="E26" s="1049">
        <f>D26/$D$26</f>
        <v>1</v>
      </c>
      <c r="F26" s="1042">
        <f>SUM(F6:F25)</f>
        <v>3</v>
      </c>
      <c r="G26" s="1042">
        <f>SUM(G6:G25)</f>
        <v>19</v>
      </c>
      <c r="H26" s="1042">
        <f>SUM(H6:H25)</f>
        <v>22</v>
      </c>
      <c r="I26" s="1049">
        <f t="shared" si="3"/>
        <v>1</v>
      </c>
      <c r="J26" s="1042">
        <f>SUM(J6:J25)</f>
        <v>2</v>
      </c>
      <c r="K26" s="1042">
        <f>SUM(K6:K25)</f>
        <v>18</v>
      </c>
      <c r="L26" s="1042">
        <f>SUM(L6:L25)</f>
        <v>20</v>
      </c>
      <c r="M26" s="1051">
        <f>SUM(M6:M25)</f>
        <v>1</v>
      </c>
      <c r="N26" s="1043">
        <f>SUM(J26,B26,F26)</f>
        <v>13</v>
      </c>
      <c r="O26" s="1042">
        <f>SUM(K26,C26,G26)</f>
        <v>54</v>
      </c>
      <c r="P26" s="1042">
        <f>SUM(P6:P25)</f>
        <v>67</v>
      </c>
      <c r="Q26" s="1049">
        <f>P26/$P$26</f>
        <v>1</v>
      </c>
    </row>
  </sheetData>
  <mergeCells count="5">
    <mergeCell ref="A4:A5"/>
    <mergeCell ref="B4:E4"/>
    <mergeCell ref="F4:I4"/>
    <mergeCell ref="N4:Q4"/>
    <mergeCell ref="J4:M4"/>
  </mergeCells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5" tint="0.79998168889431442"/>
  </sheetPr>
  <dimension ref="A1:L73"/>
  <sheetViews>
    <sheetView zoomScaleNormal="100" workbookViewId="0">
      <selection activeCell="N15" sqref="N15"/>
    </sheetView>
  </sheetViews>
  <sheetFormatPr defaultRowHeight="12" x14ac:dyDescent="0.2"/>
  <cols>
    <col min="1" max="1" width="32.7109375" style="48" customWidth="1"/>
    <col min="2" max="2" width="5.85546875" style="48" customWidth="1"/>
    <col min="3" max="3" width="7" style="48" bestFit="1" customWidth="1"/>
    <col min="4" max="4" width="5.85546875" style="48" customWidth="1"/>
    <col min="5" max="5" width="7" style="48" bestFit="1" customWidth="1"/>
    <col min="6" max="6" width="5.85546875" style="48" customWidth="1"/>
    <col min="7" max="7" width="7" style="48" bestFit="1" customWidth="1"/>
    <col min="8" max="8" width="6.42578125" style="48" customWidth="1"/>
    <col min="9" max="9" width="7" style="48" bestFit="1" customWidth="1"/>
    <col min="10" max="16384" width="9.140625" style="48"/>
  </cols>
  <sheetData>
    <row r="1" spans="1:12" x14ac:dyDescent="0.2">
      <c r="A1" s="510" t="s">
        <v>406</v>
      </c>
      <c r="B1" s="510"/>
      <c r="C1" s="510"/>
      <c r="D1" s="510"/>
      <c r="E1" s="510"/>
      <c r="F1" s="510"/>
      <c r="G1" s="510"/>
      <c r="H1" s="510"/>
      <c r="I1" s="510"/>
    </row>
    <row r="2" spans="1:12" x14ac:dyDescent="0.2">
      <c r="A2" s="521" t="s">
        <v>334</v>
      </c>
      <c r="B2" s="521"/>
      <c r="C2" s="521"/>
      <c r="D2" s="521"/>
      <c r="E2" s="521"/>
      <c r="F2" s="521"/>
      <c r="G2" s="521"/>
      <c r="H2" s="521"/>
      <c r="I2" s="521"/>
    </row>
    <row r="3" spans="1:12" x14ac:dyDescent="0.2">
      <c r="A3" s="1082"/>
      <c r="B3" s="521"/>
      <c r="C3" s="521"/>
      <c r="D3" s="521"/>
      <c r="E3" s="521"/>
      <c r="F3" s="521"/>
      <c r="G3" s="521"/>
      <c r="H3" s="521"/>
      <c r="I3" s="521"/>
    </row>
    <row r="4" spans="1:12" x14ac:dyDescent="0.2">
      <c r="A4" s="521"/>
      <c r="B4" s="521"/>
      <c r="C4" s="521"/>
      <c r="D4" s="521"/>
      <c r="E4" s="521"/>
      <c r="F4" s="521"/>
      <c r="G4" s="521"/>
      <c r="H4" s="521"/>
      <c r="I4" s="521"/>
    </row>
    <row r="5" spans="1:12" x14ac:dyDescent="0.2">
      <c r="A5" s="521"/>
      <c r="B5" s="521"/>
      <c r="C5" s="521"/>
      <c r="D5" s="521"/>
      <c r="E5" s="521"/>
      <c r="F5" s="521"/>
      <c r="G5" s="521"/>
      <c r="H5" s="521"/>
      <c r="I5" s="521"/>
    </row>
    <row r="6" spans="1:12" ht="12.75" thickBot="1" x14ac:dyDescent="0.25"/>
    <row r="7" spans="1:12" ht="15" customHeight="1" x14ac:dyDescent="0.2">
      <c r="A7" s="1285" t="s">
        <v>152</v>
      </c>
      <c r="B7" s="1287">
        <v>2013</v>
      </c>
      <c r="C7" s="1288"/>
      <c r="D7" s="1287">
        <v>2014</v>
      </c>
      <c r="E7" s="1288"/>
      <c r="F7" s="1287">
        <f>D7+1</f>
        <v>2015</v>
      </c>
      <c r="G7" s="1288"/>
      <c r="H7" s="1289" t="s">
        <v>122</v>
      </c>
      <c r="I7" s="1290"/>
      <c r="K7" s="940"/>
      <c r="L7" s="940"/>
    </row>
    <row r="8" spans="1:12" ht="24.75" thickBot="1" x14ac:dyDescent="0.25">
      <c r="A8" s="1286"/>
      <c r="B8" s="10" t="s">
        <v>123</v>
      </c>
      <c r="C8" s="11" t="s">
        <v>124</v>
      </c>
      <c r="D8" s="10" t="s">
        <v>123</v>
      </c>
      <c r="E8" s="58" t="s">
        <v>124</v>
      </c>
      <c r="F8" s="10" t="s">
        <v>123</v>
      </c>
      <c r="G8" s="11" t="s">
        <v>124</v>
      </c>
      <c r="H8" s="10" t="s">
        <v>123</v>
      </c>
      <c r="I8" s="11" t="s">
        <v>124</v>
      </c>
      <c r="K8" s="940"/>
      <c r="L8" s="940"/>
    </row>
    <row r="9" spans="1:12" ht="15.75" customHeight="1" x14ac:dyDescent="0.2">
      <c r="A9" s="33" t="s">
        <v>344</v>
      </c>
      <c r="B9" s="507">
        <v>455</v>
      </c>
      <c r="C9" s="1191">
        <f>B9*100/$B$25</f>
        <v>10.336210813266696</v>
      </c>
      <c r="D9" s="507">
        <v>867</v>
      </c>
      <c r="E9" s="1193">
        <f>D9*100/$D$25</f>
        <v>10.137979420018709</v>
      </c>
      <c r="F9" s="939">
        <v>1463</v>
      </c>
      <c r="G9" s="1195">
        <f>F9*100/$F$25</f>
        <v>11.615720524017467</v>
      </c>
      <c r="H9" s="40">
        <f>SUM(F9,D9,B9)</f>
        <v>2785</v>
      </c>
      <c r="I9" s="1196">
        <f>H9*100/$H$25</f>
        <v>10.900622333555129</v>
      </c>
      <c r="K9" s="940"/>
      <c r="L9" s="940"/>
    </row>
    <row r="10" spans="1:12" x14ac:dyDescent="0.2">
      <c r="A10" s="34" t="s">
        <v>345</v>
      </c>
      <c r="B10" s="508">
        <v>84</v>
      </c>
      <c r="C10" s="1191">
        <f t="shared" ref="C10:C24" si="0">B10*100/$B$25</f>
        <v>1.9082235347569287</v>
      </c>
      <c r="D10" s="508">
        <v>171</v>
      </c>
      <c r="E10" s="1193">
        <f t="shared" ref="E10:E24" si="1">D10*100/$D$25</f>
        <v>1.9995322731524789</v>
      </c>
      <c r="F10" s="939">
        <v>205</v>
      </c>
      <c r="G10" s="1195">
        <f t="shared" ref="G10:G24" si="2">F10*100/$F$25</f>
        <v>1.627630011909488</v>
      </c>
      <c r="H10" s="40">
        <f t="shared" ref="H10:H24" si="3">SUM(F10,D10,B10)</f>
        <v>460</v>
      </c>
      <c r="I10" s="1196">
        <f t="shared" ref="I10:I24" si="4">H10*100/$H$25</f>
        <v>1.8004618576069513</v>
      </c>
      <c r="K10" s="940"/>
      <c r="L10" s="940"/>
    </row>
    <row r="11" spans="1:12" x14ac:dyDescent="0.2">
      <c r="A11" s="34" t="s">
        <v>267</v>
      </c>
      <c r="B11" s="508">
        <v>305</v>
      </c>
      <c r="C11" s="1191">
        <f t="shared" si="0"/>
        <v>6.928668786915039</v>
      </c>
      <c r="D11" s="508">
        <v>650</v>
      </c>
      <c r="E11" s="1193">
        <f t="shared" si="1"/>
        <v>7.6005612722170248</v>
      </c>
      <c r="F11" s="939">
        <v>1486</v>
      </c>
      <c r="G11" s="1195">
        <f t="shared" si="2"/>
        <v>11.798332671695118</v>
      </c>
      <c r="H11" s="40">
        <f t="shared" si="3"/>
        <v>2441</v>
      </c>
      <c r="I11" s="1196">
        <f t="shared" si="4"/>
        <v>9.5541899878664527</v>
      </c>
      <c r="K11" s="940"/>
      <c r="L11" s="940"/>
    </row>
    <row r="12" spans="1:12" x14ac:dyDescent="0.2">
      <c r="A12" s="34" t="s">
        <v>346</v>
      </c>
      <c r="B12" s="508">
        <v>74</v>
      </c>
      <c r="C12" s="1191">
        <f t="shared" si="0"/>
        <v>1.6810540663334848</v>
      </c>
      <c r="D12" s="508">
        <v>144</v>
      </c>
      <c r="E12" s="1193">
        <f t="shared" si="1"/>
        <v>1.6838166510757717</v>
      </c>
      <c r="F12" s="939">
        <v>272</v>
      </c>
      <c r="G12" s="1195">
        <f t="shared" si="2"/>
        <v>2.1595871377530766</v>
      </c>
      <c r="H12" s="40">
        <f t="shared" si="3"/>
        <v>490</v>
      </c>
      <c r="I12" s="1196">
        <f t="shared" si="4"/>
        <v>1.9178832831030568</v>
      </c>
      <c r="K12" s="940"/>
      <c r="L12" s="940"/>
    </row>
    <row r="13" spans="1:12" x14ac:dyDescent="0.2">
      <c r="A13" s="34" t="s">
        <v>268</v>
      </c>
      <c r="B13" s="508">
        <v>163</v>
      </c>
      <c r="C13" s="1191">
        <f t="shared" si="0"/>
        <v>3.7028623353021355</v>
      </c>
      <c r="D13" s="508">
        <v>283</v>
      </c>
      <c r="E13" s="1193">
        <f t="shared" si="1"/>
        <v>3.3091674462114127</v>
      </c>
      <c r="F13" s="939">
        <v>386</v>
      </c>
      <c r="G13" s="1195">
        <f t="shared" si="2"/>
        <v>3.0647082175466456</v>
      </c>
      <c r="H13" s="40">
        <f t="shared" si="3"/>
        <v>832</v>
      </c>
      <c r="I13" s="1196">
        <f t="shared" si="4"/>
        <v>3.2564875337586598</v>
      </c>
      <c r="K13" s="940"/>
      <c r="L13" s="940"/>
    </row>
    <row r="14" spans="1:12" x14ac:dyDescent="0.2">
      <c r="A14" s="34" t="s">
        <v>347</v>
      </c>
      <c r="B14" s="508">
        <v>330</v>
      </c>
      <c r="C14" s="1191">
        <f t="shared" si="0"/>
        <v>7.496592457973648</v>
      </c>
      <c r="D14" s="508">
        <v>734</v>
      </c>
      <c r="E14" s="1193">
        <f t="shared" si="1"/>
        <v>8.5827876520112252</v>
      </c>
      <c r="F14" s="939">
        <v>1067</v>
      </c>
      <c r="G14" s="1195">
        <f t="shared" si="2"/>
        <v>8.4716157205240172</v>
      </c>
      <c r="H14" s="40">
        <f t="shared" si="3"/>
        <v>2131</v>
      </c>
      <c r="I14" s="1196">
        <f t="shared" si="4"/>
        <v>8.3408352577400287</v>
      </c>
      <c r="K14" s="940"/>
      <c r="L14" s="940"/>
    </row>
    <row r="15" spans="1:12" x14ac:dyDescent="0.2">
      <c r="A15" s="34" t="s">
        <v>348</v>
      </c>
      <c r="B15" s="508">
        <v>1650</v>
      </c>
      <c r="C15" s="1191">
        <f t="shared" si="0"/>
        <v>37.48296228986824</v>
      </c>
      <c r="D15" s="508">
        <v>3423</v>
      </c>
      <c r="E15" s="1193">
        <f t="shared" si="1"/>
        <v>40.02572497661366</v>
      </c>
      <c r="F15" s="939">
        <v>4340</v>
      </c>
      <c r="G15" s="1195">
        <f t="shared" si="2"/>
        <v>34.458118300913064</v>
      </c>
      <c r="H15" s="40">
        <f t="shared" si="3"/>
        <v>9413</v>
      </c>
      <c r="I15" s="1196">
        <f t="shared" si="4"/>
        <v>36.842929273161374</v>
      </c>
      <c r="K15" s="940"/>
      <c r="L15" s="940"/>
    </row>
    <row r="16" spans="1:12" x14ac:dyDescent="0.2">
      <c r="A16" s="34" t="s">
        <v>349</v>
      </c>
      <c r="B16" s="508">
        <v>50</v>
      </c>
      <c r="C16" s="1191">
        <f t="shared" si="0"/>
        <v>1.1358473421172195</v>
      </c>
      <c r="D16" s="508">
        <v>99</v>
      </c>
      <c r="E16" s="1193">
        <f t="shared" si="1"/>
        <v>1.1576239476145931</v>
      </c>
      <c r="F16" s="939">
        <v>226</v>
      </c>
      <c r="G16" s="1195">
        <f t="shared" si="2"/>
        <v>1.7943628423977769</v>
      </c>
      <c r="H16" s="40">
        <f t="shared" si="3"/>
        <v>375</v>
      </c>
      <c r="I16" s="1196">
        <f t="shared" si="4"/>
        <v>1.467767818701319</v>
      </c>
      <c r="K16" s="940"/>
      <c r="L16" s="940"/>
    </row>
    <row r="17" spans="1:12" x14ac:dyDescent="0.2">
      <c r="A17" s="34" t="s">
        <v>350</v>
      </c>
      <c r="B17" s="508">
        <v>184</v>
      </c>
      <c r="C17" s="1191">
        <f t="shared" si="0"/>
        <v>4.179918218991368</v>
      </c>
      <c r="D17" s="508">
        <v>387</v>
      </c>
      <c r="E17" s="1193">
        <f t="shared" si="1"/>
        <v>4.5252572497661365</v>
      </c>
      <c r="F17" s="939">
        <v>477</v>
      </c>
      <c r="G17" s="1195">
        <f t="shared" si="2"/>
        <v>3.7872171496625646</v>
      </c>
      <c r="H17" s="40">
        <f t="shared" si="3"/>
        <v>1048</v>
      </c>
      <c r="I17" s="1196">
        <f t="shared" si="4"/>
        <v>4.1019217973306192</v>
      </c>
      <c r="K17" s="940"/>
      <c r="L17" s="940"/>
    </row>
    <row r="18" spans="1:12" x14ac:dyDescent="0.2">
      <c r="A18" s="34" t="s">
        <v>351</v>
      </c>
      <c r="B18" s="508">
        <v>208</v>
      </c>
      <c r="C18" s="1191">
        <f t="shared" si="0"/>
        <v>4.725124943207633</v>
      </c>
      <c r="D18" s="508">
        <v>270</v>
      </c>
      <c r="E18" s="1193">
        <f t="shared" si="1"/>
        <v>3.1571562207670718</v>
      </c>
      <c r="F18" s="939">
        <v>259</v>
      </c>
      <c r="G18" s="1195">
        <f t="shared" si="2"/>
        <v>2.0563715760222312</v>
      </c>
      <c r="H18" s="40">
        <f t="shared" si="3"/>
        <v>737</v>
      </c>
      <c r="I18" s="1196">
        <f t="shared" si="4"/>
        <v>2.8846530196876592</v>
      </c>
      <c r="K18" s="940"/>
      <c r="L18" s="940"/>
    </row>
    <row r="19" spans="1:12" x14ac:dyDescent="0.2">
      <c r="A19" s="34" t="s">
        <v>352</v>
      </c>
      <c r="B19" s="508">
        <v>198</v>
      </c>
      <c r="C19" s="1191">
        <f t="shared" si="0"/>
        <v>4.497955474784189</v>
      </c>
      <c r="D19" s="508">
        <v>360</v>
      </c>
      <c r="E19" s="1193">
        <f t="shared" si="1"/>
        <v>4.2095416276894291</v>
      </c>
      <c r="F19" s="939">
        <v>446</v>
      </c>
      <c r="G19" s="1195">
        <f t="shared" si="2"/>
        <v>3.5410877332274713</v>
      </c>
      <c r="H19" s="40">
        <f t="shared" si="3"/>
        <v>1004</v>
      </c>
      <c r="I19" s="1196">
        <f t="shared" si="4"/>
        <v>3.9297037066029983</v>
      </c>
      <c r="K19" s="940"/>
      <c r="L19" s="940"/>
    </row>
    <row r="20" spans="1:12" x14ac:dyDescent="0.2">
      <c r="A20" s="34" t="s">
        <v>353</v>
      </c>
      <c r="B20" s="508">
        <v>209</v>
      </c>
      <c r="C20" s="1191">
        <f t="shared" si="0"/>
        <v>4.747841890049977</v>
      </c>
      <c r="D20" s="508">
        <v>358</v>
      </c>
      <c r="E20" s="1193">
        <f t="shared" si="1"/>
        <v>4.1861552853133768</v>
      </c>
      <c r="F20" s="939">
        <v>502</v>
      </c>
      <c r="G20" s="1195">
        <f t="shared" si="2"/>
        <v>3.985708614529575</v>
      </c>
      <c r="H20" s="40">
        <f t="shared" si="3"/>
        <v>1069</v>
      </c>
      <c r="I20" s="1196">
        <f t="shared" si="4"/>
        <v>4.1841167951778937</v>
      </c>
      <c r="K20" s="940"/>
      <c r="L20" s="940"/>
    </row>
    <row r="21" spans="1:12" x14ac:dyDescent="0.2">
      <c r="A21" s="34" t="s">
        <v>269</v>
      </c>
      <c r="B21" s="508">
        <v>52</v>
      </c>
      <c r="C21" s="1191">
        <f t="shared" si="0"/>
        <v>1.1812812358019082</v>
      </c>
      <c r="D21" s="596">
        <v>78</v>
      </c>
      <c r="E21" s="1193">
        <f t="shared" si="1"/>
        <v>0.912067352666043</v>
      </c>
      <c r="F21" s="939">
        <v>122</v>
      </c>
      <c r="G21" s="1195">
        <f t="shared" si="2"/>
        <v>0.96863834855101227</v>
      </c>
      <c r="H21" s="40">
        <f t="shared" si="3"/>
        <v>252</v>
      </c>
      <c r="I21" s="1196">
        <f t="shared" si="4"/>
        <v>0.98633997416728636</v>
      </c>
      <c r="K21" s="940"/>
      <c r="L21" s="940"/>
    </row>
    <row r="22" spans="1:12" x14ac:dyDescent="0.2">
      <c r="A22" s="34" t="s">
        <v>270</v>
      </c>
      <c r="B22" s="508">
        <v>72</v>
      </c>
      <c r="C22" s="1191">
        <f t="shared" si="0"/>
        <v>1.635620172648796</v>
      </c>
      <c r="D22" s="596">
        <v>107</v>
      </c>
      <c r="E22" s="1193">
        <f t="shared" si="1"/>
        <v>1.2511693171188025</v>
      </c>
      <c r="F22" s="939">
        <v>458</v>
      </c>
      <c r="G22" s="1195">
        <f t="shared" si="2"/>
        <v>3.6363636363636362</v>
      </c>
      <c r="H22" s="40">
        <f t="shared" si="3"/>
        <v>637</v>
      </c>
      <c r="I22" s="1196">
        <f t="shared" si="4"/>
        <v>2.493248268033974</v>
      </c>
      <c r="K22" s="940"/>
      <c r="L22" s="940"/>
    </row>
    <row r="23" spans="1:12" ht="15" customHeight="1" x14ac:dyDescent="0.2">
      <c r="A23" s="34" t="s">
        <v>354</v>
      </c>
      <c r="B23" s="508">
        <v>221</v>
      </c>
      <c r="C23" s="1191">
        <f t="shared" si="0"/>
        <v>5.02044525215811</v>
      </c>
      <c r="D23" s="508">
        <v>380</v>
      </c>
      <c r="E23" s="1193">
        <f t="shared" si="1"/>
        <v>4.443405051449953</v>
      </c>
      <c r="F23" s="939">
        <v>525</v>
      </c>
      <c r="G23" s="1195">
        <f t="shared" si="2"/>
        <v>4.1683207622072249</v>
      </c>
      <c r="H23" s="40">
        <f t="shared" si="3"/>
        <v>1126</v>
      </c>
      <c r="I23" s="1196">
        <f t="shared" si="4"/>
        <v>4.4072175036204939</v>
      </c>
      <c r="K23" s="940"/>
      <c r="L23" s="940"/>
    </row>
    <row r="24" spans="1:12" ht="15.75" customHeight="1" thickBot="1" x14ac:dyDescent="0.25">
      <c r="A24" s="39" t="s">
        <v>355</v>
      </c>
      <c r="B24" s="509">
        <v>147</v>
      </c>
      <c r="C24" s="1191">
        <f t="shared" si="0"/>
        <v>3.339391185824625</v>
      </c>
      <c r="D24" s="509">
        <v>241</v>
      </c>
      <c r="E24" s="1193">
        <f t="shared" si="1"/>
        <v>2.8180542563143125</v>
      </c>
      <c r="F24" s="939">
        <v>361</v>
      </c>
      <c r="G24" s="1195">
        <f t="shared" si="2"/>
        <v>2.8662167526796347</v>
      </c>
      <c r="H24" s="40">
        <f t="shared" si="3"/>
        <v>749</v>
      </c>
      <c r="I24" s="1196">
        <f t="shared" si="4"/>
        <v>2.9316215898861011</v>
      </c>
      <c r="K24" s="940"/>
      <c r="L24" s="940"/>
    </row>
    <row r="25" spans="1:12" ht="12.75" thickBot="1" x14ac:dyDescent="0.25">
      <c r="A25" s="376" t="s">
        <v>125</v>
      </c>
      <c r="B25" s="22">
        <f t="shared" ref="B25:I25" si="5">SUM(B9:B24)</f>
        <v>4402</v>
      </c>
      <c r="C25" s="1192">
        <f t="shared" si="5"/>
        <v>100.00000000000001</v>
      </c>
      <c r="D25" s="22">
        <f t="shared" si="5"/>
        <v>8552</v>
      </c>
      <c r="E25" s="1194">
        <f t="shared" si="5"/>
        <v>100.00000000000003</v>
      </c>
      <c r="F25" s="22">
        <f t="shared" si="5"/>
        <v>12595</v>
      </c>
      <c r="G25" s="1192">
        <f t="shared" si="5"/>
        <v>100.00000000000001</v>
      </c>
      <c r="H25" s="941">
        <f t="shared" si="5"/>
        <v>25549</v>
      </c>
      <c r="I25" s="1192">
        <f t="shared" si="5"/>
        <v>100</v>
      </c>
    </row>
    <row r="26" spans="1:12" ht="15" customHeight="1" x14ac:dyDescent="0.2"/>
    <row r="27" spans="1:12" ht="15" customHeight="1" x14ac:dyDescent="0.2">
      <c r="H27" s="384"/>
    </row>
    <row r="29" spans="1:12" ht="15" customHeight="1" x14ac:dyDescent="0.2"/>
    <row r="30" spans="1:12" ht="15" customHeight="1" x14ac:dyDescent="0.2"/>
    <row r="32" spans="1:12" ht="15" customHeight="1" x14ac:dyDescent="0.2"/>
    <row r="33" ht="15" customHeight="1" x14ac:dyDescent="0.2"/>
    <row r="35" ht="15" customHeight="1" x14ac:dyDescent="0.2"/>
    <row r="36" ht="15" customHeight="1" x14ac:dyDescent="0.2"/>
    <row r="38" ht="15" customHeight="1" x14ac:dyDescent="0.2"/>
    <row r="39" ht="15" customHeight="1" x14ac:dyDescent="0.2"/>
    <row r="41" ht="15" customHeight="1" x14ac:dyDescent="0.2"/>
    <row r="42" ht="15" customHeight="1" x14ac:dyDescent="0.2"/>
    <row r="44" ht="15" customHeight="1" x14ac:dyDescent="0.2"/>
    <row r="45" ht="15" customHeight="1" x14ac:dyDescent="0.2"/>
    <row r="47" ht="15" customHeight="1" x14ac:dyDescent="0.2"/>
    <row r="48" ht="15" customHeight="1" x14ac:dyDescent="0.2"/>
    <row r="50" ht="15" customHeight="1" x14ac:dyDescent="0.2"/>
    <row r="51" ht="15" customHeight="1" x14ac:dyDescent="0.2"/>
    <row r="53" ht="15" customHeight="1" x14ac:dyDescent="0.2"/>
    <row r="54" ht="15" customHeight="1" x14ac:dyDescent="0.2"/>
    <row r="73" spans="4:4" x14ac:dyDescent="0.2">
      <c r="D73" s="48">
        <v>3</v>
      </c>
    </row>
  </sheetData>
  <sortState ref="A2:F613">
    <sortCondition ref="B2:B613"/>
  </sortState>
  <mergeCells count="5">
    <mergeCell ref="A7:A8"/>
    <mergeCell ref="B7:C7"/>
    <mergeCell ref="D7:E7"/>
    <mergeCell ref="H7:I7"/>
    <mergeCell ref="F7:G7"/>
  </mergeCells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7"/>
  <dimension ref="A1:J93"/>
  <sheetViews>
    <sheetView zoomScaleNormal="100" workbookViewId="0">
      <selection activeCell="A2" sqref="A2"/>
    </sheetView>
  </sheetViews>
  <sheetFormatPr defaultRowHeight="12" x14ac:dyDescent="0.2"/>
  <cols>
    <col min="1" max="1" width="20" style="48" customWidth="1"/>
    <col min="2" max="2" width="33" style="48" customWidth="1"/>
    <col min="3" max="3" width="4.140625" style="48" customWidth="1"/>
    <col min="4" max="4" width="6" style="48" customWidth="1"/>
    <col min="5" max="5" width="4.140625" style="48" customWidth="1"/>
    <col min="6" max="6" width="6" style="48" customWidth="1"/>
    <col min="7" max="7" width="4.140625" style="48" customWidth="1"/>
    <col min="8" max="8" width="6" style="48" customWidth="1"/>
    <col min="9" max="9" width="5.42578125" style="48" bestFit="1" customWidth="1"/>
    <col min="10" max="10" width="6" style="48" customWidth="1"/>
    <col min="11" max="171" width="9.140625" style="48"/>
    <col min="172" max="172" width="13.85546875" style="48" bestFit="1" customWidth="1"/>
    <col min="173" max="173" width="33.140625" style="48" customWidth="1"/>
    <col min="174" max="181" width="5.7109375" style="48" customWidth="1"/>
    <col min="182" max="182" width="36.7109375" style="48" bestFit="1" customWidth="1"/>
    <col min="183" max="427" width="9.140625" style="48"/>
    <col min="428" max="428" width="13.85546875" style="48" bestFit="1" customWidth="1"/>
    <col min="429" max="429" width="33.140625" style="48" customWidth="1"/>
    <col min="430" max="437" width="5.7109375" style="48" customWidth="1"/>
    <col min="438" max="438" width="36.7109375" style="48" bestFit="1" customWidth="1"/>
    <col min="439" max="683" width="9.140625" style="48"/>
    <col min="684" max="684" width="13.85546875" style="48" bestFit="1" customWidth="1"/>
    <col min="685" max="685" width="33.140625" style="48" customWidth="1"/>
    <col min="686" max="693" width="5.7109375" style="48" customWidth="1"/>
    <col min="694" max="694" width="36.7109375" style="48" bestFit="1" customWidth="1"/>
    <col min="695" max="939" width="9.140625" style="48"/>
    <col min="940" max="940" width="13.85546875" style="48" bestFit="1" customWidth="1"/>
    <col min="941" max="941" width="33.140625" style="48" customWidth="1"/>
    <col min="942" max="949" width="5.7109375" style="48" customWidth="1"/>
    <col min="950" max="950" width="36.7109375" style="48" bestFit="1" customWidth="1"/>
    <col min="951" max="1195" width="9.140625" style="48"/>
    <col min="1196" max="1196" width="13.85546875" style="48" bestFit="1" customWidth="1"/>
    <col min="1197" max="1197" width="33.140625" style="48" customWidth="1"/>
    <col min="1198" max="1205" width="5.7109375" style="48" customWidth="1"/>
    <col min="1206" max="1206" width="36.7109375" style="48" bestFit="1" customWidth="1"/>
    <col min="1207" max="1451" width="9.140625" style="48"/>
    <col min="1452" max="1452" width="13.85546875" style="48" bestFit="1" customWidth="1"/>
    <col min="1453" max="1453" width="33.140625" style="48" customWidth="1"/>
    <col min="1454" max="1461" width="5.7109375" style="48" customWidth="1"/>
    <col min="1462" max="1462" width="36.7109375" style="48" bestFit="1" customWidth="1"/>
    <col min="1463" max="1707" width="9.140625" style="48"/>
    <col min="1708" max="1708" width="13.85546875" style="48" bestFit="1" customWidth="1"/>
    <col min="1709" max="1709" width="33.140625" style="48" customWidth="1"/>
    <col min="1710" max="1717" width="5.7109375" style="48" customWidth="1"/>
    <col min="1718" max="1718" width="36.7109375" style="48" bestFit="1" customWidth="1"/>
    <col min="1719" max="1963" width="9.140625" style="48"/>
    <col min="1964" max="1964" width="13.85546875" style="48" bestFit="1" customWidth="1"/>
    <col min="1965" max="1965" width="33.140625" style="48" customWidth="1"/>
    <col min="1966" max="1973" width="5.7109375" style="48" customWidth="1"/>
    <col min="1974" max="1974" width="36.7109375" style="48" bestFit="1" customWidth="1"/>
    <col min="1975" max="2219" width="9.140625" style="48"/>
    <col min="2220" max="2220" width="13.85546875" style="48" bestFit="1" customWidth="1"/>
    <col min="2221" max="2221" width="33.140625" style="48" customWidth="1"/>
    <col min="2222" max="2229" width="5.7109375" style="48" customWidth="1"/>
    <col min="2230" max="2230" width="36.7109375" style="48" bestFit="1" customWidth="1"/>
    <col min="2231" max="2475" width="9.140625" style="48"/>
    <col min="2476" max="2476" width="13.85546875" style="48" bestFit="1" customWidth="1"/>
    <col min="2477" max="2477" width="33.140625" style="48" customWidth="1"/>
    <col min="2478" max="2485" width="5.7109375" style="48" customWidth="1"/>
    <col min="2486" max="2486" width="36.7109375" style="48" bestFit="1" customWidth="1"/>
    <col min="2487" max="2731" width="9.140625" style="48"/>
    <col min="2732" max="2732" width="13.85546875" style="48" bestFit="1" customWidth="1"/>
    <col min="2733" max="2733" width="33.140625" style="48" customWidth="1"/>
    <col min="2734" max="2741" width="5.7109375" style="48" customWidth="1"/>
    <col min="2742" max="2742" width="36.7109375" style="48" bestFit="1" customWidth="1"/>
    <col min="2743" max="2987" width="9.140625" style="48"/>
    <col min="2988" max="2988" width="13.85546875" style="48" bestFit="1" customWidth="1"/>
    <col min="2989" max="2989" width="33.140625" style="48" customWidth="1"/>
    <col min="2990" max="2997" width="5.7109375" style="48" customWidth="1"/>
    <col min="2998" max="2998" width="36.7109375" style="48" bestFit="1" customWidth="1"/>
    <col min="2999" max="3243" width="9.140625" style="48"/>
    <col min="3244" max="3244" width="13.85546875" style="48" bestFit="1" customWidth="1"/>
    <col min="3245" max="3245" width="33.140625" style="48" customWidth="1"/>
    <col min="3246" max="3253" width="5.7109375" style="48" customWidth="1"/>
    <col min="3254" max="3254" width="36.7109375" style="48" bestFit="1" customWidth="1"/>
    <col min="3255" max="3499" width="9.140625" style="48"/>
    <col min="3500" max="3500" width="13.85546875" style="48" bestFit="1" customWidth="1"/>
    <col min="3501" max="3501" width="33.140625" style="48" customWidth="1"/>
    <col min="3502" max="3509" width="5.7109375" style="48" customWidth="1"/>
    <col min="3510" max="3510" width="36.7109375" style="48" bestFit="1" customWidth="1"/>
    <col min="3511" max="3755" width="9.140625" style="48"/>
    <col min="3756" max="3756" width="13.85546875" style="48" bestFit="1" customWidth="1"/>
    <col min="3757" max="3757" width="33.140625" style="48" customWidth="1"/>
    <col min="3758" max="3765" width="5.7109375" style="48" customWidth="1"/>
    <col min="3766" max="3766" width="36.7109375" style="48" bestFit="1" customWidth="1"/>
    <col min="3767" max="4011" width="9.140625" style="48"/>
    <col min="4012" max="4012" width="13.85546875" style="48" bestFit="1" customWidth="1"/>
    <col min="4013" max="4013" width="33.140625" style="48" customWidth="1"/>
    <col min="4014" max="4021" width="5.7109375" style="48" customWidth="1"/>
    <col min="4022" max="4022" width="36.7109375" style="48" bestFit="1" customWidth="1"/>
    <col min="4023" max="4267" width="9.140625" style="48"/>
    <col min="4268" max="4268" width="13.85546875" style="48" bestFit="1" customWidth="1"/>
    <col min="4269" max="4269" width="33.140625" style="48" customWidth="1"/>
    <col min="4270" max="4277" width="5.7109375" style="48" customWidth="1"/>
    <col min="4278" max="4278" width="36.7109375" style="48" bestFit="1" customWidth="1"/>
    <col min="4279" max="4523" width="9.140625" style="48"/>
    <col min="4524" max="4524" width="13.85546875" style="48" bestFit="1" customWidth="1"/>
    <col min="4525" max="4525" width="33.140625" style="48" customWidth="1"/>
    <col min="4526" max="4533" width="5.7109375" style="48" customWidth="1"/>
    <col min="4534" max="4534" width="36.7109375" style="48" bestFit="1" customWidth="1"/>
    <col min="4535" max="4779" width="9.140625" style="48"/>
    <col min="4780" max="4780" width="13.85546875" style="48" bestFit="1" customWidth="1"/>
    <col min="4781" max="4781" width="33.140625" style="48" customWidth="1"/>
    <col min="4782" max="4789" width="5.7109375" style="48" customWidth="1"/>
    <col min="4790" max="4790" width="36.7109375" style="48" bestFit="1" customWidth="1"/>
    <col min="4791" max="5035" width="9.140625" style="48"/>
    <col min="5036" max="5036" width="13.85546875" style="48" bestFit="1" customWidth="1"/>
    <col min="5037" max="5037" width="33.140625" style="48" customWidth="1"/>
    <col min="5038" max="5045" width="5.7109375" style="48" customWidth="1"/>
    <col min="5046" max="5046" width="36.7109375" style="48" bestFit="1" customWidth="1"/>
    <col min="5047" max="5291" width="9.140625" style="48"/>
    <col min="5292" max="5292" width="13.85546875" style="48" bestFit="1" customWidth="1"/>
    <col min="5293" max="5293" width="33.140625" style="48" customWidth="1"/>
    <col min="5294" max="5301" width="5.7109375" style="48" customWidth="1"/>
    <col min="5302" max="5302" width="36.7109375" style="48" bestFit="1" customWidth="1"/>
    <col min="5303" max="5547" width="9.140625" style="48"/>
    <col min="5548" max="5548" width="13.85546875" style="48" bestFit="1" customWidth="1"/>
    <col min="5549" max="5549" width="33.140625" style="48" customWidth="1"/>
    <col min="5550" max="5557" width="5.7109375" style="48" customWidth="1"/>
    <col min="5558" max="5558" width="36.7109375" style="48" bestFit="1" customWidth="1"/>
    <col min="5559" max="5803" width="9.140625" style="48"/>
    <col min="5804" max="5804" width="13.85546875" style="48" bestFit="1" customWidth="1"/>
    <col min="5805" max="5805" width="33.140625" style="48" customWidth="1"/>
    <col min="5806" max="5813" width="5.7109375" style="48" customWidth="1"/>
    <col min="5814" max="5814" width="36.7109375" style="48" bestFit="1" customWidth="1"/>
    <col min="5815" max="6059" width="9.140625" style="48"/>
    <col min="6060" max="6060" width="13.85546875" style="48" bestFit="1" customWidth="1"/>
    <col min="6061" max="6061" width="33.140625" style="48" customWidth="1"/>
    <col min="6062" max="6069" width="5.7109375" style="48" customWidth="1"/>
    <col min="6070" max="6070" width="36.7109375" style="48" bestFit="1" customWidth="1"/>
    <col min="6071" max="6315" width="9.140625" style="48"/>
    <col min="6316" max="6316" width="13.85546875" style="48" bestFit="1" customWidth="1"/>
    <col min="6317" max="6317" width="33.140625" style="48" customWidth="1"/>
    <col min="6318" max="6325" width="5.7109375" style="48" customWidth="1"/>
    <col min="6326" max="6326" width="36.7109375" style="48" bestFit="1" customWidth="1"/>
    <col min="6327" max="6571" width="9.140625" style="48"/>
    <col min="6572" max="6572" width="13.85546875" style="48" bestFit="1" customWidth="1"/>
    <col min="6573" max="6573" width="33.140625" style="48" customWidth="1"/>
    <col min="6574" max="6581" width="5.7109375" style="48" customWidth="1"/>
    <col min="6582" max="6582" width="36.7109375" style="48" bestFit="1" customWidth="1"/>
    <col min="6583" max="6827" width="9.140625" style="48"/>
    <col min="6828" max="6828" width="13.85546875" style="48" bestFit="1" customWidth="1"/>
    <col min="6829" max="6829" width="33.140625" style="48" customWidth="1"/>
    <col min="6830" max="6837" width="5.7109375" style="48" customWidth="1"/>
    <col min="6838" max="6838" width="36.7109375" style="48" bestFit="1" customWidth="1"/>
    <col min="6839" max="7083" width="9.140625" style="48"/>
    <col min="7084" max="7084" width="13.85546875" style="48" bestFit="1" customWidth="1"/>
    <col min="7085" max="7085" width="33.140625" style="48" customWidth="1"/>
    <col min="7086" max="7093" width="5.7109375" style="48" customWidth="1"/>
    <col min="7094" max="7094" width="36.7109375" style="48" bestFit="1" customWidth="1"/>
    <col min="7095" max="7339" width="9.140625" style="48"/>
    <col min="7340" max="7340" width="13.85546875" style="48" bestFit="1" customWidth="1"/>
    <col min="7341" max="7341" width="33.140625" style="48" customWidth="1"/>
    <col min="7342" max="7349" width="5.7109375" style="48" customWidth="1"/>
    <col min="7350" max="7350" width="36.7109375" style="48" bestFit="1" customWidth="1"/>
    <col min="7351" max="7595" width="9.140625" style="48"/>
    <col min="7596" max="7596" width="13.85546875" style="48" bestFit="1" customWidth="1"/>
    <col min="7597" max="7597" width="33.140625" style="48" customWidth="1"/>
    <col min="7598" max="7605" width="5.7109375" style="48" customWidth="1"/>
    <col min="7606" max="7606" width="36.7109375" style="48" bestFit="1" customWidth="1"/>
    <col min="7607" max="7851" width="9.140625" style="48"/>
    <col min="7852" max="7852" width="13.85546875" style="48" bestFit="1" customWidth="1"/>
    <col min="7853" max="7853" width="33.140625" style="48" customWidth="1"/>
    <col min="7854" max="7861" width="5.7109375" style="48" customWidth="1"/>
    <col min="7862" max="7862" width="36.7109375" style="48" bestFit="1" customWidth="1"/>
    <col min="7863" max="8107" width="9.140625" style="48"/>
    <col min="8108" max="8108" width="13.85546875" style="48" bestFit="1" customWidth="1"/>
    <col min="8109" max="8109" width="33.140625" style="48" customWidth="1"/>
    <col min="8110" max="8117" width="5.7109375" style="48" customWidth="1"/>
    <col min="8118" max="8118" width="36.7109375" style="48" bestFit="1" customWidth="1"/>
    <col min="8119" max="8363" width="9.140625" style="48"/>
    <col min="8364" max="8364" width="13.85546875" style="48" bestFit="1" customWidth="1"/>
    <col min="8365" max="8365" width="33.140625" style="48" customWidth="1"/>
    <col min="8366" max="8373" width="5.7109375" style="48" customWidth="1"/>
    <col min="8374" max="8374" width="36.7109375" style="48" bestFit="1" customWidth="1"/>
    <col min="8375" max="8619" width="9.140625" style="48"/>
    <col min="8620" max="8620" width="13.85546875" style="48" bestFit="1" customWidth="1"/>
    <col min="8621" max="8621" width="33.140625" style="48" customWidth="1"/>
    <col min="8622" max="8629" width="5.7109375" style="48" customWidth="1"/>
    <col min="8630" max="8630" width="36.7109375" style="48" bestFit="1" customWidth="1"/>
    <col min="8631" max="8875" width="9.140625" style="48"/>
    <col min="8876" max="8876" width="13.85546875" style="48" bestFit="1" customWidth="1"/>
    <col min="8877" max="8877" width="33.140625" style="48" customWidth="1"/>
    <col min="8878" max="8885" width="5.7109375" style="48" customWidth="1"/>
    <col min="8886" max="8886" width="36.7109375" style="48" bestFit="1" customWidth="1"/>
    <col min="8887" max="9131" width="9.140625" style="48"/>
    <col min="9132" max="9132" width="13.85546875" style="48" bestFit="1" customWidth="1"/>
    <col min="9133" max="9133" width="33.140625" style="48" customWidth="1"/>
    <col min="9134" max="9141" width="5.7109375" style="48" customWidth="1"/>
    <col min="9142" max="9142" width="36.7109375" style="48" bestFit="1" customWidth="1"/>
    <col min="9143" max="9387" width="9.140625" style="48"/>
    <col min="9388" max="9388" width="13.85546875" style="48" bestFit="1" customWidth="1"/>
    <col min="9389" max="9389" width="33.140625" style="48" customWidth="1"/>
    <col min="9390" max="9397" width="5.7109375" style="48" customWidth="1"/>
    <col min="9398" max="9398" width="36.7109375" style="48" bestFit="1" customWidth="1"/>
    <col min="9399" max="9643" width="9.140625" style="48"/>
    <col min="9644" max="9644" width="13.85546875" style="48" bestFit="1" customWidth="1"/>
    <col min="9645" max="9645" width="33.140625" style="48" customWidth="1"/>
    <col min="9646" max="9653" width="5.7109375" style="48" customWidth="1"/>
    <col min="9654" max="9654" width="36.7109375" style="48" bestFit="1" customWidth="1"/>
    <col min="9655" max="9899" width="9.140625" style="48"/>
    <col min="9900" max="9900" width="13.85546875" style="48" bestFit="1" customWidth="1"/>
    <col min="9901" max="9901" width="33.140625" style="48" customWidth="1"/>
    <col min="9902" max="9909" width="5.7109375" style="48" customWidth="1"/>
    <col min="9910" max="9910" width="36.7109375" style="48" bestFit="1" customWidth="1"/>
    <col min="9911" max="10155" width="9.140625" style="48"/>
    <col min="10156" max="10156" width="13.85546875" style="48" bestFit="1" customWidth="1"/>
    <col min="10157" max="10157" width="33.140625" style="48" customWidth="1"/>
    <col min="10158" max="10165" width="5.7109375" style="48" customWidth="1"/>
    <col min="10166" max="10166" width="36.7109375" style="48" bestFit="1" customWidth="1"/>
    <col min="10167" max="10411" width="9.140625" style="48"/>
    <col min="10412" max="10412" width="13.85546875" style="48" bestFit="1" customWidth="1"/>
    <col min="10413" max="10413" width="33.140625" style="48" customWidth="1"/>
    <col min="10414" max="10421" width="5.7109375" style="48" customWidth="1"/>
    <col min="10422" max="10422" width="36.7109375" style="48" bestFit="1" customWidth="1"/>
    <col min="10423" max="10667" width="9.140625" style="48"/>
    <col min="10668" max="10668" width="13.85546875" style="48" bestFit="1" customWidth="1"/>
    <col min="10669" max="10669" width="33.140625" style="48" customWidth="1"/>
    <col min="10670" max="10677" width="5.7109375" style="48" customWidth="1"/>
    <col min="10678" max="10678" width="36.7109375" style="48" bestFit="1" customWidth="1"/>
    <col min="10679" max="10923" width="9.140625" style="48"/>
    <col min="10924" max="10924" width="13.85546875" style="48" bestFit="1" customWidth="1"/>
    <col min="10925" max="10925" width="33.140625" style="48" customWidth="1"/>
    <col min="10926" max="10933" width="5.7109375" style="48" customWidth="1"/>
    <col min="10934" max="10934" width="36.7109375" style="48" bestFit="1" customWidth="1"/>
    <col min="10935" max="11179" width="9.140625" style="48"/>
    <col min="11180" max="11180" width="13.85546875" style="48" bestFit="1" customWidth="1"/>
    <col min="11181" max="11181" width="33.140625" style="48" customWidth="1"/>
    <col min="11182" max="11189" width="5.7109375" style="48" customWidth="1"/>
    <col min="11190" max="11190" width="36.7109375" style="48" bestFit="1" customWidth="1"/>
    <col min="11191" max="11435" width="9.140625" style="48"/>
    <col min="11436" max="11436" width="13.85546875" style="48" bestFit="1" customWidth="1"/>
    <col min="11437" max="11437" width="33.140625" style="48" customWidth="1"/>
    <col min="11438" max="11445" width="5.7109375" style="48" customWidth="1"/>
    <col min="11446" max="11446" width="36.7109375" style="48" bestFit="1" customWidth="1"/>
    <col min="11447" max="11691" width="9.140625" style="48"/>
    <col min="11692" max="11692" width="13.85546875" style="48" bestFit="1" customWidth="1"/>
    <col min="11693" max="11693" width="33.140625" style="48" customWidth="1"/>
    <col min="11694" max="11701" width="5.7109375" style="48" customWidth="1"/>
    <col min="11702" max="11702" width="36.7109375" style="48" bestFit="1" customWidth="1"/>
    <col min="11703" max="11947" width="9.140625" style="48"/>
    <col min="11948" max="11948" width="13.85546875" style="48" bestFit="1" customWidth="1"/>
    <col min="11949" max="11949" width="33.140625" style="48" customWidth="1"/>
    <col min="11950" max="11957" width="5.7109375" style="48" customWidth="1"/>
    <col min="11958" max="11958" width="36.7109375" style="48" bestFit="1" customWidth="1"/>
    <col min="11959" max="12203" width="9.140625" style="48"/>
    <col min="12204" max="12204" width="13.85546875" style="48" bestFit="1" customWidth="1"/>
    <col min="12205" max="12205" width="33.140625" style="48" customWidth="1"/>
    <col min="12206" max="12213" width="5.7109375" style="48" customWidth="1"/>
    <col min="12214" max="12214" width="36.7109375" style="48" bestFit="1" customWidth="1"/>
    <col min="12215" max="12459" width="9.140625" style="48"/>
    <col min="12460" max="12460" width="13.85546875" style="48" bestFit="1" customWidth="1"/>
    <col min="12461" max="12461" width="33.140625" style="48" customWidth="1"/>
    <col min="12462" max="12469" width="5.7109375" style="48" customWidth="1"/>
    <col min="12470" max="12470" width="36.7109375" style="48" bestFit="1" customWidth="1"/>
    <col min="12471" max="12715" width="9.140625" style="48"/>
    <col min="12716" max="12716" width="13.85546875" style="48" bestFit="1" customWidth="1"/>
    <col min="12717" max="12717" width="33.140625" style="48" customWidth="1"/>
    <col min="12718" max="12725" width="5.7109375" style="48" customWidth="1"/>
    <col min="12726" max="12726" width="36.7109375" style="48" bestFit="1" customWidth="1"/>
    <col min="12727" max="12971" width="9.140625" style="48"/>
    <col min="12972" max="12972" width="13.85546875" style="48" bestFit="1" customWidth="1"/>
    <col min="12973" max="12973" width="33.140625" style="48" customWidth="1"/>
    <col min="12974" max="12981" width="5.7109375" style="48" customWidth="1"/>
    <col min="12982" max="12982" width="36.7109375" style="48" bestFit="1" customWidth="1"/>
    <col min="12983" max="13227" width="9.140625" style="48"/>
    <col min="13228" max="13228" width="13.85546875" style="48" bestFit="1" customWidth="1"/>
    <col min="13229" max="13229" width="33.140625" style="48" customWidth="1"/>
    <col min="13230" max="13237" width="5.7109375" style="48" customWidth="1"/>
    <col min="13238" max="13238" width="36.7109375" style="48" bestFit="1" customWidth="1"/>
    <col min="13239" max="13483" width="9.140625" style="48"/>
    <col min="13484" max="13484" width="13.85546875" style="48" bestFit="1" customWidth="1"/>
    <col min="13485" max="13485" width="33.140625" style="48" customWidth="1"/>
    <col min="13486" max="13493" width="5.7109375" style="48" customWidth="1"/>
    <col min="13494" max="13494" width="36.7109375" style="48" bestFit="1" customWidth="1"/>
    <col min="13495" max="13739" width="9.140625" style="48"/>
    <col min="13740" max="13740" width="13.85546875" style="48" bestFit="1" customWidth="1"/>
    <col min="13741" max="13741" width="33.140625" style="48" customWidth="1"/>
    <col min="13742" max="13749" width="5.7109375" style="48" customWidth="1"/>
    <col min="13750" max="13750" width="36.7109375" style="48" bestFit="1" customWidth="1"/>
    <col min="13751" max="13995" width="9.140625" style="48"/>
    <col min="13996" max="13996" width="13.85546875" style="48" bestFit="1" customWidth="1"/>
    <col min="13997" max="13997" width="33.140625" style="48" customWidth="1"/>
    <col min="13998" max="14005" width="5.7109375" style="48" customWidth="1"/>
    <col min="14006" max="14006" width="36.7109375" style="48" bestFit="1" customWidth="1"/>
    <col min="14007" max="14251" width="9.140625" style="48"/>
    <col min="14252" max="14252" width="13.85546875" style="48" bestFit="1" customWidth="1"/>
    <col min="14253" max="14253" width="33.140625" style="48" customWidth="1"/>
    <col min="14254" max="14261" width="5.7109375" style="48" customWidth="1"/>
    <col min="14262" max="14262" width="36.7109375" style="48" bestFit="1" customWidth="1"/>
    <col min="14263" max="14507" width="9.140625" style="48"/>
    <col min="14508" max="14508" width="13.85546875" style="48" bestFit="1" customWidth="1"/>
    <col min="14509" max="14509" width="33.140625" style="48" customWidth="1"/>
    <col min="14510" max="14517" width="5.7109375" style="48" customWidth="1"/>
    <col min="14518" max="14518" width="36.7109375" style="48" bestFit="1" customWidth="1"/>
    <col min="14519" max="14763" width="9.140625" style="48"/>
    <col min="14764" max="14764" width="13.85546875" style="48" bestFit="1" customWidth="1"/>
    <col min="14765" max="14765" width="33.140625" style="48" customWidth="1"/>
    <col min="14766" max="14773" width="5.7109375" style="48" customWidth="1"/>
    <col min="14774" max="14774" width="36.7109375" style="48" bestFit="1" customWidth="1"/>
    <col min="14775" max="15019" width="9.140625" style="48"/>
    <col min="15020" max="15020" width="13.85546875" style="48" bestFit="1" customWidth="1"/>
    <col min="15021" max="15021" width="33.140625" style="48" customWidth="1"/>
    <col min="15022" max="15029" width="5.7109375" style="48" customWidth="1"/>
    <col min="15030" max="15030" width="36.7109375" style="48" bestFit="1" customWidth="1"/>
    <col min="15031" max="15275" width="9.140625" style="48"/>
    <col min="15276" max="15276" width="13.85546875" style="48" bestFit="1" customWidth="1"/>
    <col min="15277" max="15277" width="33.140625" style="48" customWidth="1"/>
    <col min="15278" max="15285" width="5.7109375" style="48" customWidth="1"/>
    <col min="15286" max="15286" width="36.7109375" style="48" bestFit="1" customWidth="1"/>
    <col min="15287" max="15531" width="9.140625" style="48"/>
    <col min="15532" max="15532" width="13.85546875" style="48" bestFit="1" customWidth="1"/>
    <col min="15533" max="15533" width="33.140625" style="48" customWidth="1"/>
    <col min="15534" max="15541" width="5.7109375" style="48" customWidth="1"/>
    <col min="15542" max="15542" width="36.7109375" style="48" bestFit="1" customWidth="1"/>
    <col min="15543" max="15787" width="9.140625" style="48"/>
    <col min="15788" max="15788" width="13.85546875" style="48" bestFit="1" customWidth="1"/>
    <col min="15789" max="15789" width="33.140625" style="48" customWidth="1"/>
    <col min="15790" max="15797" width="5.7109375" style="48" customWidth="1"/>
    <col min="15798" max="15798" width="36.7109375" style="48" bestFit="1" customWidth="1"/>
    <col min="15799" max="16043" width="9.140625" style="48"/>
    <col min="16044" max="16044" width="13.85546875" style="48" bestFit="1" customWidth="1"/>
    <col min="16045" max="16045" width="33.140625" style="48" customWidth="1"/>
    <col min="16046" max="16053" width="5.7109375" style="48" customWidth="1"/>
    <col min="16054" max="16054" width="36.7109375" style="48" bestFit="1" customWidth="1"/>
    <col min="16055" max="16384" width="9.140625" style="48"/>
  </cols>
  <sheetData>
    <row r="1" spans="1:10" x14ac:dyDescent="0.2">
      <c r="A1" s="510" t="s">
        <v>467</v>
      </c>
    </row>
    <row r="2" spans="1:10" x14ac:dyDescent="0.2">
      <c r="A2" s="41" t="s">
        <v>309</v>
      </c>
    </row>
    <row r="3" spans="1:10" x14ac:dyDescent="0.2">
      <c r="A3" s="1082"/>
    </row>
    <row r="4" spans="1:10" ht="15.75" customHeight="1" thickBot="1" x14ac:dyDescent="0.25">
      <c r="A4" s="41"/>
    </row>
    <row r="5" spans="1:10" ht="12.95" customHeight="1" x14ac:dyDescent="0.2">
      <c r="A5" s="1551" t="s">
        <v>310</v>
      </c>
      <c r="B5" s="1553" t="s">
        <v>0</v>
      </c>
      <c r="C5" s="1555">
        <v>2013</v>
      </c>
      <c r="D5" s="1556"/>
      <c r="E5" s="1555">
        <v>2014</v>
      </c>
      <c r="F5" s="1556"/>
      <c r="G5" s="1555">
        <v>2015</v>
      </c>
      <c r="H5" s="1556"/>
      <c r="I5" s="1549" t="s">
        <v>122</v>
      </c>
      <c r="J5" s="1550"/>
    </row>
    <row r="6" spans="1:10" ht="60" customHeight="1" thickBot="1" x14ac:dyDescent="0.25">
      <c r="A6" s="1552"/>
      <c r="B6" s="1554"/>
      <c r="C6" s="931" t="s">
        <v>123</v>
      </c>
      <c r="D6" s="380" t="s">
        <v>308</v>
      </c>
      <c r="E6" s="931" t="s">
        <v>123</v>
      </c>
      <c r="F6" s="380" t="s">
        <v>308</v>
      </c>
      <c r="G6" s="931" t="s">
        <v>123</v>
      </c>
      <c r="H6" s="380" t="s">
        <v>308</v>
      </c>
      <c r="I6" s="1121" t="s">
        <v>123</v>
      </c>
      <c r="J6" s="381" t="s">
        <v>308</v>
      </c>
    </row>
    <row r="7" spans="1:10" ht="12.95" customHeight="1" x14ac:dyDescent="0.2">
      <c r="A7" s="1557" t="s">
        <v>311</v>
      </c>
      <c r="B7" s="418" t="s">
        <v>1</v>
      </c>
      <c r="C7" s="319">
        <v>0</v>
      </c>
      <c r="D7" s="419">
        <f>C7*100/C$41</f>
        <v>0</v>
      </c>
      <c r="E7" s="319">
        <v>7</v>
      </c>
      <c r="F7" s="419">
        <f>E7*100/E$41</f>
        <v>2.3178807947019866</v>
      </c>
      <c r="G7" s="319">
        <v>2</v>
      </c>
      <c r="H7" s="419">
        <f>G7*100/G$41</f>
        <v>1.5037593984962405</v>
      </c>
      <c r="I7" s="1122">
        <f>SUM(C7,E7,G7)</f>
        <v>9</v>
      </c>
      <c r="J7" s="1123">
        <f>I7*100/I$41</f>
        <v>1.0428736964078795</v>
      </c>
    </row>
    <row r="8" spans="1:10" ht="12.95" customHeight="1" x14ac:dyDescent="0.2">
      <c r="A8" s="1558"/>
      <c r="B8" s="421" t="s">
        <v>3</v>
      </c>
      <c r="C8" s="56">
        <v>1</v>
      </c>
      <c r="D8" s="419">
        <f>C8*100/C$41</f>
        <v>0.23364485981308411</v>
      </c>
      <c r="E8" s="56">
        <v>1</v>
      </c>
      <c r="F8" s="419">
        <f>E8*100/E$41</f>
        <v>0.33112582781456956</v>
      </c>
      <c r="G8" s="56">
        <v>0</v>
      </c>
      <c r="H8" s="419">
        <f>G8*100/G$41</f>
        <v>0</v>
      </c>
      <c r="I8" s="420">
        <f t="shared" ref="I8:I70" si="0">SUM(C8,E8,G8)</f>
        <v>2</v>
      </c>
      <c r="J8" s="254">
        <f>I8*100/I$41</f>
        <v>0.23174971031286212</v>
      </c>
    </row>
    <row r="9" spans="1:10" ht="12.95" customHeight="1" x14ac:dyDescent="0.2">
      <c r="A9" s="1558"/>
      <c r="B9" s="421" t="s">
        <v>4</v>
      </c>
      <c r="C9" s="56">
        <v>0</v>
      </c>
      <c r="D9" s="419">
        <f>C9*100/C$41</f>
        <v>0</v>
      </c>
      <c r="E9" s="56">
        <v>0</v>
      </c>
      <c r="F9" s="419">
        <f>E9*100/E$41</f>
        <v>0</v>
      </c>
      <c r="G9" s="56">
        <v>1</v>
      </c>
      <c r="H9" s="419">
        <f>G9*100/G$41</f>
        <v>0.75187969924812026</v>
      </c>
      <c r="I9" s="420">
        <f t="shared" si="0"/>
        <v>1</v>
      </c>
      <c r="J9" s="254">
        <f>I9*100/I$41</f>
        <v>0.11587485515643106</v>
      </c>
    </row>
    <row r="10" spans="1:10" ht="12.95" customHeight="1" x14ac:dyDescent="0.2">
      <c r="A10" s="1558"/>
      <c r="B10" s="421" t="s">
        <v>7</v>
      </c>
      <c r="C10" s="56">
        <v>22</v>
      </c>
      <c r="D10" s="419">
        <f>C10*100/C$41</f>
        <v>5.1401869158878508</v>
      </c>
      <c r="E10" s="56">
        <v>15</v>
      </c>
      <c r="F10" s="419">
        <f>E10*100/E$41</f>
        <v>4.9668874172185431</v>
      </c>
      <c r="G10" s="56">
        <v>11</v>
      </c>
      <c r="H10" s="419">
        <f>G10*100/G$41</f>
        <v>8.2706766917293226</v>
      </c>
      <c r="I10" s="420">
        <f t="shared" si="0"/>
        <v>48</v>
      </c>
      <c r="J10" s="254">
        <f>I10*100/I$41</f>
        <v>5.5619930475086905</v>
      </c>
    </row>
    <row r="11" spans="1:10" ht="12.95" customHeight="1" x14ac:dyDescent="0.2">
      <c r="A11" s="1558"/>
      <c r="B11" s="421" t="s">
        <v>12</v>
      </c>
      <c r="C11" s="56">
        <v>1</v>
      </c>
      <c r="D11" s="419">
        <f>C11*100/C$41</f>
        <v>0.23364485981308411</v>
      </c>
      <c r="E11" s="56">
        <v>1</v>
      </c>
      <c r="F11" s="419">
        <f>E11*100/E$41</f>
        <v>0.33112582781456956</v>
      </c>
      <c r="G11" s="56">
        <v>0</v>
      </c>
      <c r="H11" s="419">
        <f>G11*100/G$41</f>
        <v>0</v>
      </c>
      <c r="I11" s="420">
        <f t="shared" si="0"/>
        <v>2</v>
      </c>
      <c r="J11" s="254">
        <f>I11*100/I$41</f>
        <v>0.23174971031286212</v>
      </c>
    </row>
    <row r="12" spans="1:10" ht="12.95" customHeight="1" x14ac:dyDescent="0.2">
      <c r="A12" s="1558"/>
      <c r="B12" s="421" t="s">
        <v>14</v>
      </c>
      <c r="C12" s="56">
        <v>3</v>
      </c>
      <c r="D12" s="419">
        <f>C12*100/C$41</f>
        <v>0.7009345794392523</v>
      </c>
      <c r="E12" s="56">
        <v>2</v>
      </c>
      <c r="F12" s="419">
        <f>E12*100/E$41</f>
        <v>0.66225165562913912</v>
      </c>
      <c r="G12" s="56">
        <v>0</v>
      </c>
      <c r="H12" s="419">
        <f>G12*100/G$41</f>
        <v>0</v>
      </c>
      <c r="I12" s="420">
        <f t="shared" si="0"/>
        <v>5</v>
      </c>
      <c r="J12" s="254">
        <f>I12*100/I$41</f>
        <v>0.57937427578215528</v>
      </c>
    </row>
    <row r="13" spans="1:10" ht="12.95" customHeight="1" x14ac:dyDescent="0.2">
      <c r="A13" s="1558"/>
      <c r="B13" s="421" t="s">
        <v>116</v>
      </c>
      <c r="C13" s="56">
        <v>0</v>
      </c>
      <c r="D13" s="419">
        <f>C13*100/C$41</f>
        <v>0</v>
      </c>
      <c r="E13" s="56">
        <v>0</v>
      </c>
      <c r="F13" s="419">
        <f>E13*100/E$41</f>
        <v>0</v>
      </c>
      <c r="G13" s="56">
        <v>1</v>
      </c>
      <c r="H13" s="419">
        <f>G13*100/G$41</f>
        <v>0.75187969924812026</v>
      </c>
      <c r="I13" s="420">
        <f t="shared" si="0"/>
        <v>1</v>
      </c>
      <c r="J13" s="254">
        <f>I13*100/I$41</f>
        <v>0.11587485515643106</v>
      </c>
    </row>
    <row r="14" spans="1:10" ht="12.95" customHeight="1" x14ac:dyDescent="0.2">
      <c r="A14" s="1558"/>
      <c r="B14" s="421" t="s">
        <v>24</v>
      </c>
      <c r="C14" s="56">
        <v>2</v>
      </c>
      <c r="D14" s="419">
        <f>C14*100/C$41</f>
        <v>0.46728971962616822</v>
      </c>
      <c r="E14" s="56">
        <v>0</v>
      </c>
      <c r="F14" s="419">
        <f>E14*100/E$41</f>
        <v>0</v>
      </c>
      <c r="G14" s="56">
        <v>0</v>
      </c>
      <c r="H14" s="419">
        <f>G14*100/G$41</f>
        <v>0</v>
      </c>
      <c r="I14" s="420">
        <f t="shared" si="0"/>
        <v>2</v>
      </c>
      <c r="J14" s="254">
        <f>I14*100/I$41</f>
        <v>0.23174971031286212</v>
      </c>
    </row>
    <row r="15" spans="1:10" ht="12.95" customHeight="1" x14ac:dyDescent="0.2">
      <c r="A15" s="1558"/>
      <c r="B15" s="421" t="s">
        <v>30</v>
      </c>
      <c r="C15" s="56">
        <v>66</v>
      </c>
      <c r="D15" s="419">
        <f>C15*100/C$41</f>
        <v>15.420560747663551</v>
      </c>
      <c r="E15" s="56">
        <v>44</v>
      </c>
      <c r="F15" s="419">
        <f>E15*100/E$41</f>
        <v>14.569536423841059</v>
      </c>
      <c r="G15" s="56">
        <v>6</v>
      </c>
      <c r="H15" s="419">
        <f>G15*100/G$41</f>
        <v>4.511278195488722</v>
      </c>
      <c r="I15" s="420">
        <f t="shared" si="0"/>
        <v>116</v>
      </c>
      <c r="J15" s="254">
        <f>I15*100/I$41</f>
        <v>13.441483198146003</v>
      </c>
    </row>
    <row r="16" spans="1:10" ht="12.95" customHeight="1" x14ac:dyDescent="0.2">
      <c r="A16" s="1558"/>
      <c r="B16" s="421" t="s">
        <v>33</v>
      </c>
      <c r="C16" s="56">
        <v>0</v>
      </c>
      <c r="D16" s="419">
        <f>C16*100/C$41</f>
        <v>0</v>
      </c>
      <c r="E16" s="56">
        <v>0</v>
      </c>
      <c r="F16" s="419">
        <f>E16*100/E$41</f>
        <v>0</v>
      </c>
      <c r="G16" s="56">
        <v>2</v>
      </c>
      <c r="H16" s="419">
        <f>G16*100/G$41</f>
        <v>1.5037593984962405</v>
      </c>
      <c r="I16" s="420">
        <f t="shared" si="0"/>
        <v>2</v>
      </c>
      <c r="J16" s="254">
        <f>I16*100/I$41</f>
        <v>0.23174971031286212</v>
      </c>
    </row>
    <row r="17" spans="1:10" ht="12.95" customHeight="1" x14ac:dyDescent="0.2">
      <c r="A17" s="1558"/>
      <c r="B17" s="421" t="s">
        <v>35</v>
      </c>
      <c r="C17" s="56">
        <v>0</v>
      </c>
      <c r="D17" s="419">
        <f>C17*100/C$41</f>
        <v>0</v>
      </c>
      <c r="E17" s="56">
        <v>1</v>
      </c>
      <c r="F17" s="419">
        <f>E17*100/E$41</f>
        <v>0.33112582781456956</v>
      </c>
      <c r="G17" s="56">
        <v>0</v>
      </c>
      <c r="H17" s="419">
        <f>G17*100/G$41</f>
        <v>0</v>
      </c>
      <c r="I17" s="420">
        <f t="shared" si="0"/>
        <v>1</v>
      </c>
      <c r="J17" s="254">
        <f>I17*100/I$41</f>
        <v>0.11587485515643106</v>
      </c>
    </row>
    <row r="18" spans="1:10" ht="12.95" customHeight="1" x14ac:dyDescent="0.2">
      <c r="A18" s="1558"/>
      <c r="B18" s="421" t="s">
        <v>37</v>
      </c>
      <c r="C18" s="56">
        <v>2</v>
      </c>
      <c r="D18" s="419">
        <f>C18*100/C$41</f>
        <v>0.46728971962616822</v>
      </c>
      <c r="E18" s="56">
        <v>0</v>
      </c>
      <c r="F18" s="419">
        <f>E18*100/E$41</f>
        <v>0</v>
      </c>
      <c r="G18" s="56">
        <v>0</v>
      </c>
      <c r="H18" s="419">
        <f>G18*100/G$41</f>
        <v>0</v>
      </c>
      <c r="I18" s="420">
        <f t="shared" si="0"/>
        <v>2</v>
      </c>
      <c r="J18" s="254">
        <f>I18*100/I$41</f>
        <v>0.23174971031286212</v>
      </c>
    </row>
    <row r="19" spans="1:10" ht="12.95" customHeight="1" x14ac:dyDescent="0.2">
      <c r="A19" s="1558"/>
      <c r="B19" s="421" t="s">
        <v>38</v>
      </c>
      <c r="C19" s="56">
        <v>1</v>
      </c>
      <c r="D19" s="419">
        <f>C19*100/C$41</f>
        <v>0.23364485981308411</v>
      </c>
      <c r="E19" s="56">
        <v>0</v>
      </c>
      <c r="F19" s="419">
        <f>E19*100/E$41</f>
        <v>0</v>
      </c>
      <c r="G19" s="56">
        <v>0</v>
      </c>
      <c r="H19" s="419">
        <f>G19*100/G$41</f>
        <v>0</v>
      </c>
      <c r="I19" s="420">
        <f t="shared" si="0"/>
        <v>1</v>
      </c>
      <c r="J19" s="254">
        <f>I19*100/I$41</f>
        <v>0.11587485515643106</v>
      </c>
    </row>
    <row r="20" spans="1:10" ht="12.95" customHeight="1" x14ac:dyDescent="0.2">
      <c r="A20" s="1558"/>
      <c r="B20" s="421" t="s">
        <v>44</v>
      </c>
      <c r="C20" s="56">
        <v>1</v>
      </c>
      <c r="D20" s="419">
        <f>C20*100/C$41</f>
        <v>0.23364485981308411</v>
      </c>
      <c r="E20" s="56">
        <v>1</v>
      </c>
      <c r="F20" s="419">
        <f>E20*100/E$41</f>
        <v>0.33112582781456956</v>
      </c>
      <c r="G20" s="56">
        <v>0</v>
      </c>
      <c r="H20" s="419">
        <f>G20*100/G$41</f>
        <v>0</v>
      </c>
      <c r="I20" s="420">
        <f t="shared" si="0"/>
        <v>2</v>
      </c>
      <c r="J20" s="254">
        <f>I20*100/I$41</f>
        <v>0.23174971031286212</v>
      </c>
    </row>
    <row r="21" spans="1:10" ht="12.95" customHeight="1" x14ac:dyDescent="0.2">
      <c r="A21" s="1558"/>
      <c r="B21" s="421" t="s">
        <v>47</v>
      </c>
      <c r="C21" s="56">
        <v>2</v>
      </c>
      <c r="D21" s="419">
        <f>C21*100/C$41</f>
        <v>0.46728971962616822</v>
      </c>
      <c r="E21" s="56">
        <v>0</v>
      </c>
      <c r="F21" s="419">
        <f>E21*100/E$41</f>
        <v>0</v>
      </c>
      <c r="G21" s="56">
        <v>0</v>
      </c>
      <c r="H21" s="419">
        <f>G21*100/G$41</f>
        <v>0</v>
      </c>
      <c r="I21" s="420">
        <f t="shared" si="0"/>
        <v>2</v>
      </c>
      <c r="J21" s="254">
        <f>I21*100/I$41</f>
        <v>0.23174971031286212</v>
      </c>
    </row>
    <row r="22" spans="1:10" ht="12.95" customHeight="1" x14ac:dyDescent="0.2">
      <c r="A22" s="1558"/>
      <c r="B22" s="421" t="s">
        <v>49</v>
      </c>
      <c r="C22" s="56">
        <v>6</v>
      </c>
      <c r="D22" s="419">
        <f>C22*100/C$41</f>
        <v>1.4018691588785046</v>
      </c>
      <c r="E22" s="56">
        <v>1</v>
      </c>
      <c r="F22" s="419">
        <f>E22*100/E$41</f>
        <v>0.33112582781456956</v>
      </c>
      <c r="G22" s="56">
        <v>0</v>
      </c>
      <c r="H22" s="419">
        <f>G22*100/G$41</f>
        <v>0</v>
      </c>
      <c r="I22" s="420">
        <f t="shared" si="0"/>
        <v>7</v>
      </c>
      <c r="J22" s="254">
        <f>I22*100/I$41</f>
        <v>0.81112398609501735</v>
      </c>
    </row>
    <row r="23" spans="1:10" ht="12.95" customHeight="1" x14ac:dyDescent="0.2">
      <c r="A23" s="1558"/>
      <c r="B23" s="421" t="s">
        <v>56</v>
      </c>
      <c r="C23" s="56">
        <v>1</v>
      </c>
      <c r="D23" s="419">
        <f>C23*100/C$41</f>
        <v>0.23364485981308411</v>
      </c>
      <c r="E23" s="56">
        <v>0</v>
      </c>
      <c r="F23" s="419">
        <f>E23*100/E$41</f>
        <v>0</v>
      </c>
      <c r="G23" s="56">
        <v>0</v>
      </c>
      <c r="H23" s="419">
        <f>G23*100/G$41</f>
        <v>0</v>
      </c>
      <c r="I23" s="420">
        <f t="shared" si="0"/>
        <v>1</v>
      </c>
      <c r="J23" s="254">
        <f>I23*100/I$41</f>
        <v>0.11587485515643106</v>
      </c>
    </row>
    <row r="24" spans="1:10" ht="12.95" customHeight="1" x14ac:dyDescent="0.2">
      <c r="A24" s="1558"/>
      <c r="B24" s="421" t="s">
        <v>66</v>
      </c>
      <c r="C24" s="56">
        <v>0</v>
      </c>
      <c r="D24" s="419">
        <f>C24*100/C$41</f>
        <v>0</v>
      </c>
      <c r="E24" s="56">
        <v>1</v>
      </c>
      <c r="F24" s="419">
        <f>E24*100/E$41</f>
        <v>0.33112582781456956</v>
      </c>
      <c r="G24" s="56">
        <v>0</v>
      </c>
      <c r="H24" s="419">
        <f>G24*100/G$41</f>
        <v>0</v>
      </c>
      <c r="I24" s="420">
        <f t="shared" si="0"/>
        <v>1</v>
      </c>
      <c r="J24" s="254">
        <f>I24*100/I$41</f>
        <v>0.11587485515643106</v>
      </c>
    </row>
    <row r="25" spans="1:10" ht="12.95" customHeight="1" x14ac:dyDescent="0.2">
      <c r="A25" s="1558"/>
      <c r="B25" s="421" t="s">
        <v>69</v>
      </c>
      <c r="C25" s="56">
        <v>2</v>
      </c>
      <c r="D25" s="419">
        <f>C25*100/C$41</f>
        <v>0.46728971962616822</v>
      </c>
      <c r="E25" s="56">
        <v>0</v>
      </c>
      <c r="F25" s="419">
        <f>E25*100/E$41</f>
        <v>0</v>
      </c>
      <c r="G25" s="56">
        <v>0</v>
      </c>
      <c r="H25" s="419">
        <f>G25*100/G$41</f>
        <v>0</v>
      </c>
      <c r="I25" s="420">
        <f t="shared" si="0"/>
        <v>2</v>
      </c>
      <c r="J25" s="254">
        <f>I25*100/I$41</f>
        <v>0.23174971031286212</v>
      </c>
    </row>
    <row r="26" spans="1:10" ht="12.95" customHeight="1" x14ac:dyDescent="0.2">
      <c r="A26" s="1558"/>
      <c r="B26" s="421" t="s">
        <v>72</v>
      </c>
      <c r="C26" s="56">
        <v>0</v>
      </c>
      <c r="D26" s="419">
        <f>C26*100/C$41</f>
        <v>0</v>
      </c>
      <c r="E26" s="56">
        <v>4</v>
      </c>
      <c r="F26" s="419">
        <f>E26*100/E$41</f>
        <v>1.3245033112582782</v>
      </c>
      <c r="G26" s="56">
        <v>0</v>
      </c>
      <c r="H26" s="419">
        <f>G26*100/G$41</f>
        <v>0</v>
      </c>
      <c r="I26" s="420">
        <f t="shared" si="0"/>
        <v>4</v>
      </c>
      <c r="J26" s="254">
        <f>I26*100/I$41</f>
        <v>0.46349942062572425</v>
      </c>
    </row>
    <row r="27" spans="1:10" ht="12.95" customHeight="1" x14ac:dyDescent="0.2">
      <c r="A27" s="1558"/>
      <c r="B27" s="421" t="s">
        <v>74</v>
      </c>
      <c r="C27" s="56">
        <v>0</v>
      </c>
      <c r="D27" s="419">
        <f>C27*100/C$41</f>
        <v>0</v>
      </c>
      <c r="E27" s="56">
        <v>1</v>
      </c>
      <c r="F27" s="419">
        <f>E27*100/E$41</f>
        <v>0.33112582781456956</v>
      </c>
      <c r="G27" s="56">
        <v>0</v>
      </c>
      <c r="H27" s="419">
        <f>G27*100/G$41</f>
        <v>0</v>
      </c>
      <c r="I27" s="420">
        <f t="shared" si="0"/>
        <v>1</v>
      </c>
      <c r="J27" s="254">
        <f>I27*100/I$41</f>
        <v>0.11587485515643106</v>
      </c>
    </row>
    <row r="28" spans="1:10" ht="12.95" customHeight="1" x14ac:dyDescent="0.2">
      <c r="A28" s="1558"/>
      <c r="B28" s="421" t="s">
        <v>76</v>
      </c>
      <c r="C28" s="56">
        <v>2</v>
      </c>
      <c r="D28" s="419">
        <f>C28*100/C$41</f>
        <v>0.46728971962616822</v>
      </c>
      <c r="E28" s="56">
        <v>1</v>
      </c>
      <c r="F28" s="419">
        <f>E28*100/E$41</f>
        <v>0.33112582781456956</v>
      </c>
      <c r="G28" s="56">
        <v>0</v>
      </c>
      <c r="H28" s="419">
        <f>G28*100/G$41</f>
        <v>0</v>
      </c>
      <c r="I28" s="420">
        <f t="shared" si="0"/>
        <v>3</v>
      </c>
      <c r="J28" s="254">
        <f>I28*100/I$41</f>
        <v>0.34762456546929316</v>
      </c>
    </row>
    <row r="29" spans="1:10" ht="12.95" customHeight="1" x14ac:dyDescent="0.2">
      <c r="A29" s="1558"/>
      <c r="B29" s="421" t="s">
        <v>77</v>
      </c>
      <c r="C29" s="56">
        <v>1</v>
      </c>
      <c r="D29" s="419">
        <f>C29*100/C$41</f>
        <v>0.23364485981308411</v>
      </c>
      <c r="E29" s="56">
        <v>0</v>
      </c>
      <c r="F29" s="419">
        <f>E29*100/E$41</f>
        <v>0</v>
      </c>
      <c r="G29" s="56">
        <v>0</v>
      </c>
      <c r="H29" s="419">
        <f>G29*100/G$41</f>
        <v>0</v>
      </c>
      <c r="I29" s="420">
        <f t="shared" si="0"/>
        <v>1</v>
      </c>
      <c r="J29" s="254">
        <f>I29*100/I$41</f>
        <v>0.11587485515643106</v>
      </c>
    </row>
    <row r="30" spans="1:10" ht="12.95" customHeight="1" x14ac:dyDescent="0.2">
      <c r="A30" s="1558"/>
      <c r="B30" s="421" t="s">
        <v>81</v>
      </c>
      <c r="C30" s="423">
        <v>301</v>
      </c>
      <c r="D30" s="419">
        <f>C30*100/C$41</f>
        <v>70.327102803738313</v>
      </c>
      <c r="E30" s="423">
        <v>202</v>
      </c>
      <c r="F30" s="419">
        <f>E30*100/E$41</f>
        <v>66.88741721854305</v>
      </c>
      <c r="G30" s="423">
        <v>101</v>
      </c>
      <c r="H30" s="419">
        <f>G30*100/G$41</f>
        <v>75.939849624060145</v>
      </c>
      <c r="I30" s="420">
        <f t="shared" si="0"/>
        <v>604</v>
      </c>
      <c r="J30" s="254">
        <f>I30*100/I$41</f>
        <v>69.988412514484352</v>
      </c>
    </row>
    <row r="31" spans="1:10" ht="12.95" customHeight="1" x14ac:dyDescent="0.2">
      <c r="A31" s="1558"/>
      <c r="B31" s="421" t="s">
        <v>215</v>
      </c>
      <c r="C31" s="423">
        <v>1</v>
      </c>
      <c r="D31" s="419">
        <f>C31*100/C$41</f>
        <v>0.23364485981308411</v>
      </c>
      <c r="E31" s="423">
        <v>0</v>
      </c>
      <c r="F31" s="419">
        <f>E31*100/E$41</f>
        <v>0</v>
      </c>
      <c r="G31" s="423">
        <v>0</v>
      </c>
      <c r="H31" s="419">
        <f>G31*100/G$41</f>
        <v>0</v>
      </c>
      <c r="I31" s="420">
        <f t="shared" si="0"/>
        <v>1</v>
      </c>
      <c r="J31" s="254">
        <f>I31*100/I$41</f>
        <v>0.11587485515643106</v>
      </c>
    </row>
    <row r="32" spans="1:10" ht="12.95" customHeight="1" x14ac:dyDescent="0.2">
      <c r="A32" s="1558"/>
      <c r="B32" s="421" t="s">
        <v>83</v>
      </c>
      <c r="C32" s="423">
        <v>1</v>
      </c>
      <c r="D32" s="419">
        <f>C32*100/C$41</f>
        <v>0.23364485981308411</v>
      </c>
      <c r="E32" s="423">
        <v>0</v>
      </c>
      <c r="F32" s="419">
        <f>E32*100/E$41</f>
        <v>0</v>
      </c>
      <c r="G32" s="423">
        <v>0</v>
      </c>
      <c r="H32" s="419">
        <f>G32*100/G$41</f>
        <v>0</v>
      </c>
      <c r="I32" s="420">
        <f t="shared" si="0"/>
        <v>1</v>
      </c>
      <c r="J32" s="254">
        <f>I32*100/I$41</f>
        <v>0.11587485515643106</v>
      </c>
    </row>
    <row r="33" spans="1:10" ht="12.95" customHeight="1" x14ac:dyDescent="0.2">
      <c r="A33" s="1558"/>
      <c r="B33" s="421" t="s">
        <v>84</v>
      </c>
      <c r="C33" s="423">
        <v>1</v>
      </c>
      <c r="D33" s="419">
        <f>C33*100/C$41</f>
        <v>0.23364485981308411</v>
      </c>
      <c r="E33" s="423">
        <v>0</v>
      </c>
      <c r="F33" s="419">
        <f>E33*100/E$41</f>
        <v>0</v>
      </c>
      <c r="G33" s="423">
        <v>0</v>
      </c>
      <c r="H33" s="419">
        <f>G33*100/G$41</f>
        <v>0</v>
      </c>
      <c r="I33" s="420">
        <f t="shared" si="0"/>
        <v>1</v>
      </c>
      <c r="J33" s="254">
        <f>I33*100/I$41</f>
        <v>0.11587485515643106</v>
      </c>
    </row>
    <row r="34" spans="1:10" ht="12.95" customHeight="1" x14ac:dyDescent="0.2">
      <c r="A34" s="1558"/>
      <c r="B34" s="421" t="s">
        <v>88</v>
      </c>
      <c r="C34" s="56">
        <v>0</v>
      </c>
      <c r="D34" s="419">
        <f>C34*100/C$41</f>
        <v>0</v>
      </c>
      <c r="E34" s="56">
        <v>2</v>
      </c>
      <c r="F34" s="419">
        <f>E34*100/E$41</f>
        <v>0.66225165562913912</v>
      </c>
      <c r="G34" s="56">
        <v>0</v>
      </c>
      <c r="H34" s="419">
        <f>G34*100/G$41</f>
        <v>0</v>
      </c>
      <c r="I34" s="420">
        <f t="shared" si="0"/>
        <v>2</v>
      </c>
      <c r="J34" s="254">
        <f>I34*100/I$41</f>
        <v>0.23174971031286212</v>
      </c>
    </row>
    <row r="35" spans="1:10" ht="12.95" customHeight="1" x14ac:dyDescent="0.2">
      <c r="A35" s="1558"/>
      <c r="B35" s="421" t="s">
        <v>94</v>
      </c>
      <c r="C35" s="56">
        <v>0</v>
      </c>
      <c r="D35" s="419">
        <f>C35*100/C$41</f>
        <v>0</v>
      </c>
      <c r="E35" s="56">
        <v>0</v>
      </c>
      <c r="F35" s="419">
        <f>E35*100/E$41</f>
        <v>0</v>
      </c>
      <c r="G35" s="56">
        <v>1</v>
      </c>
      <c r="H35" s="419">
        <f>G35*100/G$41</f>
        <v>0.75187969924812026</v>
      </c>
      <c r="I35" s="420">
        <f t="shared" si="0"/>
        <v>1</v>
      </c>
      <c r="J35" s="254">
        <f>I35*100/I$41</f>
        <v>0.11587485515643106</v>
      </c>
    </row>
    <row r="36" spans="1:10" ht="12.95" customHeight="1" x14ac:dyDescent="0.2">
      <c r="A36" s="1558"/>
      <c r="B36" s="421" t="s">
        <v>97</v>
      </c>
      <c r="C36" s="56">
        <v>0</v>
      </c>
      <c r="D36" s="419">
        <f>C36*100/C$41</f>
        <v>0</v>
      </c>
      <c r="E36" s="56">
        <v>0</v>
      </c>
      <c r="F36" s="419">
        <f>E36*100/E$41</f>
        <v>0</v>
      </c>
      <c r="G36" s="56">
        <v>2</v>
      </c>
      <c r="H36" s="419">
        <f>G36*100/G$41</f>
        <v>1.5037593984962405</v>
      </c>
      <c r="I36" s="420">
        <f t="shared" si="0"/>
        <v>2</v>
      </c>
      <c r="J36" s="254">
        <f>I36*100/I$41</f>
        <v>0.23174971031286212</v>
      </c>
    </row>
    <row r="37" spans="1:10" ht="12.95" customHeight="1" x14ac:dyDescent="0.2">
      <c r="A37" s="1558"/>
      <c r="B37" s="421" t="s">
        <v>99</v>
      </c>
      <c r="C37" s="56">
        <v>0</v>
      </c>
      <c r="D37" s="419">
        <f>C37*100/C$41</f>
        <v>0</v>
      </c>
      <c r="E37" s="56">
        <v>1</v>
      </c>
      <c r="F37" s="419">
        <f>E37*100/E$41</f>
        <v>0.33112582781456956</v>
      </c>
      <c r="G37" s="56">
        <v>0</v>
      </c>
      <c r="H37" s="419">
        <f>G37*100/G$41</f>
        <v>0</v>
      </c>
      <c r="I37" s="420">
        <f t="shared" si="0"/>
        <v>1</v>
      </c>
      <c r="J37" s="254">
        <f>I37*100/I$41</f>
        <v>0.11587485515643106</v>
      </c>
    </row>
    <row r="38" spans="1:10" ht="12.95" customHeight="1" x14ac:dyDescent="0.2">
      <c r="A38" s="1558"/>
      <c r="B38" s="421" t="s">
        <v>100</v>
      </c>
      <c r="C38" s="56">
        <v>8</v>
      </c>
      <c r="D38" s="419">
        <f>C38*100/C$41</f>
        <v>1.8691588785046729</v>
      </c>
      <c r="E38" s="56">
        <v>11</v>
      </c>
      <c r="F38" s="419">
        <f>E38*100/E$41</f>
        <v>3.6423841059602649</v>
      </c>
      <c r="G38" s="56">
        <v>6</v>
      </c>
      <c r="H38" s="419">
        <f>G38*100/G$41</f>
        <v>4.511278195488722</v>
      </c>
      <c r="I38" s="420">
        <f t="shared" si="0"/>
        <v>25</v>
      </c>
      <c r="J38" s="254">
        <f>I38*100/I$41</f>
        <v>2.8968713789107765</v>
      </c>
    </row>
    <row r="39" spans="1:10" ht="12.95" customHeight="1" x14ac:dyDescent="0.2">
      <c r="A39" s="1558"/>
      <c r="B39" s="421" t="s">
        <v>101</v>
      </c>
      <c r="C39" s="56">
        <v>3</v>
      </c>
      <c r="D39" s="419">
        <f>C39*100/C$41</f>
        <v>0.7009345794392523</v>
      </c>
      <c r="E39" s="56">
        <v>5</v>
      </c>
      <c r="F39" s="419">
        <f>E39*100/E$41</f>
        <v>1.6556291390728477</v>
      </c>
      <c r="G39" s="56">
        <v>0</v>
      </c>
      <c r="H39" s="419">
        <f>G39*100/G$41</f>
        <v>0</v>
      </c>
      <c r="I39" s="420">
        <f t="shared" si="0"/>
        <v>8</v>
      </c>
      <c r="J39" s="254">
        <f>I39*100/I$41</f>
        <v>0.92699884125144849</v>
      </c>
    </row>
    <row r="40" spans="1:10" ht="12.95" customHeight="1" thickBot="1" x14ac:dyDescent="0.25">
      <c r="A40" s="1561"/>
      <c r="B40" s="424" t="s">
        <v>103</v>
      </c>
      <c r="C40" s="319">
        <v>0</v>
      </c>
      <c r="D40" s="422">
        <f>C40*100/C$41</f>
        <v>0</v>
      </c>
      <c r="E40" s="319">
        <v>1</v>
      </c>
      <c r="F40" s="422">
        <f>E40*100/E$41</f>
        <v>0.33112582781456956</v>
      </c>
      <c r="G40" s="319">
        <v>0</v>
      </c>
      <c r="H40" s="419">
        <f>G40*100/G$41</f>
        <v>0</v>
      </c>
      <c r="I40" s="420">
        <f t="shared" si="0"/>
        <v>1</v>
      </c>
      <c r="J40" s="254">
        <f>I40*100/I$41</f>
        <v>0.11587485515643106</v>
      </c>
    </row>
    <row r="41" spans="1:10" ht="12.95" customHeight="1" thickBot="1" x14ac:dyDescent="0.25">
      <c r="A41" s="1559" t="s">
        <v>312</v>
      </c>
      <c r="B41" s="1560"/>
      <c r="C41" s="426">
        <f>SUM(C7:C40)</f>
        <v>428</v>
      </c>
      <c r="D41" s="427">
        <f>C41*100/C$41</f>
        <v>100</v>
      </c>
      <c r="E41" s="426">
        <f>SUM(E7:E40)</f>
        <v>302</v>
      </c>
      <c r="F41" s="427">
        <f>E41*100/E$41</f>
        <v>100</v>
      </c>
      <c r="G41" s="426">
        <f>SUM(G7:G40)</f>
        <v>133</v>
      </c>
      <c r="H41" s="427">
        <f>G41*100/G$41</f>
        <v>100</v>
      </c>
      <c r="I41" s="428">
        <f t="shared" si="0"/>
        <v>863</v>
      </c>
      <c r="J41" s="429">
        <f>SUM(J7:J40)</f>
        <v>100.00000000000001</v>
      </c>
    </row>
    <row r="42" spans="1:10" ht="12.95" customHeight="1" x14ac:dyDescent="0.2">
      <c r="A42" s="1557" t="s">
        <v>313</v>
      </c>
      <c r="B42" s="421" t="s">
        <v>7</v>
      </c>
      <c r="C42" s="430">
        <v>1</v>
      </c>
      <c r="D42" s="431">
        <f t="shared" ref="D42:D51" si="1">C42*100/$C$51</f>
        <v>10</v>
      </c>
      <c r="E42" s="430">
        <v>0</v>
      </c>
      <c r="F42" s="431">
        <f t="shared" ref="F42:F51" si="2">E42*100/$G$51</f>
        <v>0</v>
      </c>
      <c r="G42" s="430">
        <v>0</v>
      </c>
      <c r="H42" s="431">
        <f t="shared" ref="H42:H51" si="3">G42*100/$G$51</f>
        <v>0</v>
      </c>
      <c r="I42" s="420">
        <f t="shared" si="0"/>
        <v>1</v>
      </c>
      <c r="J42" s="254">
        <f t="shared" ref="J42:J50" si="4">I42*100/I$51</f>
        <v>4.5454545454545459</v>
      </c>
    </row>
    <row r="43" spans="1:10" ht="12.95" customHeight="1" x14ac:dyDescent="0.2">
      <c r="A43" s="1558"/>
      <c r="B43" s="421" t="s">
        <v>12</v>
      </c>
      <c r="C43" s="56">
        <v>1</v>
      </c>
      <c r="D43" s="431">
        <f t="shared" si="1"/>
        <v>10</v>
      </c>
      <c r="E43" s="56">
        <v>0</v>
      </c>
      <c r="F43" s="431">
        <f t="shared" si="2"/>
        <v>0</v>
      </c>
      <c r="G43" s="56">
        <v>0</v>
      </c>
      <c r="H43" s="431">
        <f t="shared" si="3"/>
        <v>0</v>
      </c>
      <c r="I43" s="420">
        <f t="shared" si="0"/>
        <v>1</v>
      </c>
      <c r="J43" s="254">
        <f t="shared" si="4"/>
        <v>4.5454545454545459</v>
      </c>
    </row>
    <row r="44" spans="1:10" ht="12.95" customHeight="1" x14ac:dyDescent="0.2">
      <c r="A44" s="1558"/>
      <c r="B44" s="421" t="s">
        <v>39</v>
      </c>
      <c r="C44" s="56">
        <v>0</v>
      </c>
      <c r="D44" s="431">
        <f t="shared" si="1"/>
        <v>0</v>
      </c>
      <c r="E44" s="56">
        <v>1</v>
      </c>
      <c r="F44" s="431">
        <f t="shared" si="2"/>
        <v>16.666666666666668</v>
      </c>
      <c r="G44" s="56">
        <v>0</v>
      </c>
      <c r="H44" s="431">
        <f t="shared" si="3"/>
        <v>0</v>
      </c>
      <c r="I44" s="420">
        <f t="shared" si="0"/>
        <v>1</v>
      </c>
      <c r="J44" s="254">
        <f t="shared" si="4"/>
        <v>4.5454545454545459</v>
      </c>
    </row>
    <row r="45" spans="1:10" ht="12.95" customHeight="1" x14ac:dyDescent="0.2">
      <c r="A45" s="1558"/>
      <c r="B45" s="421" t="s">
        <v>72</v>
      </c>
      <c r="C45" s="56">
        <v>1</v>
      </c>
      <c r="D45" s="431">
        <f t="shared" si="1"/>
        <v>10</v>
      </c>
      <c r="E45" s="56">
        <v>0</v>
      </c>
      <c r="F45" s="431">
        <f t="shared" si="2"/>
        <v>0</v>
      </c>
      <c r="G45" s="56">
        <v>0</v>
      </c>
      <c r="H45" s="431">
        <f t="shared" si="3"/>
        <v>0</v>
      </c>
      <c r="I45" s="420">
        <f t="shared" si="0"/>
        <v>1</v>
      </c>
      <c r="J45" s="254">
        <f t="shared" si="4"/>
        <v>4.5454545454545459</v>
      </c>
    </row>
    <row r="46" spans="1:10" ht="12.95" customHeight="1" x14ac:dyDescent="0.2">
      <c r="A46" s="1558"/>
      <c r="B46" s="421" t="s">
        <v>74</v>
      </c>
      <c r="C46" s="56">
        <v>1</v>
      </c>
      <c r="D46" s="431">
        <f t="shared" si="1"/>
        <v>10</v>
      </c>
      <c r="E46" s="56">
        <v>1</v>
      </c>
      <c r="F46" s="431">
        <f t="shared" si="2"/>
        <v>16.666666666666668</v>
      </c>
      <c r="G46" s="56">
        <v>0</v>
      </c>
      <c r="H46" s="431">
        <f t="shared" si="3"/>
        <v>0</v>
      </c>
      <c r="I46" s="420">
        <f t="shared" si="0"/>
        <v>2</v>
      </c>
      <c r="J46" s="254">
        <f t="shared" si="4"/>
        <v>9.0909090909090917</v>
      </c>
    </row>
    <row r="47" spans="1:10" ht="12.95" customHeight="1" x14ac:dyDescent="0.2">
      <c r="A47" s="1558"/>
      <c r="B47" s="421" t="s">
        <v>81</v>
      </c>
      <c r="C47" s="56">
        <v>3</v>
      </c>
      <c r="D47" s="431">
        <f t="shared" si="1"/>
        <v>30</v>
      </c>
      <c r="E47" s="56">
        <v>1</v>
      </c>
      <c r="F47" s="431">
        <f t="shared" si="2"/>
        <v>16.666666666666668</v>
      </c>
      <c r="G47" s="56">
        <v>2</v>
      </c>
      <c r="H47" s="431">
        <f t="shared" si="3"/>
        <v>33.333333333333336</v>
      </c>
      <c r="I47" s="420">
        <f t="shared" si="0"/>
        <v>6</v>
      </c>
      <c r="J47" s="254">
        <f t="shared" si="4"/>
        <v>27.272727272727273</v>
      </c>
    </row>
    <row r="48" spans="1:10" ht="12.95" customHeight="1" x14ac:dyDescent="0.2">
      <c r="A48" s="1558"/>
      <c r="B48" s="421" t="s">
        <v>97</v>
      </c>
      <c r="C48" s="56">
        <v>1</v>
      </c>
      <c r="D48" s="431">
        <f t="shared" si="1"/>
        <v>10</v>
      </c>
      <c r="E48" s="56">
        <v>1</v>
      </c>
      <c r="F48" s="431">
        <f t="shared" si="2"/>
        <v>16.666666666666668</v>
      </c>
      <c r="G48" s="56">
        <v>0</v>
      </c>
      <c r="H48" s="431">
        <f t="shared" si="3"/>
        <v>0</v>
      </c>
      <c r="I48" s="420">
        <f t="shared" si="0"/>
        <v>2</v>
      </c>
      <c r="J48" s="254">
        <f t="shared" si="4"/>
        <v>9.0909090909090917</v>
      </c>
    </row>
    <row r="49" spans="1:10" ht="12.95" customHeight="1" x14ac:dyDescent="0.2">
      <c r="A49" s="1558"/>
      <c r="B49" s="421" t="s">
        <v>100</v>
      </c>
      <c r="C49" s="56">
        <v>1</v>
      </c>
      <c r="D49" s="431">
        <f t="shared" si="1"/>
        <v>10</v>
      </c>
      <c r="E49" s="56">
        <v>0</v>
      </c>
      <c r="F49" s="431">
        <f t="shared" si="2"/>
        <v>0</v>
      </c>
      <c r="G49" s="56">
        <v>2</v>
      </c>
      <c r="H49" s="431">
        <f t="shared" si="3"/>
        <v>33.333333333333336</v>
      </c>
      <c r="I49" s="420">
        <f t="shared" si="0"/>
        <v>3</v>
      </c>
      <c r="J49" s="254">
        <f t="shared" si="4"/>
        <v>13.636363636363637</v>
      </c>
    </row>
    <row r="50" spans="1:10" ht="12.95" customHeight="1" thickBot="1" x14ac:dyDescent="0.25">
      <c r="A50" s="1561"/>
      <c r="B50" s="421" t="s">
        <v>103</v>
      </c>
      <c r="C50" s="56">
        <v>1</v>
      </c>
      <c r="D50" s="431">
        <f t="shared" si="1"/>
        <v>10</v>
      </c>
      <c r="E50" s="56">
        <v>2</v>
      </c>
      <c r="F50" s="431">
        <f t="shared" si="2"/>
        <v>33.333333333333336</v>
      </c>
      <c r="G50" s="56">
        <v>2</v>
      </c>
      <c r="H50" s="431">
        <f t="shared" si="3"/>
        <v>33.333333333333336</v>
      </c>
      <c r="I50" s="420">
        <f t="shared" si="0"/>
        <v>5</v>
      </c>
      <c r="J50" s="254">
        <f t="shared" si="4"/>
        <v>22.727272727272727</v>
      </c>
    </row>
    <row r="51" spans="1:10" ht="12.95" customHeight="1" thickBot="1" x14ac:dyDescent="0.25">
      <c r="A51" s="1559" t="s">
        <v>314</v>
      </c>
      <c r="B51" s="1560"/>
      <c r="C51" s="433">
        <f>SUM(C42:C50)</f>
        <v>10</v>
      </c>
      <c r="D51" s="427">
        <f t="shared" si="1"/>
        <v>100</v>
      </c>
      <c r="E51" s="433">
        <f>SUM(E42:E50)</f>
        <v>6</v>
      </c>
      <c r="F51" s="427">
        <f t="shared" si="2"/>
        <v>100</v>
      </c>
      <c r="G51" s="433">
        <f>SUM(G42:G50)</f>
        <v>6</v>
      </c>
      <c r="H51" s="427">
        <f t="shared" si="3"/>
        <v>100</v>
      </c>
      <c r="I51" s="434">
        <f t="shared" si="0"/>
        <v>22</v>
      </c>
      <c r="J51" s="429">
        <f>SUM(J42:J50)</f>
        <v>100</v>
      </c>
    </row>
    <row r="52" spans="1:10" ht="12.95" customHeight="1" x14ac:dyDescent="0.2">
      <c r="A52" s="1557" t="s">
        <v>315</v>
      </c>
      <c r="B52" s="421" t="s">
        <v>3</v>
      </c>
      <c r="C52" s="430">
        <v>0</v>
      </c>
      <c r="D52" s="431">
        <f>C52*100/$C$84</f>
        <v>0</v>
      </c>
      <c r="E52" s="430">
        <v>1</v>
      </c>
      <c r="F52" s="431">
        <f t="shared" ref="F52:F83" si="5">E52*100/$E$84</f>
        <v>1.2195121951219512</v>
      </c>
      <c r="G52" s="430" t="s">
        <v>121</v>
      </c>
      <c r="H52" s="431" t="s">
        <v>121</v>
      </c>
      <c r="I52" s="420">
        <f t="shared" si="0"/>
        <v>1</v>
      </c>
      <c r="J52" s="432">
        <f t="shared" ref="J52:J83" si="6">I52*100/I$84</f>
        <v>0.58139534883720934</v>
      </c>
    </row>
    <row r="53" spans="1:10" ht="12.95" customHeight="1" x14ac:dyDescent="0.2">
      <c r="A53" s="1558"/>
      <c r="B53" s="421" t="s">
        <v>7</v>
      </c>
      <c r="C53" s="430">
        <v>21</v>
      </c>
      <c r="D53" s="431">
        <f>C53*100/$C$84</f>
        <v>23.333333333333332</v>
      </c>
      <c r="E53" s="430">
        <v>10</v>
      </c>
      <c r="F53" s="431">
        <f t="shared" si="5"/>
        <v>12.195121951219512</v>
      </c>
      <c r="G53" s="430" t="s">
        <v>121</v>
      </c>
      <c r="H53" s="431" t="s">
        <v>121</v>
      </c>
      <c r="I53" s="420">
        <f t="shared" si="0"/>
        <v>31</v>
      </c>
      <c r="J53" s="432">
        <f t="shared" si="6"/>
        <v>18.023255813953487</v>
      </c>
    </row>
    <row r="54" spans="1:10" ht="12.95" customHeight="1" x14ac:dyDescent="0.2">
      <c r="A54" s="1558"/>
      <c r="B54" s="421" t="s">
        <v>12</v>
      </c>
      <c r="C54" s="56">
        <v>5</v>
      </c>
      <c r="D54" s="431">
        <f>C54*100/$C$84</f>
        <v>5.5555555555555554</v>
      </c>
      <c r="E54" s="56">
        <v>0</v>
      </c>
      <c r="F54" s="431">
        <f t="shared" si="5"/>
        <v>0</v>
      </c>
      <c r="G54" s="56" t="s">
        <v>121</v>
      </c>
      <c r="H54" s="431" t="s">
        <v>121</v>
      </c>
      <c r="I54" s="420">
        <f t="shared" si="0"/>
        <v>5</v>
      </c>
      <c r="J54" s="432">
        <f t="shared" si="6"/>
        <v>2.9069767441860463</v>
      </c>
    </row>
    <row r="55" spans="1:10" ht="12.95" customHeight="1" x14ac:dyDescent="0.2">
      <c r="A55" s="1558"/>
      <c r="B55" s="421" t="s">
        <v>14</v>
      </c>
      <c r="C55" s="56">
        <v>4</v>
      </c>
      <c r="D55" s="431">
        <v>3</v>
      </c>
      <c r="E55" s="56">
        <v>1</v>
      </c>
      <c r="F55" s="431">
        <f t="shared" si="5"/>
        <v>1.2195121951219512</v>
      </c>
      <c r="G55" s="56" t="s">
        <v>121</v>
      </c>
      <c r="H55" s="431" t="s">
        <v>121</v>
      </c>
      <c r="I55" s="420">
        <f t="shared" si="0"/>
        <v>5</v>
      </c>
      <c r="J55" s="432">
        <f t="shared" si="6"/>
        <v>2.9069767441860463</v>
      </c>
    </row>
    <row r="56" spans="1:10" ht="12.95" customHeight="1" x14ac:dyDescent="0.2">
      <c r="A56" s="1558"/>
      <c r="B56" s="421" t="s">
        <v>19</v>
      </c>
      <c r="C56" s="56">
        <v>0</v>
      </c>
      <c r="D56" s="431">
        <f t="shared" ref="D56:D84" si="7">C56*100/$C$84</f>
        <v>0</v>
      </c>
      <c r="E56" s="56">
        <v>1</v>
      </c>
      <c r="F56" s="431">
        <f t="shared" si="5"/>
        <v>1.2195121951219512</v>
      </c>
      <c r="G56" s="56" t="s">
        <v>121</v>
      </c>
      <c r="H56" s="431" t="s">
        <v>121</v>
      </c>
      <c r="I56" s="420">
        <f t="shared" si="0"/>
        <v>1</v>
      </c>
      <c r="J56" s="432">
        <f t="shared" si="6"/>
        <v>0.58139534883720934</v>
      </c>
    </row>
    <row r="57" spans="1:10" ht="12.95" customHeight="1" x14ac:dyDescent="0.2">
      <c r="A57" s="1558"/>
      <c r="B57" s="421" t="s">
        <v>20</v>
      </c>
      <c r="C57" s="56">
        <v>0</v>
      </c>
      <c r="D57" s="431">
        <f t="shared" si="7"/>
        <v>0</v>
      </c>
      <c r="E57" s="56">
        <v>1</v>
      </c>
      <c r="F57" s="431">
        <f t="shared" si="5"/>
        <v>1.2195121951219512</v>
      </c>
      <c r="G57" s="56" t="s">
        <v>121</v>
      </c>
      <c r="H57" s="431" t="s">
        <v>121</v>
      </c>
      <c r="I57" s="420">
        <f t="shared" si="0"/>
        <v>1</v>
      </c>
      <c r="J57" s="432">
        <f t="shared" si="6"/>
        <v>0.58139534883720934</v>
      </c>
    </row>
    <row r="58" spans="1:10" ht="12.95" customHeight="1" x14ac:dyDescent="0.2">
      <c r="A58" s="1558"/>
      <c r="B58" s="421" t="s">
        <v>23</v>
      </c>
      <c r="C58" s="56">
        <v>0</v>
      </c>
      <c r="D58" s="431">
        <f t="shared" si="7"/>
        <v>0</v>
      </c>
      <c r="E58" s="56">
        <v>1</v>
      </c>
      <c r="F58" s="431">
        <f t="shared" si="5"/>
        <v>1.2195121951219512</v>
      </c>
      <c r="G58" s="56" t="s">
        <v>121</v>
      </c>
      <c r="H58" s="431" t="s">
        <v>121</v>
      </c>
      <c r="I58" s="420">
        <f t="shared" si="0"/>
        <v>1</v>
      </c>
      <c r="J58" s="432">
        <f t="shared" si="6"/>
        <v>0.58139534883720934</v>
      </c>
    </row>
    <row r="59" spans="1:10" ht="12.95" customHeight="1" x14ac:dyDescent="0.2">
      <c r="A59" s="1558"/>
      <c r="B59" s="421" t="s">
        <v>24</v>
      </c>
      <c r="C59" s="56">
        <v>0</v>
      </c>
      <c r="D59" s="431">
        <f t="shared" si="7"/>
        <v>0</v>
      </c>
      <c r="E59" s="56">
        <v>1</v>
      </c>
      <c r="F59" s="431">
        <f t="shared" si="5"/>
        <v>1.2195121951219512</v>
      </c>
      <c r="G59" s="56" t="s">
        <v>121</v>
      </c>
      <c r="H59" s="431" t="s">
        <v>121</v>
      </c>
      <c r="I59" s="420">
        <f t="shared" si="0"/>
        <v>1</v>
      </c>
      <c r="J59" s="432">
        <f t="shared" si="6"/>
        <v>0.58139534883720934</v>
      </c>
    </row>
    <row r="60" spans="1:10" ht="12.95" customHeight="1" x14ac:dyDescent="0.2">
      <c r="A60" s="1558"/>
      <c r="B60" s="421" t="s">
        <v>27</v>
      </c>
      <c r="C60" s="56">
        <v>0</v>
      </c>
      <c r="D60" s="431">
        <f t="shared" si="7"/>
        <v>0</v>
      </c>
      <c r="E60" s="56">
        <v>1</v>
      </c>
      <c r="F60" s="431">
        <f t="shared" si="5"/>
        <v>1.2195121951219512</v>
      </c>
      <c r="G60" s="56" t="s">
        <v>121</v>
      </c>
      <c r="H60" s="431" t="s">
        <v>121</v>
      </c>
      <c r="I60" s="420">
        <f t="shared" si="0"/>
        <v>1</v>
      </c>
      <c r="J60" s="432">
        <f t="shared" si="6"/>
        <v>0.58139534883720934</v>
      </c>
    </row>
    <row r="61" spans="1:10" ht="12.95" customHeight="1" x14ac:dyDescent="0.2">
      <c r="A61" s="1558"/>
      <c r="B61" s="421" t="s">
        <v>28</v>
      </c>
      <c r="C61" s="56">
        <v>1</v>
      </c>
      <c r="D61" s="431">
        <f t="shared" si="7"/>
        <v>1.1111111111111112</v>
      </c>
      <c r="E61" s="56">
        <v>0</v>
      </c>
      <c r="F61" s="431">
        <f t="shared" si="5"/>
        <v>0</v>
      </c>
      <c r="G61" s="56" t="s">
        <v>121</v>
      </c>
      <c r="H61" s="431" t="s">
        <v>121</v>
      </c>
      <c r="I61" s="420">
        <f t="shared" si="0"/>
        <v>1</v>
      </c>
      <c r="J61" s="432">
        <f t="shared" si="6"/>
        <v>0.58139534883720934</v>
      </c>
    </row>
    <row r="62" spans="1:10" ht="12.95" customHeight="1" x14ac:dyDescent="0.2">
      <c r="A62" s="1558"/>
      <c r="B62" s="421" t="s">
        <v>208</v>
      </c>
      <c r="C62" s="56">
        <v>0</v>
      </c>
      <c r="D62" s="431">
        <f t="shared" si="7"/>
        <v>0</v>
      </c>
      <c r="E62" s="56">
        <v>1</v>
      </c>
      <c r="F62" s="431">
        <f t="shared" si="5"/>
        <v>1.2195121951219512</v>
      </c>
      <c r="G62" s="56" t="s">
        <v>121</v>
      </c>
      <c r="H62" s="431" t="s">
        <v>121</v>
      </c>
      <c r="I62" s="420">
        <f t="shared" si="0"/>
        <v>1</v>
      </c>
      <c r="J62" s="432">
        <f t="shared" si="6"/>
        <v>0.58139534883720934</v>
      </c>
    </row>
    <row r="63" spans="1:10" ht="12.95" customHeight="1" x14ac:dyDescent="0.2">
      <c r="A63" s="1558"/>
      <c r="B63" s="421" t="s">
        <v>35</v>
      </c>
      <c r="C63" s="56">
        <v>0</v>
      </c>
      <c r="D63" s="431">
        <f t="shared" si="7"/>
        <v>0</v>
      </c>
      <c r="E63" s="56">
        <v>2</v>
      </c>
      <c r="F63" s="431">
        <f t="shared" si="5"/>
        <v>2.4390243902439024</v>
      </c>
      <c r="G63" s="56" t="s">
        <v>121</v>
      </c>
      <c r="H63" s="431" t="s">
        <v>121</v>
      </c>
      <c r="I63" s="420">
        <f t="shared" si="0"/>
        <v>2</v>
      </c>
      <c r="J63" s="432">
        <f t="shared" si="6"/>
        <v>1.1627906976744187</v>
      </c>
    </row>
    <row r="64" spans="1:10" ht="12.95" customHeight="1" x14ac:dyDescent="0.2">
      <c r="A64" s="1558"/>
      <c r="B64" s="421" t="s">
        <v>36</v>
      </c>
      <c r="C64" s="56">
        <v>0</v>
      </c>
      <c r="D64" s="431">
        <f t="shared" si="7"/>
        <v>0</v>
      </c>
      <c r="E64" s="56">
        <v>1</v>
      </c>
      <c r="F64" s="431">
        <f t="shared" si="5"/>
        <v>1.2195121951219512</v>
      </c>
      <c r="G64" s="56" t="s">
        <v>121</v>
      </c>
      <c r="H64" s="431" t="s">
        <v>121</v>
      </c>
      <c r="I64" s="420">
        <f t="shared" si="0"/>
        <v>1</v>
      </c>
      <c r="J64" s="432">
        <f t="shared" si="6"/>
        <v>0.58139534883720934</v>
      </c>
    </row>
    <row r="65" spans="1:10" ht="12.95" customHeight="1" x14ac:dyDescent="0.2">
      <c r="A65" s="1558"/>
      <c r="B65" s="421" t="s">
        <v>41</v>
      </c>
      <c r="C65" s="56">
        <v>0</v>
      </c>
      <c r="D65" s="431">
        <f t="shared" si="7"/>
        <v>0</v>
      </c>
      <c r="E65" s="56">
        <v>1</v>
      </c>
      <c r="F65" s="431">
        <f t="shared" si="5"/>
        <v>1.2195121951219512</v>
      </c>
      <c r="G65" s="56" t="s">
        <v>121</v>
      </c>
      <c r="H65" s="431" t="s">
        <v>121</v>
      </c>
      <c r="I65" s="420">
        <f t="shared" si="0"/>
        <v>1</v>
      </c>
      <c r="J65" s="432">
        <f t="shared" si="6"/>
        <v>0.58139534883720934</v>
      </c>
    </row>
    <row r="66" spans="1:10" ht="12.95" customHeight="1" x14ac:dyDescent="0.2">
      <c r="A66" s="1558"/>
      <c r="B66" s="421" t="s">
        <v>43</v>
      </c>
      <c r="C66" s="56">
        <v>1</v>
      </c>
      <c r="D66" s="431">
        <f t="shared" si="7"/>
        <v>1.1111111111111112</v>
      </c>
      <c r="E66" s="56">
        <v>0</v>
      </c>
      <c r="F66" s="431">
        <f t="shared" si="5"/>
        <v>0</v>
      </c>
      <c r="G66" s="56" t="s">
        <v>121</v>
      </c>
      <c r="H66" s="431" t="s">
        <v>121</v>
      </c>
      <c r="I66" s="420">
        <f t="shared" si="0"/>
        <v>1</v>
      </c>
      <c r="J66" s="432">
        <f t="shared" si="6"/>
        <v>0.58139534883720934</v>
      </c>
    </row>
    <row r="67" spans="1:10" ht="12.95" customHeight="1" x14ac:dyDescent="0.2">
      <c r="A67" s="1558"/>
      <c r="B67" s="421" t="s">
        <v>45</v>
      </c>
      <c r="C67" s="56">
        <v>0</v>
      </c>
      <c r="D67" s="431">
        <f t="shared" si="7"/>
        <v>0</v>
      </c>
      <c r="E67" s="56">
        <v>1</v>
      </c>
      <c r="F67" s="431">
        <f t="shared" si="5"/>
        <v>1.2195121951219512</v>
      </c>
      <c r="G67" s="56" t="s">
        <v>121</v>
      </c>
      <c r="H67" s="431" t="s">
        <v>121</v>
      </c>
      <c r="I67" s="420">
        <f t="shared" si="0"/>
        <v>1</v>
      </c>
      <c r="J67" s="432">
        <f t="shared" si="6"/>
        <v>0.58139534883720934</v>
      </c>
    </row>
    <row r="68" spans="1:10" ht="12.95" customHeight="1" x14ac:dyDescent="0.2">
      <c r="A68" s="1558"/>
      <c r="B68" s="421" t="s">
        <v>48</v>
      </c>
      <c r="C68" s="56">
        <v>0</v>
      </c>
      <c r="D68" s="431">
        <f t="shared" si="7"/>
        <v>0</v>
      </c>
      <c r="E68" s="56">
        <v>1</v>
      </c>
      <c r="F68" s="431">
        <f t="shared" si="5"/>
        <v>1.2195121951219512</v>
      </c>
      <c r="G68" s="56" t="s">
        <v>121</v>
      </c>
      <c r="H68" s="431" t="s">
        <v>121</v>
      </c>
      <c r="I68" s="420">
        <f t="shared" si="0"/>
        <v>1</v>
      </c>
      <c r="J68" s="432">
        <f t="shared" si="6"/>
        <v>0.58139534883720934</v>
      </c>
    </row>
    <row r="69" spans="1:10" x14ac:dyDescent="0.2">
      <c r="A69" s="1558"/>
      <c r="B69" s="421" t="s">
        <v>56</v>
      </c>
      <c r="C69" s="56">
        <v>0</v>
      </c>
      <c r="D69" s="431">
        <f t="shared" si="7"/>
        <v>0</v>
      </c>
      <c r="E69" s="56">
        <v>2</v>
      </c>
      <c r="F69" s="431">
        <f t="shared" si="5"/>
        <v>2.4390243902439024</v>
      </c>
      <c r="G69" s="56" t="s">
        <v>121</v>
      </c>
      <c r="H69" s="431" t="s">
        <v>121</v>
      </c>
      <c r="I69" s="420">
        <f t="shared" si="0"/>
        <v>2</v>
      </c>
      <c r="J69" s="432">
        <f t="shared" si="6"/>
        <v>1.1627906976744187</v>
      </c>
    </row>
    <row r="70" spans="1:10" x14ac:dyDescent="0.2">
      <c r="A70" s="1558"/>
      <c r="B70" s="421" t="s">
        <v>59</v>
      </c>
      <c r="C70" s="56">
        <v>0</v>
      </c>
      <c r="D70" s="431">
        <f t="shared" si="7"/>
        <v>0</v>
      </c>
      <c r="E70" s="56">
        <v>1</v>
      </c>
      <c r="F70" s="431">
        <f t="shared" si="5"/>
        <v>1.2195121951219512</v>
      </c>
      <c r="G70" s="56" t="s">
        <v>121</v>
      </c>
      <c r="H70" s="431" t="s">
        <v>121</v>
      </c>
      <c r="I70" s="420">
        <f t="shared" si="0"/>
        <v>1</v>
      </c>
      <c r="J70" s="432">
        <f t="shared" si="6"/>
        <v>0.58139534883720934</v>
      </c>
    </row>
    <row r="71" spans="1:10" x14ac:dyDescent="0.2">
      <c r="A71" s="1558"/>
      <c r="B71" s="421" t="s">
        <v>60</v>
      </c>
      <c r="C71" s="56">
        <v>0</v>
      </c>
      <c r="D71" s="431">
        <f t="shared" si="7"/>
        <v>0</v>
      </c>
      <c r="E71" s="56">
        <v>1</v>
      </c>
      <c r="F71" s="431">
        <f t="shared" si="5"/>
        <v>1.2195121951219512</v>
      </c>
      <c r="G71" s="56" t="s">
        <v>121</v>
      </c>
      <c r="H71" s="431" t="s">
        <v>121</v>
      </c>
      <c r="I71" s="420">
        <f t="shared" ref="I71:I88" si="8">SUM(C71,E71,G71)</f>
        <v>1</v>
      </c>
      <c r="J71" s="432">
        <f t="shared" si="6"/>
        <v>0.58139534883720934</v>
      </c>
    </row>
    <row r="72" spans="1:10" x14ac:dyDescent="0.2">
      <c r="A72" s="1558"/>
      <c r="B72" s="421" t="s">
        <v>66</v>
      </c>
      <c r="C72" s="56">
        <v>1</v>
      </c>
      <c r="D72" s="431">
        <f t="shared" si="7"/>
        <v>1.1111111111111112</v>
      </c>
      <c r="E72" s="56">
        <v>1</v>
      </c>
      <c r="F72" s="431">
        <f t="shared" si="5"/>
        <v>1.2195121951219512</v>
      </c>
      <c r="G72" s="56" t="s">
        <v>121</v>
      </c>
      <c r="H72" s="431" t="s">
        <v>121</v>
      </c>
      <c r="I72" s="420">
        <f t="shared" si="8"/>
        <v>2</v>
      </c>
      <c r="J72" s="432">
        <f t="shared" si="6"/>
        <v>1.1627906976744187</v>
      </c>
    </row>
    <row r="73" spans="1:10" x14ac:dyDescent="0.2">
      <c r="A73" s="1558"/>
      <c r="B73" s="421" t="s">
        <v>69</v>
      </c>
      <c r="C73" s="56">
        <v>1</v>
      </c>
      <c r="D73" s="431">
        <f t="shared" si="7"/>
        <v>1.1111111111111112</v>
      </c>
      <c r="E73" s="56">
        <v>5</v>
      </c>
      <c r="F73" s="431">
        <f t="shared" si="5"/>
        <v>6.0975609756097562</v>
      </c>
      <c r="G73" s="56" t="s">
        <v>121</v>
      </c>
      <c r="H73" s="431" t="s">
        <v>121</v>
      </c>
      <c r="I73" s="420">
        <f t="shared" si="8"/>
        <v>6</v>
      </c>
      <c r="J73" s="432">
        <f t="shared" si="6"/>
        <v>3.4883720930232558</v>
      </c>
    </row>
    <row r="74" spans="1:10" x14ac:dyDescent="0.2">
      <c r="A74" s="1558"/>
      <c r="B74" s="421" t="s">
        <v>72</v>
      </c>
      <c r="C74" s="56">
        <v>1</v>
      </c>
      <c r="D74" s="431">
        <f t="shared" si="7"/>
        <v>1.1111111111111112</v>
      </c>
      <c r="E74" s="56">
        <v>0</v>
      </c>
      <c r="F74" s="431">
        <f t="shared" si="5"/>
        <v>0</v>
      </c>
      <c r="G74" s="56" t="s">
        <v>121</v>
      </c>
      <c r="H74" s="431" t="s">
        <v>121</v>
      </c>
      <c r="I74" s="420">
        <f t="shared" si="8"/>
        <v>1</v>
      </c>
      <c r="J74" s="432">
        <f t="shared" si="6"/>
        <v>0.58139534883720934</v>
      </c>
    </row>
    <row r="75" spans="1:10" x14ac:dyDescent="0.2">
      <c r="A75" s="1558"/>
      <c r="B75" s="421" t="s">
        <v>73</v>
      </c>
      <c r="C75" s="56">
        <v>1</v>
      </c>
      <c r="D75" s="431">
        <f t="shared" si="7"/>
        <v>1.1111111111111112</v>
      </c>
      <c r="E75" s="56">
        <v>2</v>
      </c>
      <c r="F75" s="431">
        <f t="shared" si="5"/>
        <v>2.4390243902439024</v>
      </c>
      <c r="G75" s="56" t="s">
        <v>121</v>
      </c>
      <c r="H75" s="431" t="s">
        <v>121</v>
      </c>
      <c r="I75" s="420">
        <f t="shared" si="8"/>
        <v>3</v>
      </c>
      <c r="J75" s="432">
        <f t="shared" si="6"/>
        <v>1.7441860465116279</v>
      </c>
    </row>
    <row r="76" spans="1:10" x14ac:dyDescent="0.2">
      <c r="A76" s="1558"/>
      <c r="B76" s="421" t="s">
        <v>74</v>
      </c>
      <c r="C76" s="56">
        <v>2</v>
      </c>
      <c r="D76" s="431">
        <f t="shared" si="7"/>
        <v>2.2222222222222223</v>
      </c>
      <c r="E76" s="56">
        <v>4</v>
      </c>
      <c r="F76" s="431">
        <f t="shared" si="5"/>
        <v>4.8780487804878048</v>
      </c>
      <c r="G76" s="56" t="s">
        <v>121</v>
      </c>
      <c r="H76" s="431" t="s">
        <v>121</v>
      </c>
      <c r="I76" s="420">
        <f t="shared" si="8"/>
        <v>6</v>
      </c>
      <c r="J76" s="432">
        <f t="shared" si="6"/>
        <v>3.4883720930232558</v>
      </c>
    </row>
    <row r="77" spans="1:10" x14ac:dyDescent="0.2">
      <c r="A77" s="1558"/>
      <c r="B77" s="421" t="s">
        <v>81</v>
      </c>
      <c r="C77" s="56">
        <v>7</v>
      </c>
      <c r="D77" s="431">
        <f t="shared" si="7"/>
        <v>7.7777777777777777</v>
      </c>
      <c r="E77" s="56">
        <v>8</v>
      </c>
      <c r="F77" s="431">
        <f t="shared" si="5"/>
        <v>9.7560975609756095</v>
      </c>
      <c r="G77" s="56" t="s">
        <v>121</v>
      </c>
      <c r="H77" s="431" t="s">
        <v>121</v>
      </c>
      <c r="I77" s="420">
        <f t="shared" si="8"/>
        <v>15</v>
      </c>
      <c r="J77" s="432">
        <f t="shared" si="6"/>
        <v>8.720930232558139</v>
      </c>
    </row>
    <row r="78" spans="1:10" x14ac:dyDescent="0.2">
      <c r="A78" s="1558"/>
      <c r="B78" s="421" t="s">
        <v>87</v>
      </c>
      <c r="C78" s="56">
        <v>1</v>
      </c>
      <c r="D78" s="431">
        <f t="shared" si="7"/>
        <v>1.1111111111111112</v>
      </c>
      <c r="E78" s="56">
        <v>1</v>
      </c>
      <c r="F78" s="431">
        <f t="shared" si="5"/>
        <v>1.2195121951219512</v>
      </c>
      <c r="G78" s="56" t="s">
        <v>121</v>
      </c>
      <c r="H78" s="431" t="s">
        <v>121</v>
      </c>
      <c r="I78" s="420">
        <f t="shared" si="8"/>
        <v>2</v>
      </c>
      <c r="J78" s="432">
        <f t="shared" si="6"/>
        <v>1.1627906976744187</v>
      </c>
    </row>
    <row r="79" spans="1:10" x14ac:dyDescent="0.2">
      <c r="A79" s="1558"/>
      <c r="B79" s="421" t="s">
        <v>89</v>
      </c>
      <c r="C79" s="56">
        <v>3</v>
      </c>
      <c r="D79" s="431">
        <f t="shared" si="7"/>
        <v>3.3333333333333335</v>
      </c>
      <c r="E79" s="56">
        <v>1</v>
      </c>
      <c r="F79" s="431">
        <f t="shared" si="5"/>
        <v>1.2195121951219512</v>
      </c>
      <c r="G79" s="56" t="s">
        <v>121</v>
      </c>
      <c r="H79" s="431" t="s">
        <v>121</v>
      </c>
      <c r="I79" s="420">
        <f t="shared" si="8"/>
        <v>4</v>
      </c>
      <c r="J79" s="432">
        <f t="shared" si="6"/>
        <v>2.3255813953488373</v>
      </c>
    </row>
    <row r="80" spans="1:10" x14ac:dyDescent="0.2">
      <c r="A80" s="1558"/>
      <c r="B80" s="421" t="s">
        <v>97</v>
      </c>
      <c r="C80" s="56">
        <v>1</v>
      </c>
      <c r="D80" s="431">
        <f t="shared" si="7"/>
        <v>1.1111111111111112</v>
      </c>
      <c r="E80" s="56">
        <v>2</v>
      </c>
      <c r="F80" s="431">
        <f t="shared" si="5"/>
        <v>2.4390243902439024</v>
      </c>
      <c r="G80" s="56" t="s">
        <v>121</v>
      </c>
      <c r="H80" s="431" t="s">
        <v>121</v>
      </c>
      <c r="I80" s="420">
        <f t="shared" si="8"/>
        <v>3</v>
      </c>
      <c r="J80" s="432">
        <f t="shared" si="6"/>
        <v>1.7441860465116279</v>
      </c>
    </row>
    <row r="81" spans="1:10" x14ac:dyDescent="0.2">
      <c r="A81" s="1558"/>
      <c r="B81" s="421" t="s">
        <v>100</v>
      </c>
      <c r="C81" s="56">
        <v>28</v>
      </c>
      <c r="D81" s="431">
        <f t="shared" si="7"/>
        <v>31.111111111111111</v>
      </c>
      <c r="E81" s="56">
        <v>23</v>
      </c>
      <c r="F81" s="431">
        <f t="shared" si="5"/>
        <v>28.048780487804876</v>
      </c>
      <c r="G81" s="56" t="s">
        <v>121</v>
      </c>
      <c r="H81" s="431" t="s">
        <v>121</v>
      </c>
      <c r="I81" s="420">
        <f t="shared" si="8"/>
        <v>51</v>
      </c>
      <c r="J81" s="432">
        <f t="shared" si="6"/>
        <v>29.651162790697676</v>
      </c>
    </row>
    <row r="82" spans="1:10" x14ac:dyDescent="0.2">
      <c r="A82" s="1558"/>
      <c r="B82" s="421" t="s">
        <v>102</v>
      </c>
      <c r="C82" s="56">
        <v>0</v>
      </c>
      <c r="D82" s="431">
        <f t="shared" si="7"/>
        <v>0</v>
      </c>
      <c r="E82" s="56">
        <v>1</v>
      </c>
      <c r="F82" s="431">
        <f t="shared" si="5"/>
        <v>1.2195121951219512</v>
      </c>
      <c r="G82" s="56" t="s">
        <v>121</v>
      </c>
      <c r="H82" s="431" t="s">
        <v>121</v>
      </c>
      <c r="I82" s="420">
        <f t="shared" si="8"/>
        <v>1</v>
      </c>
      <c r="J82" s="432">
        <f t="shared" si="6"/>
        <v>0.58139534883720934</v>
      </c>
    </row>
    <row r="83" spans="1:10" ht="12.75" thickBot="1" x14ac:dyDescent="0.25">
      <c r="A83" s="1561"/>
      <c r="B83" s="435" t="s">
        <v>103</v>
      </c>
      <c r="C83" s="319">
        <v>12</v>
      </c>
      <c r="D83" s="1124">
        <f t="shared" si="7"/>
        <v>13.333333333333334</v>
      </c>
      <c r="E83" s="319">
        <v>6</v>
      </c>
      <c r="F83" s="1124">
        <f t="shared" si="5"/>
        <v>7.3170731707317076</v>
      </c>
      <c r="G83" s="319" t="s">
        <v>121</v>
      </c>
      <c r="H83" s="1124" t="s">
        <v>121</v>
      </c>
      <c r="I83" s="425">
        <f t="shared" si="8"/>
        <v>18</v>
      </c>
      <c r="J83" s="1125">
        <f t="shared" si="6"/>
        <v>10.465116279069768</v>
      </c>
    </row>
    <row r="84" spans="1:10" ht="12.75" thickBot="1" x14ac:dyDescent="0.25">
      <c r="A84" s="1559" t="s">
        <v>316</v>
      </c>
      <c r="B84" s="1560"/>
      <c r="C84" s="434">
        <f>SUM(C52:C83)</f>
        <v>90</v>
      </c>
      <c r="D84" s="427">
        <f t="shared" si="7"/>
        <v>100</v>
      </c>
      <c r="E84" s="433">
        <f>SUM(E52:E83)</f>
        <v>82</v>
      </c>
      <c r="F84" s="427">
        <f>SUM(F52:F83)</f>
        <v>99.999999999999972</v>
      </c>
      <c r="G84" s="433" t="s">
        <v>121</v>
      </c>
      <c r="H84" s="427" t="s">
        <v>121</v>
      </c>
      <c r="I84" s="434">
        <f t="shared" si="8"/>
        <v>172</v>
      </c>
      <c r="J84" s="429">
        <f>SUM(J52:J83)</f>
        <v>100</v>
      </c>
    </row>
    <row r="85" spans="1:10" x14ac:dyDescent="0.2">
      <c r="A85" s="1557" t="s">
        <v>371</v>
      </c>
      <c r="B85" s="421" t="s">
        <v>37</v>
      </c>
      <c r="C85" s="430" t="s">
        <v>121</v>
      </c>
      <c r="D85" s="431" t="s">
        <v>121</v>
      </c>
      <c r="E85" s="430">
        <v>0</v>
      </c>
      <c r="F85" s="431">
        <v>0</v>
      </c>
      <c r="G85" s="430">
        <v>1</v>
      </c>
      <c r="H85" s="431">
        <f>G85*100/$G$88</f>
        <v>33.333333333333336</v>
      </c>
      <c r="I85" s="1126">
        <f t="shared" si="8"/>
        <v>1</v>
      </c>
      <c r="J85" s="432">
        <f>I85*100/I$88</f>
        <v>33.333333333333336</v>
      </c>
    </row>
    <row r="86" spans="1:10" x14ac:dyDescent="0.2">
      <c r="A86" s="1558"/>
      <c r="B86" s="421" t="s">
        <v>343</v>
      </c>
      <c r="C86" s="56" t="s">
        <v>121</v>
      </c>
      <c r="D86" s="431" t="s">
        <v>121</v>
      </c>
      <c r="E86" s="56">
        <v>0</v>
      </c>
      <c r="F86" s="431">
        <v>0</v>
      </c>
      <c r="G86" s="56">
        <v>1</v>
      </c>
      <c r="H86" s="431">
        <f t="shared" ref="H86:H87" si="9">G86*100/$G$88</f>
        <v>33.333333333333336</v>
      </c>
      <c r="I86" s="420">
        <f t="shared" si="8"/>
        <v>1</v>
      </c>
      <c r="J86" s="254">
        <f>I86*100/I$88</f>
        <v>33.333333333333336</v>
      </c>
    </row>
    <row r="87" spans="1:10" ht="12.75" thickBot="1" x14ac:dyDescent="0.25">
      <c r="A87" s="1558"/>
      <c r="B87" s="421" t="s">
        <v>89</v>
      </c>
      <c r="C87" s="56" t="s">
        <v>121</v>
      </c>
      <c r="D87" s="431" t="s">
        <v>121</v>
      </c>
      <c r="E87" s="56">
        <v>0</v>
      </c>
      <c r="F87" s="431">
        <v>0</v>
      </c>
      <c r="G87" s="56">
        <v>1</v>
      </c>
      <c r="H87" s="431">
        <f t="shared" si="9"/>
        <v>33.333333333333336</v>
      </c>
      <c r="I87" s="420">
        <f t="shared" si="8"/>
        <v>1</v>
      </c>
      <c r="J87" s="254">
        <f>I87*100/I$88</f>
        <v>33.333333333333336</v>
      </c>
    </row>
    <row r="88" spans="1:10" ht="12.75" thickBot="1" x14ac:dyDescent="0.25">
      <c r="A88" s="1559" t="s">
        <v>372</v>
      </c>
      <c r="B88" s="1560"/>
      <c r="C88" s="433" t="s">
        <v>121</v>
      </c>
      <c r="D88" s="427" t="s">
        <v>121</v>
      </c>
      <c r="E88" s="433">
        <f>SUM(E85:E87)</f>
        <v>0</v>
      </c>
      <c r="F88" s="427">
        <f>SUM(F85:F87)</f>
        <v>0</v>
      </c>
      <c r="G88" s="433">
        <f>SUM(G85:G87)</f>
        <v>3</v>
      </c>
      <c r="H88" s="427">
        <v>100</v>
      </c>
      <c r="I88" s="434">
        <f t="shared" si="8"/>
        <v>3</v>
      </c>
      <c r="J88" s="429">
        <f>SUM(J85:J87)</f>
        <v>100</v>
      </c>
    </row>
    <row r="89" spans="1:10" ht="12.75" thickBot="1" x14ac:dyDescent="0.25">
      <c r="A89" s="436" t="s">
        <v>125</v>
      </c>
      <c r="B89" s="379"/>
      <c r="C89" s="437">
        <f>SUM(C41,C51,C84,C88)</f>
        <v>528</v>
      </c>
      <c r="D89" s="438"/>
      <c r="E89" s="437">
        <f>SUM(E41,E51,E84,E88)</f>
        <v>390</v>
      </c>
      <c r="F89" s="438"/>
      <c r="G89" s="437">
        <f>SUM(G41,G51,G84,E88)</f>
        <v>139</v>
      </c>
      <c r="H89" s="438"/>
      <c r="I89" s="439">
        <f>SUM(C89,E89,G89)</f>
        <v>1057</v>
      </c>
      <c r="J89" s="440"/>
    </row>
    <row r="93" spans="1:10" x14ac:dyDescent="0.2">
      <c r="J93" s="554"/>
    </row>
  </sheetData>
  <mergeCells count="14">
    <mergeCell ref="A85:A87"/>
    <mergeCell ref="A88:B88"/>
    <mergeCell ref="A7:A40"/>
    <mergeCell ref="A41:B41"/>
    <mergeCell ref="A42:A50"/>
    <mergeCell ref="A51:B51"/>
    <mergeCell ref="A52:A83"/>
    <mergeCell ref="A84:B84"/>
    <mergeCell ref="I5:J5"/>
    <mergeCell ref="A5:A6"/>
    <mergeCell ref="B5:B6"/>
    <mergeCell ref="C5:D5"/>
    <mergeCell ref="E5:F5"/>
    <mergeCell ref="G5:H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9"/>
  <dimension ref="A1:O175"/>
  <sheetViews>
    <sheetView zoomScaleNormal="100" workbookViewId="0">
      <selection activeCell="A2" sqref="A2"/>
    </sheetView>
  </sheetViews>
  <sheetFormatPr defaultRowHeight="12" x14ac:dyDescent="0.2"/>
  <cols>
    <col min="1" max="1" width="32.7109375" style="517" customWidth="1"/>
    <col min="2" max="13" width="7.42578125" style="517" customWidth="1"/>
    <col min="14" max="14" width="7.42578125" style="517" bestFit="1" customWidth="1"/>
    <col min="15" max="15" width="9.140625" style="517" customWidth="1"/>
    <col min="16" max="16384" width="9.140625" style="517"/>
  </cols>
  <sheetData>
    <row r="1" spans="1:15" s="516" customFormat="1" x14ac:dyDescent="0.2">
      <c r="A1" s="443" t="s">
        <v>468</v>
      </c>
      <c r="B1" s="441"/>
      <c r="C1" s="441"/>
      <c r="D1" s="441"/>
      <c r="E1" s="442"/>
      <c r="F1" s="441"/>
      <c r="G1" s="441"/>
      <c r="H1" s="441"/>
      <c r="I1" s="441"/>
    </row>
    <row r="2" spans="1:15" s="516" customFormat="1" x14ac:dyDescent="0.2">
      <c r="A2" s="443" t="s">
        <v>317</v>
      </c>
      <c r="B2" s="441"/>
      <c r="C2" s="441"/>
      <c r="D2" s="441"/>
      <c r="E2" s="442"/>
      <c r="F2" s="441"/>
      <c r="G2" s="441"/>
      <c r="H2" s="441"/>
      <c r="I2" s="441"/>
    </row>
    <row r="3" spans="1:15" s="516" customFormat="1" ht="12.75" thickBot="1" x14ac:dyDescent="0.3"/>
    <row r="4" spans="1:15" ht="108.75" customHeight="1" thickBot="1" x14ac:dyDescent="0.25">
      <c r="A4" s="1052" t="s">
        <v>276</v>
      </c>
      <c r="B4" s="1053" t="s">
        <v>318</v>
      </c>
      <c r="C4" s="1054" t="s">
        <v>319</v>
      </c>
      <c r="D4" s="1054" t="s">
        <v>320</v>
      </c>
      <c r="E4" s="1054" t="s">
        <v>321</v>
      </c>
      <c r="F4" s="1054" t="s">
        <v>322</v>
      </c>
      <c r="G4" s="1054" t="s">
        <v>323</v>
      </c>
      <c r="H4" s="1054" t="s">
        <v>324</v>
      </c>
      <c r="I4" s="1055" t="s">
        <v>325</v>
      </c>
      <c r="J4" s="1054" t="s">
        <v>326</v>
      </c>
      <c r="K4" s="1055" t="s">
        <v>327</v>
      </c>
      <c r="L4" s="1054" t="s">
        <v>328</v>
      </c>
      <c r="M4" s="1056" t="s">
        <v>329</v>
      </c>
      <c r="N4" s="1057" t="s">
        <v>120</v>
      </c>
    </row>
    <row r="5" spans="1:15" x14ac:dyDescent="0.2">
      <c r="A5" s="1058" t="s">
        <v>1</v>
      </c>
      <c r="B5" s="29">
        <v>39</v>
      </c>
      <c r="C5" s="30">
        <v>2</v>
      </c>
      <c r="D5" s="30">
        <v>43</v>
      </c>
      <c r="E5" s="30" t="s">
        <v>121</v>
      </c>
      <c r="F5" s="30" t="s">
        <v>121</v>
      </c>
      <c r="G5" s="30" t="s">
        <v>121</v>
      </c>
      <c r="H5" s="30" t="s">
        <v>121</v>
      </c>
      <c r="I5" s="197" t="s">
        <v>121</v>
      </c>
      <c r="J5" s="30">
        <v>66</v>
      </c>
      <c r="K5" s="197">
        <v>19</v>
      </c>
      <c r="L5" s="30">
        <v>10</v>
      </c>
      <c r="M5" s="153" t="s">
        <v>121</v>
      </c>
      <c r="N5" s="1059">
        <f t="shared" ref="N5:N37" si="0">SUM(B5:M5)</f>
        <v>179</v>
      </c>
    </row>
    <row r="6" spans="1:15" x14ac:dyDescent="0.2">
      <c r="A6" s="1058" t="s">
        <v>2</v>
      </c>
      <c r="B6" s="29">
        <v>83</v>
      </c>
      <c r="C6" s="30">
        <v>15</v>
      </c>
      <c r="D6" s="30">
        <v>100</v>
      </c>
      <c r="E6" s="30" t="s">
        <v>121</v>
      </c>
      <c r="F6" s="30" t="s">
        <v>121</v>
      </c>
      <c r="G6" s="30" t="s">
        <v>121</v>
      </c>
      <c r="H6" s="30" t="s">
        <v>121</v>
      </c>
      <c r="I6" s="197" t="s">
        <v>121</v>
      </c>
      <c r="J6" s="30" t="s">
        <v>121</v>
      </c>
      <c r="K6" s="197" t="s">
        <v>121</v>
      </c>
      <c r="L6" s="30" t="s">
        <v>121</v>
      </c>
      <c r="M6" s="153" t="s">
        <v>121</v>
      </c>
      <c r="N6" s="1059">
        <f t="shared" si="0"/>
        <v>198</v>
      </c>
      <c r="O6" s="450"/>
    </row>
    <row r="7" spans="1:15" x14ac:dyDescent="0.2">
      <c r="A7" s="1058" t="s">
        <v>3</v>
      </c>
      <c r="B7" s="29">
        <v>302</v>
      </c>
      <c r="C7" s="30">
        <v>15</v>
      </c>
      <c r="D7" s="30">
        <v>238</v>
      </c>
      <c r="E7" s="30" t="s">
        <v>121</v>
      </c>
      <c r="F7" s="30" t="s">
        <v>121</v>
      </c>
      <c r="G7" s="30" t="s">
        <v>121</v>
      </c>
      <c r="H7" s="30" t="s">
        <v>121</v>
      </c>
      <c r="I7" s="197" t="s">
        <v>121</v>
      </c>
      <c r="J7" s="30" t="s">
        <v>121</v>
      </c>
      <c r="K7" s="197" t="s">
        <v>121</v>
      </c>
      <c r="L7" s="30">
        <v>3</v>
      </c>
      <c r="M7" s="153">
        <v>1</v>
      </c>
      <c r="N7" s="1059">
        <f t="shared" si="0"/>
        <v>559</v>
      </c>
    </row>
    <row r="8" spans="1:15" x14ac:dyDescent="0.2">
      <c r="A8" s="1058" t="s">
        <v>4</v>
      </c>
      <c r="B8" s="29">
        <v>20</v>
      </c>
      <c r="C8" s="30">
        <v>1</v>
      </c>
      <c r="D8" s="30">
        <v>99</v>
      </c>
      <c r="E8" s="30" t="s">
        <v>121</v>
      </c>
      <c r="F8" s="30" t="s">
        <v>121</v>
      </c>
      <c r="G8" s="30" t="s">
        <v>121</v>
      </c>
      <c r="H8" s="30" t="s">
        <v>121</v>
      </c>
      <c r="I8" s="197" t="s">
        <v>121</v>
      </c>
      <c r="J8" s="30" t="s">
        <v>121</v>
      </c>
      <c r="K8" s="197" t="s">
        <v>121</v>
      </c>
      <c r="L8" s="30">
        <v>5</v>
      </c>
      <c r="M8" s="153" t="s">
        <v>121</v>
      </c>
      <c r="N8" s="1059">
        <f t="shared" si="0"/>
        <v>125</v>
      </c>
      <c r="O8" s="450"/>
    </row>
    <row r="9" spans="1:15" x14ac:dyDescent="0.2">
      <c r="A9" s="1058" t="s">
        <v>5</v>
      </c>
      <c r="B9" s="29">
        <v>1</v>
      </c>
      <c r="C9" s="30">
        <v>1</v>
      </c>
      <c r="D9" s="30">
        <v>681</v>
      </c>
      <c r="E9" s="30" t="s">
        <v>121</v>
      </c>
      <c r="F9" s="30" t="s">
        <v>121</v>
      </c>
      <c r="G9" s="30" t="s">
        <v>121</v>
      </c>
      <c r="H9" s="30" t="s">
        <v>121</v>
      </c>
      <c r="I9" s="197" t="s">
        <v>121</v>
      </c>
      <c r="J9" s="30" t="s">
        <v>121</v>
      </c>
      <c r="K9" s="197" t="s">
        <v>121</v>
      </c>
      <c r="L9" s="30" t="s">
        <v>121</v>
      </c>
      <c r="M9" s="153" t="s">
        <v>121</v>
      </c>
      <c r="N9" s="1059">
        <f t="shared" si="0"/>
        <v>683</v>
      </c>
    </row>
    <row r="10" spans="1:15" x14ac:dyDescent="0.2">
      <c r="A10" s="1058" t="s">
        <v>6</v>
      </c>
      <c r="B10" s="29">
        <v>35</v>
      </c>
      <c r="C10" s="30">
        <v>4</v>
      </c>
      <c r="D10" s="30">
        <v>86</v>
      </c>
      <c r="E10" s="30" t="s">
        <v>121</v>
      </c>
      <c r="F10" s="30" t="s">
        <v>121</v>
      </c>
      <c r="G10" s="30">
        <v>12</v>
      </c>
      <c r="H10" s="30" t="s">
        <v>121</v>
      </c>
      <c r="I10" s="197" t="s">
        <v>121</v>
      </c>
      <c r="J10" s="30" t="s">
        <v>121</v>
      </c>
      <c r="K10" s="197" t="s">
        <v>121</v>
      </c>
      <c r="L10" s="30" t="s">
        <v>121</v>
      </c>
      <c r="M10" s="153" t="s">
        <v>121</v>
      </c>
      <c r="N10" s="1060">
        <f t="shared" si="0"/>
        <v>137</v>
      </c>
      <c r="O10" s="450"/>
    </row>
    <row r="11" spans="1:15" x14ac:dyDescent="0.2">
      <c r="A11" s="1058" t="s">
        <v>7</v>
      </c>
      <c r="B11" s="393">
        <v>1280</v>
      </c>
      <c r="C11" s="30">
        <v>671</v>
      </c>
      <c r="D11" s="1061">
        <v>1527</v>
      </c>
      <c r="E11" s="30" t="s">
        <v>121</v>
      </c>
      <c r="F11" s="30" t="s">
        <v>121</v>
      </c>
      <c r="G11" s="30">
        <v>4</v>
      </c>
      <c r="H11" s="30">
        <v>1</v>
      </c>
      <c r="I11" s="197" t="s">
        <v>121</v>
      </c>
      <c r="J11" s="30">
        <v>1</v>
      </c>
      <c r="K11" s="197">
        <v>9</v>
      </c>
      <c r="L11" s="30">
        <v>314</v>
      </c>
      <c r="M11" s="153">
        <v>10</v>
      </c>
      <c r="N11" s="1059">
        <f t="shared" si="0"/>
        <v>3817</v>
      </c>
    </row>
    <row r="12" spans="1:15" x14ac:dyDescent="0.2">
      <c r="A12" s="1058" t="s">
        <v>8</v>
      </c>
      <c r="B12" s="29">
        <v>87</v>
      </c>
      <c r="C12" s="30">
        <v>6</v>
      </c>
      <c r="D12" s="30">
        <v>146</v>
      </c>
      <c r="E12" s="30" t="s">
        <v>121</v>
      </c>
      <c r="F12" s="30" t="s">
        <v>121</v>
      </c>
      <c r="G12" s="30">
        <v>18</v>
      </c>
      <c r="H12" s="30" t="s">
        <v>121</v>
      </c>
      <c r="I12" s="197" t="s">
        <v>121</v>
      </c>
      <c r="J12" s="30" t="s">
        <v>121</v>
      </c>
      <c r="K12" s="197" t="s">
        <v>121</v>
      </c>
      <c r="L12" s="30" t="s">
        <v>121</v>
      </c>
      <c r="M12" s="153" t="s">
        <v>121</v>
      </c>
      <c r="N12" s="1059">
        <f t="shared" si="0"/>
        <v>257</v>
      </c>
      <c r="O12" s="450"/>
    </row>
    <row r="13" spans="1:15" x14ac:dyDescent="0.2">
      <c r="A13" s="1058" t="s">
        <v>143</v>
      </c>
      <c r="B13" s="29">
        <v>138</v>
      </c>
      <c r="C13" s="30" t="s">
        <v>121</v>
      </c>
      <c r="D13" s="30" t="s">
        <v>121</v>
      </c>
      <c r="E13" s="1061">
        <v>1167</v>
      </c>
      <c r="F13" s="30">
        <v>201</v>
      </c>
      <c r="G13" s="30" t="s">
        <v>121</v>
      </c>
      <c r="H13" s="30" t="s">
        <v>121</v>
      </c>
      <c r="I13" s="197" t="s">
        <v>121</v>
      </c>
      <c r="J13" s="30" t="s">
        <v>121</v>
      </c>
      <c r="K13" s="197" t="s">
        <v>121</v>
      </c>
      <c r="L13" s="30" t="s">
        <v>121</v>
      </c>
      <c r="M13" s="153" t="s">
        <v>121</v>
      </c>
      <c r="N13" s="1059">
        <f t="shared" si="0"/>
        <v>1506</v>
      </c>
    </row>
    <row r="14" spans="1:15" x14ac:dyDescent="0.2">
      <c r="A14" s="1058" t="s">
        <v>9</v>
      </c>
      <c r="B14" s="29">
        <v>77</v>
      </c>
      <c r="C14" s="30">
        <v>22</v>
      </c>
      <c r="D14" s="30">
        <v>295</v>
      </c>
      <c r="E14" s="30" t="s">
        <v>121</v>
      </c>
      <c r="F14" s="30" t="s">
        <v>121</v>
      </c>
      <c r="G14" s="30">
        <v>1</v>
      </c>
      <c r="H14" s="30">
        <v>1</v>
      </c>
      <c r="I14" s="197" t="s">
        <v>121</v>
      </c>
      <c r="J14" s="30">
        <v>2</v>
      </c>
      <c r="K14" s="197" t="s">
        <v>121</v>
      </c>
      <c r="L14" s="30">
        <v>6</v>
      </c>
      <c r="M14" s="153" t="s">
        <v>121</v>
      </c>
      <c r="N14" s="1059">
        <f t="shared" si="0"/>
        <v>404</v>
      </c>
      <c r="O14" s="450"/>
    </row>
    <row r="15" spans="1:15" x14ac:dyDescent="0.2">
      <c r="A15" s="1058" t="s">
        <v>202</v>
      </c>
      <c r="B15" s="29" t="s">
        <v>121</v>
      </c>
      <c r="C15" s="30" t="s">
        <v>121</v>
      </c>
      <c r="D15" s="30">
        <v>1</v>
      </c>
      <c r="E15" s="30" t="s">
        <v>121</v>
      </c>
      <c r="F15" s="30" t="s">
        <v>121</v>
      </c>
      <c r="G15" s="30" t="s">
        <v>121</v>
      </c>
      <c r="H15" s="30" t="s">
        <v>121</v>
      </c>
      <c r="I15" s="197" t="s">
        <v>121</v>
      </c>
      <c r="J15" s="30" t="s">
        <v>121</v>
      </c>
      <c r="K15" s="197" t="s">
        <v>121</v>
      </c>
      <c r="L15" s="30" t="s">
        <v>121</v>
      </c>
      <c r="M15" s="153" t="s">
        <v>121</v>
      </c>
      <c r="N15" s="1059">
        <f>SUM(B15:M15)</f>
        <v>1</v>
      </c>
    </row>
    <row r="16" spans="1:15" x14ac:dyDescent="0.2">
      <c r="A16" s="1058" t="s">
        <v>10</v>
      </c>
      <c r="B16" s="29">
        <v>52</v>
      </c>
      <c r="C16" s="30">
        <v>27</v>
      </c>
      <c r="D16" s="30">
        <v>206</v>
      </c>
      <c r="E16" s="30" t="s">
        <v>121</v>
      </c>
      <c r="F16" s="30" t="s">
        <v>121</v>
      </c>
      <c r="G16" s="30">
        <v>1</v>
      </c>
      <c r="H16" s="30" t="s">
        <v>121</v>
      </c>
      <c r="I16" s="197" t="s">
        <v>121</v>
      </c>
      <c r="J16" s="30">
        <v>3</v>
      </c>
      <c r="K16" s="197">
        <v>1</v>
      </c>
      <c r="L16" s="30" t="s">
        <v>121</v>
      </c>
      <c r="M16" s="153">
        <v>12</v>
      </c>
      <c r="N16" s="1059">
        <f t="shared" si="0"/>
        <v>302</v>
      </c>
      <c r="O16" s="450"/>
    </row>
    <row r="17" spans="1:15" x14ac:dyDescent="0.2">
      <c r="A17" s="1058" t="s">
        <v>236</v>
      </c>
      <c r="B17" s="29">
        <v>48</v>
      </c>
      <c r="C17" s="30" t="s">
        <v>121</v>
      </c>
      <c r="D17" s="30" t="s">
        <v>121</v>
      </c>
      <c r="E17" s="30">
        <v>995</v>
      </c>
      <c r="F17" s="30">
        <v>153</v>
      </c>
      <c r="G17" s="30" t="s">
        <v>121</v>
      </c>
      <c r="H17" s="30" t="s">
        <v>121</v>
      </c>
      <c r="I17" s="197" t="s">
        <v>121</v>
      </c>
      <c r="J17" s="30" t="s">
        <v>121</v>
      </c>
      <c r="K17" s="197" t="s">
        <v>121</v>
      </c>
      <c r="L17" s="30" t="s">
        <v>121</v>
      </c>
      <c r="M17" s="153" t="s">
        <v>121</v>
      </c>
      <c r="N17" s="1059">
        <f t="shared" si="0"/>
        <v>1196</v>
      </c>
    </row>
    <row r="18" spans="1:15" x14ac:dyDescent="0.2">
      <c r="A18" s="1058" t="s">
        <v>203</v>
      </c>
      <c r="B18" s="29">
        <v>1</v>
      </c>
      <c r="C18" s="30" t="s">
        <v>121</v>
      </c>
      <c r="D18" s="30">
        <v>1</v>
      </c>
      <c r="E18" s="30" t="s">
        <v>121</v>
      </c>
      <c r="F18" s="30" t="s">
        <v>121</v>
      </c>
      <c r="G18" s="30" t="s">
        <v>121</v>
      </c>
      <c r="H18" s="30" t="s">
        <v>121</v>
      </c>
      <c r="I18" s="197" t="s">
        <v>121</v>
      </c>
      <c r="J18" s="30" t="s">
        <v>121</v>
      </c>
      <c r="K18" s="197" t="s">
        <v>121</v>
      </c>
      <c r="L18" s="30" t="s">
        <v>121</v>
      </c>
      <c r="M18" s="153" t="s">
        <v>121</v>
      </c>
      <c r="N18" s="1059">
        <f t="shared" si="0"/>
        <v>2</v>
      </c>
      <c r="O18" s="450"/>
    </row>
    <row r="19" spans="1:15" x14ac:dyDescent="0.2">
      <c r="A19" s="1058" t="s">
        <v>11</v>
      </c>
      <c r="B19" s="29">
        <v>2</v>
      </c>
      <c r="C19" s="30" t="s">
        <v>121</v>
      </c>
      <c r="D19" s="30">
        <v>4</v>
      </c>
      <c r="E19" s="30" t="s">
        <v>121</v>
      </c>
      <c r="F19" s="30" t="s">
        <v>121</v>
      </c>
      <c r="G19" s="30" t="s">
        <v>121</v>
      </c>
      <c r="H19" s="30" t="s">
        <v>121</v>
      </c>
      <c r="I19" s="197" t="s">
        <v>121</v>
      </c>
      <c r="J19" s="30" t="s">
        <v>121</v>
      </c>
      <c r="K19" s="197" t="s">
        <v>121</v>
      </c>
      <c r="L19" s="30" t="s">
        <v>121</v>
      </c>
      <c r="M19" s="153" t="s">
        <v>121</v>
      </c>
      <c r="N19" s="1059">
        <f t="shared" si="0"/>
        <v>6</v>
      </c>
    </row>
    <row r="20" spans="1:15" x14ac:dyDescent="0.2">
      <c r="A20" s="1058" t="s">
        <v>12</v>
      </c>
      <c r="B20" s="29">
        <v>423</v>
      </c>
      <c r="C20" s="30">
        <v>9</v>
      </c>
      <c r="D20" s="30">
        <v>48</v>
      </c>
      <c r="E20" s="30" t="s">
        <v>121</v>
      </c>
      <c r="F20" s="30" t="s">
        <v>121</v>
      </c>
      <c r="G20" s="30">
        <v>1</v>
      </c>
      <c r="H20" s="30" t="s">
        <v>121</v>
      </c>
      <c r="I20" s="197" t="s">
        <v>121</v>
      </c>
      <c r="J20" s="30">
        <v>67</v>
      </c>
      <c r="K20" s="197">
        <v>3</v>
      </c>
      <c r="L20" s="30">
        <v>13</v>
      </c>
      <c r="M20" s="153">
        <v>23</v>
      </c>
      <c r="N20" s="1059">
        <f t="shared" si="0"/>
        <v>587</v>
      </c>
      <c r="O20" s="450"/>
    </row>
    <row r="21" spans="1:15" x14ac:dyDescent="0.2">
      <c r="A21" s="1058" t="s">
        <v>13</v>
      </c>
      <c r="B21" s="29" t="s">
        <v>121</v>
      </c>
      <c r="C21" s="30" t="s">
        <v>121</v>
      </c>
      <c r="D21" s="30">
        <v>1</v>
      </c>
      <c r="E21" s="30" t="s">
        <v>121</v>
      </c>
      <c r="F21" s="30" t="s">
        <v>121</v>
      </c>
      <c r="G21" s="30" t="s">
        <v>121</v>
      </c>
      <c r="H21" s="30" t="s">
        <v>121</v>
      </c>
      <c r="I21" s="197" t="s">
        <v>121</v>
      </c>
      <c r="J21" s="30">
        <v>1</v>
      </c>
      <c r="K21" s="197" t="s">
        <v>121</v>
      </c>
      <c r="L21" s="30" t="s">
        <v>121</v>
      </c>
      <c r="M21" s="153" t="s">
        <v>121</v>
      </c>
      <c r="N21" s="1059">
        <f t="shared" si="0"/>
        <v>2</v>
      </c>
    </row>
    <row r="22" spans="1:15" x14ac:dyDescent="0.2">
      <c r="A22" s="1058" t="s">
        <v>14</v>
      </c>
      <c r="B22" s="393">
        <v>7991</v>
      </c>
      <c r="C22" s="30">
        <v>523</v>
      </c>
      <c r="D22" s="1061">
        <v>2439</v>
      </c>
      <c r="E22" s="30" t="s">
        <v>121</v>
      </c>
      <c r="F22" s="30" t="s">
        <v>121</v>
      </c>
      <c r="G22" s="30">
        <v>25</v>
      </c>
      <c r="H22" s="30">
        <v>17</v>
      </c>
      <c r="I22" s="197">
        <v>1</v>
      </c>
      <c r="J22" s="30">
        <v>135</v>
      </c>
      <c r="K22" s="197" t="s">
        <v>121</v>
      </c>
      <c r="L22" s="30">
        <v>39</v>
      </c>
      <c r="M22" s="153">
        <v>2</v>
      </c>
      <c r="N22" s="1059">
        <f t="shared" si="0"/>
        <v>11172</v>
      </c>
      <c r="O22" s="450"/>
    </row>
    <row r="23" spans="1:15" x14ac:dyDescent="0.2">
      <c r="A23" s="1058" t="s">
        <v>15</v>
      </c>
      <c r="B23" s="29">
        <v>19</v>
      </c>
      <c r="C23" s="30">
        <v>3</v>
      </c>
      <c r="D23" s="30">
        <v>11</v>
      </c>
      <c r="E23" s="30" t="s">
        <v>121</v>
      </c>
      <c r="F23" s="30" t="s">
        <v>121</v>
      </c>
      <c r="G23" s="30">
        <v>1</v>
      </c>
      <c r="H23" s="30" t="s">
        <v>121</v>
      </c>
      <c r="I23" s="197" t="s">
        <v>121</v>
      </c>
      <c r="J23" s="30" t="s">
        <v>121</v>
      </c>
      <c r="K23" s="197" t="s">
        <v>121</v>
      </c>
      <c r="L23" s="30" t="s">
        <v>121</v>
      </c>
      <c r="M23" s="153" t="s">
        <v>121</v>
      </c>
      <c r="N23" s="1059">
        <f t="shared" si="0"/>
        <v>34</v>
      </c>
    </row>
    <row r="24" spans="1:15" x14ac:dyDescent="0.2">
      <c r="A24" s="1058" t="s">
        <v>131</v>
      </c>
      <c r="B24" s="29">
        <v>70</v>
      </c>
      <c r="C24" s="30">
        <v>6</v>
      </c>
      <c r="D24" s="30">
        <v>47</v>
      </c>
      <c r="E24" s="30" t="s">
        <v>121</v>
      </c>
      <c r="F24" s="30" t="s">
        <v>121</v>
      </c>
      <c r="G24" s="30">
        <v>1</v>
      </c>
      <c r="H24" s="30" t="s">
        <v>121</v>
      </c>
      <c r="I24" s="197" t="s">
        <v>121</v>
      </c>
      <c r="J24" s="30">
        <v>4</v>
      </c>
      <c r="K24" s="197" t="s">
        <v>121</v>
      </c>
      <c r="L24" s="30" t="s">
        <v>121</v>
      </c>
      <c r="M24" s="153" t="s">
        <v>121</v>
      </c>
      <c r="N24" s="1059">
        <f t="shared" si="0"/>
        <v>128</v>
      </c>
      <c r="O24" s="450"/>
    </row>
    <row r="25" spans="1:15" x14ac:dyDescent="0.2">
      <c r="A25" s="1058" t="s">
        <v>16</v>
      </c>
      <c r="B25" s="29">
        <v>1</v>
      </c>
      <c r="C25" s="30" t="s">
        <v>121</v>
      </c>
      <c r="D25" s="30">
        <v>1</v>
      </c>
      <c r="E25" s="30" t="s">
        <v>121</v>
      </c>
      <c r="F25" s="30" t="s">
        <v>121</v>
      </c>
      <c r="G25" s="30" t="s">
        <v>121</v>
      </c>
      <c r="H25" s="30" t="s">
        <v>121</v>
      </c>
      <c r="I25" s="197" t="s">
        <v>121</v>
      </c>
      <c r="J25" s="30" t="s">
        <v>121</v>
      </c>
      <c r="K25" s="197" t="s">
        <v>121</v>
      </c>
      <c r="L25" s="30" t="s">
        <v>121</v>
      </c>
      <c r="M25" s="153" t="s">
        <v>121</v>
      </c>
      <c r="N25" s="1059">
        <f t="shared" si="0"/>
        <v>2</v>
      </c>
    </row>
    <row r="26" spans="1:15" x14ac:dyDescent="0.2">
      <c r="A26" s="1058" t="s">
        <v>17</v>
      </c>
      <c r="B26" s="29">
        <v>113</v>
      </c>
      <c r="C26" s="30">
        <v>26</v>
      </c>
      <c r="D26" s="30">
        <v>289</v>
      </c>
      <c r="E26" s="30" t="s">
        <v>121</v>
      </c>
      <c r="F26" s="30" t="s">
        <v>121</v>
      </c>
      <c r="G26" s="30">
        <v>14</v>
      </c>
      <c r="H26" s="30">
        <v>2</v>
      </c>
      <c r="I26" s="197" t="s">
        <v>121</v>
      </c>
      <c r="J26" s="30" t="s">
        <v>121</v>
      </c>
      <c r="K26" s="197" t="s">
        <v>121</v>
      </c>
      <c r="L26" s="30" t="s">
        <v>121</v>
      </c>
      <c r="M26" s="153" t="s">
        <v>121</v>
      </c>
      <c r="N26" s="1059">
        <f t="shared" si="0"/>
        <v>444</v>
      </c>
      <c r="O26" s="450"/>
    </row>
    <row r="27" spans="1:15" x14ac:dyDescent="0.2">
      <c r="A27" s="1058" t="s">
        <v>218</v>
      </c>
      <c r="B27" s="29">
        <v>589</v>
      </c>
      <c r="C27" s="30">
        <v>5</v>
      </c>
      <c r="D27" s="30" t="s">
        <v>121</v>
      </c>
      <c r="E27" s="1061">
        <v>3873</v>
      </c>
      <c r="F27" s="30">
        <v>415</v>
      </c>
      <c r="G27" s="30" t="s">
        <v>121</v>
      </c>
      <c r="H27" s="30" t="s">
        <v>121</v>
      </c>
      <c r="I27" s="197" t="s">
        <v>121</v>
      </c>
      <c r="J27" s="30" t="s">
        <v>121</v>
      </c>
      <c r="K27" s="197">
        <v>2</v>
      </c>
      <c r="L27" s="30" t="s">
        <v>121</v>
      </c>
      <c r="M27" s="153" t="s">
        <v>121</v>
      </c>
      <c r="N27" s="1059">
        <f t="shared" si="0"/>
        <v>4884</v>
      </c>
    </row>
    <row r="28" spans="1:15" x14ac:dyDescent="0.2">
      <c r="A28" s="1058" t="s">
        <v>18</v>
      </c>
      <c r="B28" s="29">
        <v>1</v>
      </c>
      <c r="C28" s="30">
        <v>1</v>
      </c>
      <c r="D28" s="30">
        <v>1</v>
      </c>
      <c r="E28" s="30" t="s">
        <v>121</v>
      </c>
      <c r="F28" s="30" t="s">
        <v>121</v>
      </c>
      <c r="G28" s="30" t="s">
        <v>121</v>
      </c>
      <c r="H28" s="30" t="s">
        <v>121</v>
      </c>
      <c r="I28" s="197" t="s">
        <v>121</v>
      </c>
      <c r="J28" s="30" t="s">
        <v>121</v>
      </c>
      <c r="K28" s="197" t="s">
        <v>121</v>
      </c>
      <c r="L28" s="30" t="s">
        <v>121</v>
      </c>
      <c r="M28" s="153" t="s">
        <v>121</v>
      </c>
      <c r="N28" s="1059">
        <f t="shared" si="0"/>
        <v>3</v>
      </c>
      <c r="O28" s="450"/>
    </row>
    <row r="29" spans="1:15" x14ac:dyDescent="0.2">
      <c r="A29" s="1058" t="s">
        <v>204</v>
      </c>
      <c r="B29" s="29">
        <v>3</v>
      </c>
      <c r="C29" s="30" t="s">
        <v>121</v>
      </c>
      <c r="D29" s="30">
        <v>1</v>
      </c>
      <c r="E29" s="30" t="s">
        <v>121</v>
      </c>
      <c r="F29" s="30" t="s">
        <v>121</v>
      </c>
      <c r="G29" s="30" t="s">
        <v>121</v>
      </c>
      <c r="H29" s="30" t="s">
        <v>121</v>
      </c>
      <c r="I29" s="197" t="s">
        <v>121</v>
      </c>
      <c r="J29" s="30" t="s">
        <v>121</v>
      </c>
      <c r="K29" s="197" t="s">
        <v>121</v>
      </c>
      <c r="L29" s="30" t="s">
        <v>121</v>
      </c>
      <c r="M29" s="153" t="s">
        <v>121</v>
      </c>
      <c r="N29" s="1059">
        <f t="shared" si="0"/>
        <v>4</v>
      </c>
    </row>
    <row r="30" spans="1:15" x14ac:dyDescent="0.2">
      <c r="A30" s="1058" t="s">
        <v>19</v>
      </c>
      <c r="B30" s="29">
        <v>29</v>
      </c>
      <c r="C30" s="30">
        <v>5</v>
      </c>
      <c r="D30" s="30">
        <v>45</v>
      </c>
      <c r="E30" s="30" t="s">
        <v>121</v>
      </c>
      <c r="F30" s="30" t="s">
        <v>121</v>
      </c>
      <c r="G30" s="30">
        <v>1</v>
      </c>
      <c r="H30" s="30" t="s">
        <v>121</v>
      </c>
      <c r="I30" s="197" t="s">
        <v>121</v>
      </c>
      <c r="J30" s="30" t="s">
        <v>121</v>
      </c>
      <c r="K30" s="197" t="s">
        <v>121</v>
      </c>
      <c r="L30" s="30">
        <v>1</v>
      </c>
      <c r="M30" s="153" t="s">
        <v>121</v>
      </c>
      <c r="N30" s="1059">
        <f t="shared" si="0"/>
        <v>81</v>
      </c>
      <c r="O30" s="450"/>
    </row>
    <row r="31" spans="1:15" x14ac:dyDescent="0.2">
      <c r="A31" s="1058" t="s">
        <v>20</v>
      </c>
      <c r="B31" s="29">
        <v>533</v>
      </c>
      <c r="C31" s="30">
        <v>637</v>
      </c>
      <c r="D31" s="1061">
        <v>4447</v>
      </c>
      <c r="E31" s="30" t="s">
        <v>121</v>
      </c>
      <c r="F31" s="30" t="s">
        <v>121</v>
      </c>
      <c r="G31" s="30">
        <v>41</v>
      </c>
      <c r="H31" s="30" t="s">
        <v>121</v>
      </c>
      <c r="I31" s="197" t="s">
        <v>121</v>
      </c>
      <c r="J31" s="30">
        <v>9</v>
      </c>
      <c r="K31" s="197">
        <v>1</v>
      </c>
      <c r="L31" s="30">
        <v>3</v>
      </c>
      <c r="M31" s="153">
        <v>4</v>
      </c>
      <c r="N31" s="1059">
        <f t="shared" si="0"/>
        <v>5675</v>
      </c>
    </row>
    <row r="32" spans="1:15" x14ac:dyDescent="0.2">
      <c r="A32" s="1058" t="s">
        <v>21</v>
      </c>
      <c r="B32" s="29">
        <v>145</v>
      </c>
      <c r="C32" s="30">
        <v>7</v>
      </c>
      <c r="D32" s="30" t="s">
        <v>121</v>
      </c>
      <c r="E32" s="30">
        <v>353</v>
      </c>
      <c r="F32" s="30">
        <v>26</v>
      </c>
      <c r="G32" s="30">
        <v>1</v>
      </c>
      <c r="H32" s="30" t="s">
        <v>121</v>
      </c>
      <c r="I32" s="197" t="s">
        <v>121</v>
      </c>
      <c r="J32" s="30" t="s">
        <v>121</v>
      </c>
      <c r="K32" s="197" t="s">
        <v>121</v>
      </c>
      <c r="L32" s="30" t="s">
        <v>121</v>
      </c>
      <c r="M32" s="153" t="s">
        <v>121</v>
      </c>
      <c r="N32" s="1059">
        <f t="shared" si="0"/>
        <v>532</v>
      </c>
      <c r="O32" s="450"/>
    </row>
    <row r="33" spans="1:15" x14ac:dyDescent="0.2">
      <c r="A33" s="1058" t="s">
        <v>237</v>
      </c>
      <c r="B33" s="29">
        <v>9</v>
      </c>
      <c r="C33" s="30" t="s">
        <v>121</v>
      </c>
      <c r="D33" s="30" t="s">
        <v>121</v>
      </c>
      <c r="E33" s="30">
        <v>59</v>
      </c>
      <c r="F33" s="30">
        <v>5</v>
      </c>
      <c r="G33" s="30" t="s">
        <v>121</v>
      </c>
      <c r="H33" s="30" t="s">
        <v>121</v>
      </c>
      <c r="I33" s="197" t="s">
        <v>121</v>
      </c>
      <c r="J33" s="30" t="s">
        <v>121</v>
      </c>
      <c r="K33" s="197" t="s">
        <v>121</v>
      </c>
      <c r="L33" s="30" t="s">
        <v>121</v>
      </c>
      <c r="M33" s="153" t="s">
        <v>121</v>
      </c>
      <c r="N33" s="1059">
        <f t="shared" si="0"/>
        <v>73</v>
      </c>
    </row>
    <row r="34" spans="1:15" x14ac:dyDescent="0.2">
      <c r="A34" s="1058" t="s">
        <v>205</v>
      </c>
      <c r="B34" s="29" t="s">
        <v>121</v>
      </c>
      <c r="C34" s="30">
        <v>1</v>
      </c>
      <c r="D34" s="30">
        <v>1</v>
      </c>
      <c r="E34" s="30" t="s">
        <v>121</v>
      </c>
      <c r="F34" s="30" t="s">
        <v>121</v>
      </c>
      <c r="G34" s="30" t="s">
        <v>121</v>
      </c>
      <c r="H34" s="30" t="s">
        <v>121</v>
      </c>
      <c r="I34" s="197" t="s">
        <v>121</v>
      </c>
      <c r="J34" s="30" t="s">
        <v>121</v>
      </c>
      <c r="K34" s="197" t="s">
        <v>121</v>
      </c>
      <c r="L34" s="30" t="s">
        <v>121</v>
      </c>
      <c r="M34" s="153" t="s">
        <v>121</v>
      </c>
      <c r="N34" s="1059">
        <f t="shared" si="0"/>
        <v>2</v>
      </c>
      <c r="O34" s="450"/>
    </row>
    <row r="35" spans="1:15" x14ac:dyDescent="0.2">
      <c r="A35" s="1058" t="s">
        <v>22</v>
      </c>
      <c r="B35" s="29">
        <v>27</v>
      </c>
      <c r="C35" s="30">
        <v>5</v>
      </c>
      <c r="D35" s="30">
        <v>42</v>
      </c>
      <c r="E35" s="30" t="s">
        <v>121</v>
      </c>
      <c r="F35" s="30" t="s">
        <v>121</v>
      </c>
      <c r="G35" s="30">
        <v>1</v>
      </c>
      <c r="H35" s="30" t="s">
        <v>121</v>
      </c>
      <c r="I35" s="197" t="s">
        <v>121</v>
      </c>
      <c r="J35" s="30" t="s">
        <v>121</v>
      </c>
      <c r="K35" s="197" t="s">
        <v>121</v>
      </c>
      <c r="L35" s="30" t="s">
        <v>121</v>
      </c>
      <c r="M35" s="153" t="s">
        <v>121</v>
      </c>
      <c r="N35" s="1059">
        <f t="shared" si="0"/>
        <v>75</v>
      </c>
    </row>
    <row r="36" spans="1:15" x14ac:dyDescent="0.2">
      <c r="A36" s="1058" t="s">
        <v>132</v>
      </c>
      <c r="B36" s="29">
        <v>387</v>
      </c>
      <c r="C36" s="30" t="s">
        <v>121</v>
      </c>
      <c r="D36" s="30" t="s">
        <v>121</v>
      </c>
      <c r="E36" s="1061">
        <v>1513</v>
      </c>
      <c r="F36" s="30">
        <v>242</v>
      </c>
      <c r="G36" s="30" t="s">
        <v>121</v>
      </c>
      <c r="H36" s="30" t="s">
        <v>121</v>
      </c>
      <c r="I36" s="197" t="s">
        <v>121</v>
      </c>
      <c r="J36" s="30" t="s">
        <v>121</v>
      </c>
      <c r="K36" s="197" t="s">
        <v>121</v>
      </c>
      <c r="L36" s="30" t="s">
        <v>121</v>
      </c>
      <c r="M36" s="153" t="s">
        <v>121</v>
      </c>
      <c r="N36" s="1059">
        <f t="shared" si="0"/>
        <v>2142</v>
      </c>
      <c r="O36" s="450"/>
    </row>
    <row r="37" spans="1:15" x14ac:dyDescent="0.2">
      <c r="A37" s="1058" t="s">
        <v>133</v>
      </c>
      <c r="B37" s="29">
        <v>40</v>
      </c>
      <c r="C37" s="30" t="s">
        <v>121</v>
      </c>
      <c r="D37" s="30" t="s">
        <v>121</v>
      </c>
      <c r="E37" s="30">
        <v>769</v>
      </c>
      <c r="F37" s="30">
        <v>170</v>
      </c>
      <c r="G37" s="30" t="s">
        <v>121</v>
      </c>
      <c r="H37" s="30" t="s">
        <v>121</v>
      </c>
      <c r="I37" s="197" t="s">
        <v>121</v>
      </c>
      <c r="J37" s="30" t="s">
        <v>121</v>
      </c>
      <c r="K37" s="197" t="s">
        <v>121</v>
      </c>
      <c r="L37" s="30" t="s">
        <v>121</v>
      </c>
      <c r="M37" s="153" t="s">
        <v>121</v>
      </c>
      <c r="N37" s="1059">
        <f t="shared" si="0"/>
        <v>979</v>
      </c>
    </row>
    <row r="38" spans="1:15" x14ac:dyDescent="0.2">
      <c r="A38" s="1058" t="s">
        <v>116</v>
      </c>
      <c r="B38" s="29">
        <v>6</v>
      </c>
      <c r="C38" s="30" t="s">
        <v>121</v>
      </c>
      <c r="D38" s="30">
        <v>9</v>
      </c>
      <c r="E38" s="30" t="s">
        <v>121</v>
      </c>
      <c r="F38" s="30" t="s">
        <v>121</v>
      </c>
      <c r="G38" s="30">
        <v>1</v>
      </c>
      <c r="H38" s="30" t="s">
        <v>121</v>
      </c>
      <c r="I38" s="197" t="s">
        <v>121</v>
      </c>
      <c r="J38" s="30" t="s">
        <v>121</v>
      </c>
      <c r="K38" s="197" t="s">
        <v>121</v>
      </c>
      <c r="L38" s="30">
        <v>1</v>
      </c>
      <c r="M38" s="153" t="s">
        <v>121</v>
      </c>
      <c r="N38" s="1059">
        <f t="shared" ref="N38:N101" si="1">SUM(B38:M38)</f>
        <v>17</v>
      </c>
      <c r="O38" s="450"/>
    </row>
    <row r="39" spans="1:15" x14ac:dyDescent="0.2">
      <c r="A39" s="1058" t="s">
        <v>23</v>
      </c>
      <c r="B39" s="29">
        <v>14</v>
      </c>
      <c r="C39" s="30" t="s">
        <v>121</v>
      </c>
      <c r="D39" s="30">
        <v>20</v>
      </c>
      <c r="E39" s="30" t="s">
        <v>121</v>
      </c>
      <c r="F39" s="30" t="s">
        <v>121</v>
      </c>
      <c r="G39" s="30" t="s">
        <v>121</v>
      </c>
      <c r="H39" s="30" t="s">
        <v>121</v>
      </c>
      <c r="I39" s="197" t="s">
        <v>121</v>
      </c>
      <c r="J39" s="30" t="s">
        <v>121</v>
      </c>
      <c r="K39" s="197" t="s">
        <v>121</v>
      </c>
      <c r="L39" s="30">
        <v>1</v>
      </c>
      <c r="M39" s="153" t="s">
        <v>121</v>
      </c>
      <c r="N39" s="1059">
        <f t="shared" si="1"/>
        <v>35</v>
      </c>
    </row>
    <row r="40" spans="1:15" x14ac:dyDescent="0.2">
      <c r="A40" s="1058" t="s">
        <v>24</v>
      </c>
      <c r="B40" s="29">
        <v>418</v>
      </c>
      <c r="C40" s="30">
        <v>25</v>
      </c>
      <c r="D40" s="30">
        <v>567</v>
      </c>
      <c r="E40" s="30" t="s">
        <v>121</v>
      </c>
      <c r="F40" s="30" t="s">
        <v>121</v>
      </c>
      <c r="G40" s="30">
        <v>4</v>
      </c>
      <c r="H40" s="30" t="s">
        <v>121</v>
      </c>
      <c r="I40" s="197" t="s">
        <v>121</v>
      </c>
      <c r="J40" s="30">
        <v>38</v>
      </c>
      <c r="K40" s="197">
        <v>2</v>
      </c>
      <c r="L40" s="30">
        <v>5</v>
      </c>
      <c r="M40" s="153" t="s">
        <v>121</v>
      </c>
      <c r="N40" s="1059">
        <f t="shared" si="1"/>
        <v>1059</v>
      </c>
      <c r="O40" s="450"/>
    </row>
    <row r="41" spans="1:15" x14ac:dyDescent="0.2">
      <c r="A41" s="1058" t="s">
        <v>25</v>
      </c>
      <c r="B41" s="29">
        <v>28</v>
      </c>
      <c r="C41" s="30">
        <v>1</v>
      </c>
      <c r="D41" s="30">
        <v>14</v>
      </c>
      <c r="E41" s="30" t="s">
        <v>121</v>
      </c>
      <c r="F41" s="30" t="s">
        <v>121</v>
      </c>
      <c r="G41" s="30">
        <v>2</v>
      </c>
      <c r="H41" s="30" t="s">
        <v>121</v>
      </c>
      <c r="I41" s="197" t="s">
        <v>121</v>
      </c>
      <c r="J41" s="30" t="s">
        <v>121</v>
      </c>
      <c r="K41" s="197" t="s">
        <v>121</v>
      </c>
      <c r="L41" s="30" t="s">
        <v>121</v>
      </c>
      <c r="M41" s="153" t="s">
        <v>121</v>
      </c>
      <c r="N41" s="1059">
        <f t="shared" si="1"/>
        <v>45</v>
      </c>
    </row>
    <row r="42" spans="1:15" x14ac:dyDescent="0.2">
      <c r="A42" s="1058" t="s">
        <v>206</v>
      </c>
      <c r="B42" s="29">
        <v>1</v>
      </c>
      <c r="C42" s="30" t="s">
        <v>121</v>
      </c>
      <c r="D42" s="30">
        <v>1</v>
      </c>
      <c r="E42" s="30" t="s">
        <v>121</v>
      </c>
      <c r="F42" s="30" t="s">
        <v>121</v>
      </c>
      <c r="G42" s="30">
        <v>1</v>
      </c>
      <c r="H42" s="30" t="s">
        <v>121</v>
      </c>
      <c r="I42" s="197" t="s">
        <v>121</v>
      </c>
      <c r="J42" s="30" t="s">
        <v>121</v>
      </c>
      <c r="K42" s="197">
        <v>13</v>
      </c>
      <c r="L42" s="30" t="s">
        <v>121</v>
      </c>
      <c r="M42" s="153" t="s">
        <v>121</v>
      </c>
      <c r="N42" s="1059">
        <f t="shared" si="1"/>
        <v>16</v>
      </c>
      <c r="O42" s="450"/>
    </row>
    <row r="43" spans="1:15" x14ac:dyDescent="0.2">
      <c r="A43" s="1058" t="s">
        <v>238</v>
      </c>
      <c r="B43" s="29">
        <v>9</v>
      </c>
      <c r="C43" s="30" t="s">
        <v>121</v>
      </c>
      <c r="D43" s="30" t="s">
        <v>121</v>
      </c>
      <c r="E43" s="30">
        <v>115</v>
      </c>
      <c r="F43" s="30">
        <v>23</v>
      </c>
      <c r="G43" s="30" t="s">
        <v>121</v>
      </c>
      <c r="H43" s="30" t="s">
        <v>121</v>
      </c>
      <c r="I43" s="197" t="s">
        <v>121</v>
      </c>
      <c r="J43" s="30" t="s">
        <v>121</v>
      </c>
      <c r="K43" s="197" t="s">
        <v>121</v>
      </c>
      <c r="L43" s="30" t="s">
        <v>121</v>
      </c>
      <c r="M43" s="153" t="s">
        <v>121</v>
      </c>
      <c r="N43" s="1059">
        <f t="shared" si="1"/>
        <v>147</v>
      </c>
    </row>
    <row r="44" spans="1:15" x14ac:dyDescent="0.2">
      <c r="A44" s="1058" t="s">
        <v>26</v>
      </c>
      <c r="B44" s="29">
        <v>26</v>
      </c>
      <c r="C44" s="30">
        <v>1</v>
      </c>
      <c r="D44" s="30">
        <v>18</v>
      </c>
      <c r="E44" s="30" t="s">
        <v>121</v>
      </c>
      <c r="F44" s="30" t="s">
        <v>121</v>
      </c>
      <c r="G44" s="30" t="s">
        <v>121</v>
      </c>
      <c r="H44" s="30" t="s">
        <v>121</v>
      </c>
      <c r="I44" s="197" t="s">
        <v>121</v>
      </c>
      <c r="J44" s="30">
        <v>5</v>
      </c>
      <c r="K44" s="197" t="s">
        <v>121</v>
      </c>
      <c r="L44" s="30" t="s">
        <v>121</v>
      </c>
      <c r="M44" s="153" t="s">
        <v>121</v>
      </c>
      <c r="N44" s="1059">
        <f t="shared" si="1"/>
        <v>50</v>
      </c>
      <c r="O44" s="450"/>
    </row>
    <row r="45" spans="1:15" x14ac:dyDescent="0.2">
      <c r="A45" s="1058" t="s">
        <v>27</v>
      </c>
      <c r="B45" s="29">
        <v>71</v>
      </c>
      <c r="C45" s="30">
        <v>39</v>
      </c>
      <c r="D45" s="30">
        <v>264</v>
      </c>
      <c r="E45" s="30" t="s">
        <v>121</v>
      </c>
      <c r="F45" s="30" t="s">
        <v>121</v>
      </c>
      <c r="G45" s="30">
        <v>8</v>
      </c>
      <c r="H45" s="30" t="s">
        <v>121</v>
      </c>
      <c r="I45" s="197" t="s">
        <v>121</v>
      </c>
      <c r="J45" s="30" t="s">
        <v>121</v>
      </c>
      <c r="K45" s="197" t="s">
        <v>121</v>
      </c>
      <c r="L45" s="30">
        <v>2</v>
      </c>
      <c r="M45" s="153" t="s">
        <v>121</v>
      </c>
      <c r="N45" s="1059">
        <f t="shared" si="1"/>
        <v>384</v>
      </c>
    </row>
    <row r="46" spans="1:15" x14ac:dyDescent="0.2">
      <c r="A46" s="1058" t="s">
        <v>175</v>
      </c>
      <c r="B46" s="29">
        <v>22</v>
      </c>
      <c r="C46" s="30" t="s">
        <v>121</v>
      </c>
      <c r="D46" s="30" t="s">
        <v>121</v>
      </c>
      <c r="E46" s="30">
        <v>805</v>
      </c>
      <c r="F46" s="30">
        <v>35</v>
      </c>
      <c r="G46" s="30" t="s">
        <v>121</v>
      </c>
      <c r="H46" s="30" t="s">
        <v>121</v>
      </c>
      <c r="I46" s="197" t="s">
        <v>121</v>
      </c>
      <c r="J46" s="30" t="s">
        <v>121</v>
      </c>
      <c r="K46" s="197" t="s">
        <v>121</v>
      </c>
      <c r="L46" s="30" t="s">
        <v>121</v>
      </c>
      <c r="M46" s="153" t="s">
        <v>121</v>
      </c>
      <c r="N46" s="1059">
        <f t="shared" si="1"/>
        <v>862</v>
      </c>
      <c r="O46" s="450"/>
    </row>
    <row r="47" spans="1:15" x14ac:dyDescent="0.2">
      <c r="A47" s="1058" t="s">
        <v>134</v>
      </c>
      <c r="B47" s="29">
        <v>190</v>
      </c>
      <c r="C47" s="30" t="s">
        <v>121</v>
      </c>
      <c r="D47" s="30" t="s">
        <v>121</v>
      </c>
      <c r="E47" s="1061">
        <v>4656</v>
      </c>
      <c r="F47" s="30">
        <v>451</v>
      </c>
      <c r="G47" s="30" t="s">
        <v>121</v>
      </c>
      <c r="H47" s="30" t="s">
        <v>121</v>
      </c>
      <c r="I47" s="197" t="s">
        <v>121</v>
      </c>
      <c r="J47" s="30" t="s">
        <v>121</v>
      </c>
      <c r="K47" s="197" t="s">
        <v>121</v>
      </c>
      <c r="L47" s="30" t="s">
        <v>121</v>
      </c>
      <c r="M47" s="153" t="s">
        <v>121</v>
      </c>
      <c r="N47" s="1059">
        <f t="shared" si="1"/>
        <v>5297</v>
      </c>
    </row>
    <row r="48" spans="1:15" x14ac:dyDescent="0.2">
      <c r="A48" s="1058" t="s">
        <v>207</v>
      </c>
      <c r="B48" s="29">
        <v>3</v>
      </c>
      <c r="C48" s="30" t="s">
        <v>121</v>
      </c>
      <c r="D48" s="30">
        <v>1</v>
      </c>
      <c r="E48" s="30" t="s">
        <v>121</v>
      </c>
      <c r="F48" s="30" t="s">
        <v>121</v>
      </c>
      <c r="G48" s="30" t="s">
        <v>121</v>
      </c>
      <c r="H48" s="30" t="s">
        <v>121</v>
      </c>
      <c r="I48" s="197" t="s">
        <v>121</v>
      </c>
      <c r="J48" s="30" t="s">
        <v>121</v>
      </c>
      <c r="K48" s="197" t="s">
        <v>121</v>
      </c>
      <c r="L48" s="30" t="s">
        <v>121</v>
      </c>
      <c r="M48" s="153" t="s">
        <v>121</v>
      </c>
      <c r="N48" s="1059">
        <f t="shared" si="1"/>
        <v>4</v>
      </c>
      <c r="O48" s="450"/>
    </row>
    <row r="49" spans="1:15" x14ac:dyDescent="0.2">
      <c r="A49" s="1058" t="s">
        <v>28</v>
      </c>
      <c r="B49" s="29">
        <v>8</v>
      </c>
      <c r="C49" s="30" t="s">
        <v>121</v>
      </c>
      <c r="D49" s="30">
        <v>13</v>
      </c>
      <c r="E49" s="30" t="s">
        <v>121</v>
      </c>
      <c r="F49" s="30" t="s">
        <v>121</v>
      </c>
      <c r="G49" s="30" t="s">
        <v>121</v>
      </c>
      <c r="H49" s="30" t="s">
        <v>121</v>
      </c>
      <c r="I49" s="197" t="s">
        <v>121</v>
      </c>
      <c r="J49" s="30" t="s">
        <v>121</v>
      </c>
      <c r="K49" s="197" t="s">
        <v>121</v>
      </c>
      <c r="L49" s="30">
        <v>1</v>
      </c>
      <c r="M49" s="153">
        <v>1</v>
      </c>
      <c r="N49" s="1059">
        <f t="shared" si="1"/>
        <v>23</v>
      </c>
    </row>
    <row r="50" spans="1:15" x14ac:dyDescent="0.2">
      <c r="A50" s="1058" t="s">
        <v>29</v>
      </c>
      <c r="B50" s="29">
        <v>19</v>
      </c>
      <c r="C50" s="30">
        <v>3</v>
      </c>
      <c r="D50" s="30">
        <v>37</v>
      </c>
      <c r="E50" s="30" t="s">
        <v>121</v>
      </c>
      <c r="F50" s="30" t="s">
        <v>121</v>
      </c>
      <c r="G50" s="30" t="s">
        <v>121</v>
      </c>
      <c r="H50" s="30" t="s">
        <v>121</v>
      </c>
      <c r="I50" s="197" t="s">
        <v>121</v>
      </c>
      <c r="J50" s="30" t="s">
        <v>121</v>
      </c>
      <c r="K50" s="197" t="s">
        <v>121</v>
      </c>
      <c r="L50" s="30">
        <v>1</v>
      </c>
      <c r="M50" s="153" t="s">
        <v>121</v>
      </c>
      <c r="N50" s="1059">
        <f t="shared" si="1"/>
        <v>60</v>
      </c>
      <c r="O50" s="450"/>
    </row>
    <row r="51" spans="1:15" x14ac:dyDescent="0.2">
      <c r="A51" s="1058" t="s">
        <v>135</v>
      </c>
      <c r="B51" s="29">
        <v>157</v>
      </c>
      <c r="C51" s="30" t="s">
        <v>121</v>
      </c>
      <c r="D51" s="30" t="s">
        <v>121</v>
      </c>
      <c r="E51" s="30">
        <v>713</v>
      </c>
      <c r="F51" s="30">
        <v>231</v>
      </c>
      <c r="G51" s="30" t="s">
        <v>121</v>
      </c>
      <c r="H51" s="30" t="s">
        <v>121</v>
      </c>
      <c r="I51" s="197" t="s">
        <v>121</v>
      </c>
      <c r="J51" s="30" t="s">
        <v>121</v>
      </c>
      <c r="K51" s="197" t="s">
        <v>121</v>
      </c>
      <c r="L51" s="30" t="s">
        <v>121</v>
      </c>
      <c r="M51" s="153" t="s">
        <v>121</v>
      </c>
      <c r="N51" s="1059">
        <f t="shared" si="1"/>
        <v>1101</v>
      </c>
    </row>
    <row r="52" spans="1:15" x14ac:dyDescent="0.2">
      <c r="A52" s="1058" t="s">
        <v>30</v>
      </c>
      <c r="B52" s="29">
        <v>133</v>
      </c>
      <c r="C52" s="30">
        <v>42</v>
      </c>
      <c r="D52" s="30">
        <v>558</v>
      </c>
      <c r="E52" s="30" t="s">
        <v>121</v>
      </c>
      <c r="F52" s="30" t="s">
        <v>121</v>
      </c>
      <c r="G52" s="30">
        <v>6</v>
      </c>
      <c r="H52" s="30">
        <v>3</v>
      </c>
      <c r="I52" s="197" t="s">
        <v>121</v>
      </c>
      <c r="J52" s="30">
        <v>1</v>
      </c>
      <c r="K52" s="197">
        <v>1</v>
      </c>
      <c r="L52" s="30">
        <v>145</v>
      </c>
      <c r="M52" s="153">
        <v>3</v>
      </c>
      <c r="N52" s="1059">
        <f t="shared" si="1"/>
        <v>892</v>
      </c>
      <c r="O52" s="450"/>
    </row>
    <row r="53" spans="1:15" x14ac:dyDescent="0.2">
      <c r="A53" s="1058" t="s">
        <v>31</v>
      </c>
      <c r="B53" s="29" t="s">
        <v>121</v>
      </c>
      <c r="C53" s="30" t="s">
        <v>121</v>
      </c>
      <c r="D53" s="30">
        <v>2</v>
      </c>
      <c r="E53" s="30" t="s">
        <v>121</v>
      </c>
      <c r="F53" s="30" t="s">
        <v>121</v>
      </c>
      <c r="G53" s="30" t="s">
        <v>121</v>
      </c>
      <c r="H53" s="30" t="s">
        <v>121</v>
      </c>
      <c r="I53" s="197" t="s">
        <v>121</v>
      </c>
      <c r="J53" s="30" t="s">
        <v>121</v>
      </c>
      <c r="K53" s="197" t="s">
        <v>121</v>
      </c>
      <c r="L53" s="30" t="s">
        <v>121</v>
      </c>
      <c r="M53" s="153" t="s">
        <v>121</v>
      </c>
      <c r="N53" s="1059">
        <f t="shared" si="1"/>
        <v>2</v>
      </c>
    </row>
    <row r="54" spans="1:15" x14ac:dyDescent="0.2">
      <c r="A54" s="1058" t="s">
        <v>32</v>
      </c>
      <c r="B54" s="29">
        <v>10</v>
      </c>
      <c r="C54" s="30">
        <v>1</v>
      </c>
      <c r="D54" s="30">
        <v>10</v>
      </c>
      <c r="E54" s="30" t="s">
        <v>121</v>
      </c>
      <c r="F54" s="30" t="s">
        <v>121</v>
      </c>
      <c r="G54" s="30" t="s">
        <v>121</v>
      </c>
      <c r="H54" s="30" t="s">
        <v>121</v>
      </c>
      <c r="I54" s="197" t="s">
        <v>121</v>
      </c>
      <c r="J54" s="30" t="s">
        <v>121</v>
      </c>
      <c r="K54" s="197" t="s">
        <v>121</v>
      </c>
      <c r="L54" s="30">
        <v>1</v>
      </c>
      <c r="M54" s="153" t="s">
        <v>121</v>
      </c>
      <c r="N54" s="1059">
        <f t="shared" si="1"/>
        <v>22</v>
      </c>
      <c r="O54" s="450"/>
    </row>
    <row r="55" spans="1:15" x14ac:dyDescent="0.2">
      <c r="A55" s="1058" t="s">
        <v>33</v>
      </c>
      <c r="B55" s="29">
        <v>9</v>
      </c>
      <c r="C55" s="30">
        <v>1</v>
      </c>
      <c r="D55" s="30">
        <v>17</v>
      </c>
      <c r="E55" s="30" t="s">
        <v>121</v>
      </c>
      <c r="F55" s="30" t="s">
        <v>121</v>
      </c>
      <c r="G55" s="30" t="s">
        <v>121</v>
      </c>
      <c r="H55" s="30" t="s">
        <v>121</v>
      </c>
      <c r="I55" s="197" t="s">
        <v>121</v>
      </c>
      <c r="J55" s="30" t="s">
        <v>121</v>
      </c>
      <c r="K55" s="197" t="s">
        <v>121</v>
      </c>
      <c r="L55" s="30">
        <v>3</v>
      </c>
      <c r="M55" s="153">
        <v>1</v>
      </c>
      <c r="N55" s="1059">
        <f t="shared" si="1"/>
        <v>31</v>
      </c>
    </row>
    <row r="56" spans="1:15" x14ac:dyDescent="0.2">
      <c r="A56" s="1058" t="s">
        <v>208</v>
      </c>
      <c r="B56" s="29">
        <v>1</v>
      </c>
      <c r="C56" s="30" t="s">
        <v>121</v>
      </c>
      <c r="D56" s="30">
        <v>1</v>
      </c>
      <c r="E56" s="30" t="s">
        <v>121</v>
      </c>
      <c r="F56" s="30" t="s">
        <v>121</v>
      </c>
      <c r="G56" s="30" t="s">
        <v>121</v>
      </c>
      <c r="H56" s="30" t="s">
        <v>121</v>
      </c>
      <c r="I56" s="197" t="s">
        <v>121</v>
      </c>
      <c r="J56" s="30" t="s">
        <v>121</v>
      </c>
      <c r="K56" s="197" t="s">
        <v>121</v>
      </c>
      <c r="L56" s="30">
        <v>1</v>
      </c>
      <c r="M56" s="153" t="s">
        <v>121</v>
      </c>
      <c r="N56" s="1059">
        <f t="shared" si="1"/>
        <v>3</v>
      </c>
      <c r="O56" s="450"/>
    </row>
    <row r="57" spans="1:15" x14ac:dyDescent="0.2">
      <c r="A57" s="1058" t="s">
        <v>209</v>
      </c>
      <c r="B57" s="29">
        <v>1</v>
      </c>
      <c r="C57" s="30" t="s">
        <v>121</v>
      </c>
      <c r="D57" s="30">
        <v>1</v>
      </c>
      <c r="E57" s="30" t="s">
        <v>121</v>
      </c>
      <c r="F57" s="30" t="s">
        <v>121</v>
      </c>
      <c r="G57" s="30" t="s">
        <v>121</v>
      </c>
      <c r="H57" s="30" t="s">
        <v>121</v>
      </c>
      <c r="I57" s="197" t="s">
        <v>121</v>
      </c>
      <c r="J57" s="30" t="s">
        <v>121</v>
      </c>
      <c r="K57" s="197" t="s">
        <v>121</v>
      </c>
      <c r="L57" s="30" t="s">
        <v>121</v>
      </c>
      <c r="M57" s="153" t="s">
        <v>121</v>
      </c>
      <c r="N57" s="1059">
        <f t="shared" si="1"/>
        <v>2</v>
      </c>
    </row>
    <row r="58" spans="1:15" x14ac:dyDescent="0.2">
      <c r="A58" s="1058" t="s">
        <v>148</v>
      </c>
      <c r="B58" s="29">
        <v>2</v>
      </c>
      <c r="C58" s="30" t="s">
        <v>121</v>
      </c>
      <c r="D58" s="30">
        <v>11</v>
      </c>
      <c r="E58" s="30" t="s">
        <v>121</v>
      </c>
      <c r="F58" s="30" t="s">
        <v>121</v>
      </c>
      <c r="G58" s="30" t="s">
        <v>121</v>
      </c>
      <c r="H58" s="30" t="s">
        <v>121</v>
      </c>
      <c r="I58" s="197" t="s">
        <v>121</v>
      </c>
      <c r="J58" s="30" t="s">
        <v>121</v>
      </c>
      <c r="K58" s="197" t="s">
        <v>121</v>
      </c>
      <c r="L58" s="30">
        <v>1</v>
      </c>
      <c r="M58" s="153" t="s">
        <v>121</v>
      </c>
      <c r="N58" s="1059">
        <f t="shared" si="1"/>
        <v>14</v>
      </c>
      <c r="O58" s="450"/>
    </row>
    <row r="59" spans="1:15" x14ac:dyDescent="0.2">
      <c r="A59" s="1058" t="s">
        <v>219</v>
      </c>
      <c r="B59" s="29">
        <v>60</v>
      </c>
      <c r="C59" s="30" t="s">
        <v>121</v>
      </c>
      <c r="D59" s="30" t="s">
        <v>121</v>
      </c>
      <c r="E59" s="1061">
        <v>4310</v>
      </c>
      <c r="F59" s="30">
        <v>155</v>
      </c>
      <c r="G59" s="30" t="s">
        <v>121</v>
      </c>
      <c r="H59" s="30" t="s">
        <v>121</v>
      </c>
      <c r="I59" s="197" t="s">
        <v>121</v>
      </c>
      <c r="J59" s="30" t="s">
        <v>121</v>
      </c>
      <c r="K59" s="197" t="s">
        <v>121</v>
      </c>
      <c r="L59" s="30" t="s">
        <v>121</v>
      </c>
      <c r="M59" s="153" t="s">
        <v>121</v>
      </c>
      <c r="N59" s="1059">
        <f t="shared" si="1"/>
        <v>4525</v>
      </c>
    </row>
    <row r="60" spans="1:15" x14ac:dyDescent="0.2">
      <c r="A60" s="1058" t="s">
        <v>34</v>
      </c>
      <c r="B60" s="29">
        <v>2</v>
      </c>
      <c r="C60" s="30">
        <v>2</v>
      </c>
      <c r="D60" s="30">
        <v>6</v>
      </c>
      <c r="E60" s="30" t="s">
        <v>121</v>
      </c>
      <c r="F60" s="30" t="s">
        <v>121</v>
      </c>
      <c r="G60" s="30" t="s">
        <v>121</v>
      </c>
      <c r="H60" s="30" t="s">
        <v>121</v>
      </c>
      <c r="I60" s="197" t="s">
        <v>121</v>
      </c>
      <c r="J60" s="30" t="s">
        <v>121</v>
      </c>
      <c r="K60" s="197" t="s">
        <v>121</v>
      </c>
      <c r="L60" s="30" t="s">
        <v>121</v>
      </c>
      <c r="M60" s="153" t="s">
        <v>121</v>
      </c>
      <c r="N60" s="1059">
        <f t="shared" si="1"/>
        <v>10</v>
      </c>
      <c r="O60" s="450"/>
    </row>
    <row r="61" spans="1:15" x14ac:dyDescent="0.2">
      <c r="A61" s="1058" t="s">
        <v>210</v>
      </c>
      <c r="B61" s="29">
        <v>1</v>
      </c>
      <c r="C61" s="30">
        <v>2</v>
      </c>
      <c r="D61" s="30">
        <v>8</v>
      </c>
      <c r="E61" s="30" t="s">
        <v>121</v>
      </c>
      <c r="F61" s="30" t="s">
        <v>121</v>
      </c>
      <c r="G61" s="30" t="s">
        <v>121</v>
      </c>
      <c r="H61" s="30" t="s">
        <v>121</v>
      </c>
      <c r="I61" s="197" t="s">
        <v>121</v>
      </c>
      <c r="J61" s="30" t="s">
        <v>121</v>
      </c>
      <c r="K61" s="197" t="s">
        <v>121</v>
      </c>
      <c r="L61" s="30" t="s">
        <v>121</v>
      </c>
      <c r="M61" s="153" t="s">
        <v>121</v>
      </c>
      <c r="N61" s="1059">
        <f t="shared" si="1"/>
        <v>11</v>
      </c>
    </row>
    <row r="62" spans="1:15" x14ac:dyDescent="0.2">
      <c r="A62" s="1058" t="s">
        <v>35</v>
      </c>
      <c r="B62" s="29">
        <v>437</v>
      </c>
      <c r="C62" s="30">
        <v>449</v>
      </c>
      <c r="D62" s="1061">
        <v>2152</v>
      </c>
      <c r="E62" s="30" t="s">
        <v>121</v>
      </c>
      <c r="F62" s="30" t="s">
        <v>121</v>
      </c>
      <c r="G62" s="30">
        <v>15</v>
      </c>
      <c r="H62" s="30" t="s">
        <v>121</v>
      </c>
      <c r="I62" s="197" t="s">
        <v>121</v>
      </c>
      <c r="J62" s="30" t="s">
        <v>121</v>
      </c>
      <c r="K62" s="197" t="s">
        <v>121</v>
      </c>
      <c r="L62" s="30">
        <v>10</v>
      </c>
      <c r="M62" s="153" t="s">
        <v>121</v>
      </c>
      <c r="N62" s="1059">
        <f t="shared" si="1"/>
        <v>3063</v>
      </c>
      <c r="O62" s="450"/>
    </row>
    <row r="63" spans="1:15" x14ac:dyDescent="0.2">
      <c r="A63" s="1058" t="s">
        <v>36</v>
      </c>
      <c r="B63" s="29">
        <v>40</v>
      </c>
      <c r="C63" s="30">
        <v>8</v>
      </c>
      <c r="D63" s="30">
        <v>111</v>
      </c>
      <c r="E63" s="30" t="s">
        <v>121</v>
      </c>
      <c r="F63" s="30" t="s">
        <v>121</v>
      </c>
      <c r="G63" s="30">
        <v>4</v>
      </c>
      <c r="H63" s="30" t="s">
        <v>121</v>
      </c>
      <c r="I63" s="197" t="s">
        <v>121</v>
      </c>
      <c r="J63" s="30" t="s">
        <v>121</v>
      </c>
      <c r="K63" s="197" t="s">
        <v>121</v>
      </c>
      <c r="L63" s="30">
        <v>1</v>
      </c>
      <c r="M63" s="153" t="s">
        <v>121</v>
      </c>
      <c r="N63" s="1059">
        <f t="shared" si="1"/>
        <v>164</v>
      </c>
    </row>
    <row r="64" spans="1:15" x14ac:dyDescent="0.2">
      <c r="A64" s="1058" t="s">
        <v>37</v>
      </c>
      <c r="B64" s="29">
        <v>81</v>
      </c>
      <c r="C64" s="30">
        <v>11</v>
      </c>
      <c r="D64" s="30">
        <v>388</v>
      </c>
      <c r="E64" s="30" t="s">
        <v>121</v>
      </c>
      <c r="F64" s="30" t="s">
        <v>121</v>
      </c>
      <c r="G64" s="30">
        <v>5</v>
      </c>
      <c r="H64" s="30" t="s">
        <v>121</v>
      </c>
      <c r="I64" s="197" t="s">
        <v>121</v>
      </c>
      <c r="J64" s="30">
        <v>48</v>
      </c>
      <c r="K64" s="197">
        <v>50</v>
      </c>
      <c r="L64" s="30">
        <v>4</v>
      </c>
      <c r="M64" s="153" t="s">
        <v>121</v>
      </c>
      <c r="N64" s="1059">
        <f t="shared" si="1"/>
        <v>587</v>
      </c>
      <c r="O64" s="450"/>
    </row>
    <row r="65" spans="1:15" x14ac:dyDescent="0.2">
      <c r="A65" s="1058" t="s">
        <v>38</v>
      </c>
      <c r="B65" s="29">
        <v>30</v>
      </c>
      <c r="C65" s="30">
        <v>7</v>
      </c>
      <c r="D65" s="30">
        <v>183</v>
      </c>
      <c r="E65" s="30" t="s">
        <v>121</v>
      </c>
      <c r="F65" s="30" t="s">
        <v>121</v>
      </c>
      <c r="G65" s="30">
        <v>3</v>
      </c>
      <c r="H65" s="30" t="s">
        <v>121</v>
      </c>
      <c r="I65" s="197" t="s">
        <v>121</v>
      </c>
      <c r="J65" s="30">
        <v>17</v>
      </c>
      <c r="K65" s="197">
        <v>1</v>
      </c>
      <c r="L65" s="30">
        <v>1</v>
      </c>
      <c r="M65" s="153">
        <v>1</v>
      </c>
      <c r="N65" s="1059">
        <f t="shared" si="1"/>
        <v>243</v>
      </c>
    </row>
    <row r="66" spans="1:15" x14ac:dyDescent="0.2">
      <c r="A66" s="1058" t="s">
        <v>239</v>
      </c>
      <c r="B66" s="29">
        <v>20</v>
      </c>
      <c r="C66" s="30" t="s">
        <v>121</v>
      </c>
      <c r="D66" s="30" t="s">
        <v>121</v>
      </c>
      <c r="E66" s="30">
        <v>705</v>
      </c>
      <c r="F66" s="30">
        <v>51</v>
      </c>
      <c r="G66" s="30" t="s">
        <v>121</v>
      </c>
      <c r="H66" s="30" t="s">
        <v>121</v>
      </c>
      <c r="I66" s="197" t="s">
        <v>121</v>
      </c>
      <c r="J66" s="30" t="s">
        <v>121</v>
      </c>
      <c r="K66" s="197" t="s">
        <v>121</v>
      </c>
      <c r="L66" s="30" t="s">
        <v>121</v>
      </c>
      <c r="M66" s="153" t="s">
        <v>121</v>
      </c>
      <c r="N66" s="1059">
        <f t="shared" si="1"/>
        <v>776</v>
      </c>
      <c r="O66" s="450"/>
    </row>
    <row r="67" spans="1:15" x14ac:dyDescent="0.2">
      <c r="A67" s="1058" t="s">
        <v>240</v>
      </c>
      <c r="B67" s="29">
        <v>3</v>
      </c>
      <c r="C67" s="30" t="s">
        <v>121</v>
      </c>
      <c r="D67" s="30" t="s">
        <v>121</v>
      </c>
      <c r="E67" s="30">
        <v>27</v>
      </c>
      <c r="F67" s="30">
        <v>3</v>
      </c>
      <c r="G67" s="30" t="s">
        <v>121</v>
      </c>
      <c r="H67" s="30" t="s">
        <v>121</v>
      </c>
      <c r="I67" s="197" t="s">
        <v>121</v>
      </c>
      <c r="J67" s="30" t="s">
        <v>121</v>
      </c>
      <c r="K67" s="197" t="s">
        <v>121</v>
      </c>
      <c r="L67" s="30" t="s">
        <v>121</v>
      </c>
      <c r="M67" s="153" t="s">
        <v>121</v>
      </c>
      <c r="N67" s="1059">
        <f t="shared" si="1"/>
        <v>33</v>
      </c>
    </row>
    <row r="68" spans="1:15" x14ac:dyDescent="0.2">
      <c r="A68" s="1058" t="s">
        <v>39</v>
      </c>
      <c r="B68" s="29">
        <v>23</v>
      </c>
      <c r="C68" s="30">
        <v>30</v>
      </c>
      <c r="D68" s="30">
        <v>215</v>
      </c>
      <c r="E68" s="30" t="s">
        <v>121</v>
      </c>
      <c r="F68" s="30" t="s">
        <v>121</v>
      </c>
      <c r="G68" s="30">
        <v>11</v>
      </c>
      <c r="H68" s="30">
        <v>4</v>
      </c>
      <c r="I68" s="197" t="s">
        <v>121</v>
      </c>
      <c r="J68" s="30" t="s">
        <v>121</v>
      </c>
      <c r="K68" s="197" t="s">
        <v>121</v>
      </c>
      <c r="L68" s="30" t="s">
        <v>121</v>
      </c>
      <c r="M68" s="153" t="s">
        <v>121</v>
      </c>
      <c r="N68" s="1059">
        <f t="shared" si="1"/>
        <v>283</v>
      </c>
      <c r="O68" s="450"/>
    </row>
    <row r="69" spans="1:15" x14ac:dyDescent="0.2">
      <c r="A69" s="1058" t="s">
        <v>40</v>
      </c>
      <c r="B69" s="29">
        <v>5</v>
      </c>
      <c r="C69" s="30" t="s">
        <v>121</v>
      </c>
      <c r="D69" s="30">
        <v>14</v>
      </c>
      <c r="E69" s="30" t="s">
        <v>121</v>
      </c>
      <c r="F69" s="30" t="s">
        <v>121</v>
      </c>
      <c r="G69" s="30" t="s">
        <v>121</v>
      </c>
      <c r="H69" s="30" t="s">
        <v>121</v>
      </c>
      <c r="I69" s="197" t="s">
        <v>121</v>
      </c>
      <c r="J69" s="30" t="s">
        <v>121</v>
      </c>
      <c r="K69" s="197" t="s">
        <v>121</v>
      </c>
      <c r="L69" s="30" t="s">
        <v>121</v>
      </c>
      <c r="M69" s="153" t="s">
        <v>121</v>
      </c>
      <c r="N69" s="1059">
        <f t="shared" si="1"/>
        <v>19</v>
      </c>
    </row>
    <row r="70" spans="1:15" x14ac:dyDescent="0.2">
      <c r="A70" s="1058" t="s">
        <v>41</v>
      </c>
      <c r="B70" s="29">
        <v>203</v>
      </c>
      <c r="C70" s="30">
        <v>28</v>
      </c>
      <c r="D70" s="30">
        <v>632</v>
      </c>
      <c r="E70" s="30" t="s">
        <v>121</v>
      </c>
      <c r="F70" s="30" t="s">
        <v>121</v>
      </c>
      <c r="G70" s="30">
        <v>12</v>
      </c>
      <c r="H70" s="30">
        <v>1</v>
      </c>
      <c r="I70" s="197" t="s">
        <v>121</v>
      </c>
      <c r="J70" s="30" t="s">
        <v>121</v>
      </c>
      <c r="K70" s="197" t="s">
        <v>121</v>
      </c>
      <c r="L70" s="30">
        <v>1</v>
      </c>
      <c r="M70" s="153" t="s">
        <v>121</v>
      </c>
      <c r="N70" s="1059">
        <f t="shared" si="1"/>
        <v>877</v>
      </c>
      <c r="O70" s="450"/>
    </row>
    <row r="71" spans="1:15" x14ac:dyDescent="0.2">
      <c r="A71" s="1058" t="s">
        <v>42</v>
      </c>
      <c r="B71" s="29">
        <v>24</v>
      </c>
      <c r="C71" s="30">
        <v>3</v>
      </c>
      <c r="D71" s="30">
        <v>63</v>
      </c>
      <c r="E71" s="30" t="s">
        <v>121</v>
      </c>
      <c r="F71" s="30" t="s">
        <v>121</v>
      </c>
      <c r="G71" s="30" t="s">
        <v>121</v>
      </c>
      <c r="H71" s="30" t="s">
        <v>121</v>
      </c>
      <c r="I71" s="197" t="s">
        <v>121</v>
      </c>
      <c r="J71" s="30" t="s">
        <v>121</v>
      </c>
      <c r="K71" s="197">
        <v>3</v>
      </c>
      <c r="L71" s="30">
        <v>1</v>
      </c>
      <c r="M71" s="153" t="s">
        <v>121</v>
      </c>
      <c r="N71" s="1059">
        <f t="shared" si="1"/>
        <v>94</v>
      </c>
    </row>
    <row r="72" spans="1:15" x14ac:dyDescent="0.2">
      <c r="A72" s="1058" t="s">
        <v>43</v>
      </c>
      <c r="B72" s="29">
        <v>83</v>
      </c>
      <c r="C72" s="30">
        <v>11</v>
      </c>
      <c r="D72" s="30">
        <v>82</v>
      </c>
      <c r="E72" s="30" t="s">
        <v>121</v>
      </c>
      <c r="F72" s="30" t="s">
        <v>121</v>
      </c>
      <c r="G72" s="30" t="s">
        <v>121</v>
      </c>
      <c r="H72" s="30" t="s">
        <v>121</v>
      </c>
      <c r="I72" s="197" t="s">
        <v>121</v>
      </c>
      <c r="J72" s="30">
        <v>2</v>
      </c>
      <c r="K72" s="197" t="s">
        <v>121</v>
      </c>
      <c r="L72" s="30">
        <v>3</v>
      </c>
      <c r="M72" s="153" t="s">
        <v>121</v>
      </c>
      <c r="N72" s="1059">
        <f t="shared" si="1"/>
        <v>181</v>
      </c>
      <c r="O72" s="450"/>
    </row>
    <row r="73" spans="1:15" x14ac:dyDescent="0.2">
      <c r="A73" s="1058" t="s">
        <v>110</v>
      </c>
      <c r="B73" s="29">
        <v>3</v>
      </c>
      <c r="C73" s="30" t="s">
        <v>121</v>
      </c>
      <c r="D73" s="30">
        <v>7</v>
      </c>
      <c r="E73" s="30" t="s">
        <v>121</v>
      </c>
      <c r="F73" s="30" t="s">
        <v>121</v>
      </c>
      <c r="G73" s="30">
        <v>1</v>
      </c>
      <c r="H73" s="30" t="s">
        <v>121</v>
      </c>
      <c r="I73" s="197" t="s">
        <v>121</v>
      </c>
      <c r="J73" s="30" t="s">
        <v>121</v>
      </c>
      <c r="K73" s="197" t="s">
        <v>121</v>
      </c>
      <c r="L73" s="30" t="s">
        <v>121</v>
      </c>
      <c r="M73" s="153" t="s">
        <v>121</v>
      </c>
      <c r="N73" s="1059">
        <f t="shared" si="1"/>
        <v>11</v>
      </c>
    </row>
    <row r="74" spans="1:15" x14ac:dyDescent="0.2">
      <c r="A74" s="1058" t="s">
        <v>44</v>
      </c>
      <c r="B74" s="29">
        <v>43</v>
      </c>
      <c r="C74" s="30">
        <v>13</v>
      </c>
      <c r="D74" s="30">
        <v>109</v>
      </c>
      <c r="E74" s="30" t="s">
        <v>121</v>
      </c>
      <c r="F74" s="30" t="s">
        <v>121</v>
      </c>
      <c r="G74" s="30">
        <v>2</v>
      </c>
      <c r="H74" s="30" t="s">
        <v>121</v>
      </c>
      <c r="I74" s="197" t="s">
        <v>121</v>
      </c>
      <c r="J74" s="30">
        <v>1</v>
      </c>
      <c r="K74" s="197">
        <v>1</v>
      </c>
      <c r="L74" s="30">
        <v>3</v>
      </c>
      <c r="M74" s="153" t="s">
        <v>121</v>
      </c>
      <c r="N74" s="1059">
        <f t="shared" si="1"/>
        <v>172</v>
      </c>
      <c r="O74" s="450"/>
    </row>
    <row r="75" spans="1:15" x14ac:dyDescent="0.2">
      <c r="A75" s="1058" t="s">
        <v>45</v>
      </c>
      <c r="B75" s="29">
        <v>131</v>
      </c>
      <c r="C75" s="30">
        <v>16</v>
      </c>
      <c r="D75" s="30">
        <v>257</v>
      </c>
      <c r="E75" s="30" t="s">
        <v>121</v>
      </c>
      <c r="F75" s="30" t="s">
        <v>121</v>
      </c>
      <c r="G75" s="30">
        <v>13</v>
      </c>
      <c r="H75" s="30" t="s">
        <v>121</v>
      </c>
      <c r="I75" s="197" t="s">
        <v>121</v>
      </c>
      <c r="J75" s="30" t="s">
        <v>121</v>
      </c>
      <c r="K75" s="197" t="s">
        <v>121</v>
      </c>
      <c r="L75" s="30">
        <v>2</v>
      </c>
      <c r="M75" s="153" t="s">
        <v>121</v>
      </c>
      <c r="N75" s="1059">
        <f t="shared" si="1"/>
        <v>419</v>
      </c>
    </row>
    <row r="76" spans="1:15" x14ac:dyDescent="0.2">
      <c r="A76" s="1058" t="s">
        <v>46</v>
      </c>
      <c r="B76" s="29">
        <v>1</v>
      </c>
      <c r="C76" s="30" t="s">
        <v>121</v>
      </c>
      <c r="D76" s="30" t="s">
        <v>121</v>
      </c>
      <c r="E76" s="30" t="s">
        <v>121</v>
      </c>
      <c r="F76" s="30" t="s">
        <v>121</v>
      </c>
      <c r="G76" s="30" t="s">
        <v>121</v>
      </c>
      <c r="H76" s="30" t="s">
        <v>121</v>
      </c>
      <c r="I76" s="197" t="s">
        <v>121</v>
      </c>
      <c r="J76" s="30" t="s">
        <v>121</v>
      </c>
      <c r="K76" s="197" t="s">
        <v>121</v>
      </c>
      <c r="L76" s="30" t="s">
        <v>121</v>
      </c>
      <c r="M76" s="153" t="s">
        <v>121</v>
      </c>
      <c r="N76" s="1059">
        <f t="shared" si="1"/>
        <v>1</v>
      </c>
      <c r="O76" s="450"/>
    </row>
    <row r="77" spans="1:15" x14ac:dyDescent="0.2">
      <c r="A77" s="1058" t="s">
        <v>47</v>
      </c>
      <c r="B77" s="29">
        <v>596</v>
      </c>
      <c r="C77" s="30">
        <v>36</v>
      </c>
      <c r="D77" s="30">
        <v>382</v>
      </c>
      <c r="E77" s="30" t="s">
        <v>121</v>
      </c>
      <c r="F77" s="30" t="s">
        <v>121</v>
      </c>
      <c r="G77" s="30">
        <v>3</v>
      </c>
      <c r="H77" s="30">
        <v>1</v>
      </c>
      <c r="I77" s="197" t="s">
        <v>121</v>
      </c>
      <c r="J77" s="30">
        <v>12</v>
      </c>
      <c r="K77" s="197">
        <v>21</v>
      </c>
      <c r="L77" s="30">
        <v>7</v>
      </c>
      <c r="M77" s="153" t="s">
        <v>121</v>
      </c>
      <c r="N77" s="1059">
        <f t="shared" si="1"/>
        <v>1058</v>
      </c>
    </row>
    <row r="78" spans="1:15" x14ac:dyDescent="0.2">
      <c r="A78" s="1058" t="s">
        <v>48</v>
      </c>
      <c r="B78" s="29">
        <v>17</v>
      </c>
      <c r="C78" s="30">
        <v>5</v>
      </c>
      <c r="D78" s="30">
        <v>67</v>
      </c>
      <c r="E78" s="30" t="s">
        <v>121</v>
      </c>
      <c r="F78" s="30" t="s">
        <v>121</v>
      </c>
      <c r="G78" s="30">
        <v>1</v>
      </c>
      <c r="H78" s="30" t="s">
        <v>121</v>
      </c>
      <c r="I78" s="197" t="s">
        <v>121</v>
      </c>
      <c r="J78" s="30" t="s">
        <v>121</v>
      </c>
      <c r="K78" s="197">
        <v>1</v>
      </c>
      <c r="L78" s="30">
        <v>3</v>
      </c>
      <c r="M78" s="153" t="s">
        <v>121</v>
      </c>
      <c r="N78" s="1059">
        <f t="shared" si="1"/>
        <v>94</v>
      </c>
      <c r="O78" s="450"/>
    </row>
    <row r="79" spans="1:15" x14ac:dyDescent="0.2">
      <c r="A79" s="1058" t="s">
        <v>49</v>
      </c>
      <c r="B79" s="29">
        <v>14</v>
      </c>
      <c r="C79" s="30">
        <v>4</v>
      </c>
      <c r="D79" s="30">
        <v>77</v>
      </c>
      <c r="E79" s="30" t="s">
        <v>121</v>
      </c>
      <c r="F79" s="30" t="s">
        <v>121</v>
      </c>
      <c r="G79" s="30" t="s">
        <v>121</v>
      </c>
      <c r="H79" s="30" t="s">
        <v>121</v>
      </c>
      <c r="I79" s="197" t="s">
        <v>121</v>
      </c>
      <c r="J79" s="30">
        <v>17</v>
      </c>
      <c r="K79" s="197">
        <v>7</v>
      </c>
      <c r="L79" s="30">
        <v>19</v>
      </c>
      <c r="M79" s="153" t="s">
        <v>121</v>
      </c>
      <c r="N79" s="1059">
        <f t="shared" si="1"/>
        <v>138</v>
      </c>
    </row>
    <row r="80" spans="1:15" x14ac:dyDescent="0.2">
      <c r="A80" s="1058" t="s">
        <v>51</v>
      </c>
      <c r="B80" s="29">
        <v>33</v>
      </c>
      <c r="C80" s="30">
        <v>5</v>
      </c>
      <c r="D80" s="30">
        <v>95</v>
      </c>
      <c r="E80" s="30" t="s">
        <v>121</v>
      </c>
      <c r="F80" s="30" t="s">
        <v>121</v>
      </c>
      <c r="G80" s="30">
        <v>2</v>
      </c>
      <c r="H80" s="30" t="s">
        <v>121</v>
      </c>
      <c r="I80" s="197" t="s">
        <v>121</v>
      </c>
      <c r="J80" s="30" t="s">
        <v>121</v>
      </c>
      <c r="K80" s="197" t="s">
        <v>121</v>
      </c>
      <c r="L80" s="30" t="s">
        <v>121</v>
      </c>
      <c r="M80" s="153" t="s">
        <v>121</v>
      </c>
      <c r="N80" s="1059">
        <f t="shared" si="1"/>
        <v>135</v>
      </c>
      <c r="O80" s="450"/>
    </row>
    <row r="81" spans="1:15" x14ac:dyDescent="0.2">
      <c r="A81" s="1058" t="s">
        <v>52</v>
      </c>
      <c r="B81" s="29" t="s">
        <v>121</v>
      </c>
      <c r="C81" s="30">
        <v>1</v>
      </c>
      <c r="D81" s="30">
        <v>1</v>
      </c>
      <c r="E81" s="30" t="s">
        <v>121</v>
      </c>
      <c r="F81" s="30" t="s">
        <v>121</v>
      </c>
      <c r="G81" s="30" t="s">
        <v>121</v>
      </c>
      <c r="H81" s="30" t="s">
        <v>121</v>
      </c>
      <c r="I81" s="197" t="s">
        <v>121</v>
      </c>
      <c r="J81" s="30" t="s">
        <v>121</v>
      </c>
      <c r="K81" s="197" t="s">
        <v>121</v>
      </c>
      <c r="L81" s="30" t="s">
        <v>121</v>
      </c>
      <c r="M81" s="153" t="s">
        <v>121</v>
      </c>
      <c r="N81" s="1059">
        <f t="shared" si="1"/>
        <v>2</v>
      </c>
    </row>
    <row r="82" spans="1:15" x14ac:dyDescent="0.2">
      <c r="A82" s="1058" t="s">
        <v>53</v>
      </c>
      <c r="B82" s="29">
        <v>18</v>
      </c>
      <c r="C82" s="30">
        <v>6</v>
      </c>
      <c r="D82" s="30">
        <v>48</v>
      </c>
      <c r="E82" s="30" t="s">
        <v>121</v>
      </c>
      <c r="F82" s="30" t="s">
        <v>121</v>
      </c>
      <c r="G82" s="30" t="s">
        <v>121</v>
      </c>
      <c r="H82" s="30" t="s">
        <v>121</v>
      </c>
      <c r="I82" s="197" t="s">
        <v>121</v>
      </c>
      <c r="J82" s="30">
        <v>8</v>
      </c>
      <c r="K82" s="197" t="s">
        <v>121</v>
      </c>
      <c r="L82" s="30">
        <v>7</v>
      </c>
      <c r="M82" s="153" t="s">
        <v>121</v>
      </c>
      <c r="N82" s="1059">
        <f t="shared" si="1"/>
        <v>87</v>
      </c>
      <c r="O82" s="450"/>
    </row>
    <row r="83" spans="1:15" x14ac:dyDescent="0.2">
      <c r="A83" s="1058" t="s">
        <v>54</v>
      </c>
      <c r="B83" s="29">
        <v>65</v>
      </c>
      <c r="C83" s="30">
        <v>240</v>
      </c>
      <c r="D83" s="1061">
        <v>1417</v>
      </c>
      <c r="E83" s="30" t="s">
        <v>121</v>
      </c>
      <c r="F83" s="30" t="s">
        <v>121</v>
      </c>
      <c r="G83" s="30">
        <v>6</v>
      </c>
      <c r="H83" s="30">
        <v>2</v>
      </c>
      <c r="I83" s="197" t="s">
        <v>121</v>
      </c>
      <c r="J83" s="30" t="s">
        <v>121</v>
      </c>
      <c r="K83" s="197" t="s">
        <v>121</v>
      </c>
      <c r="L83" s="30" t="s">
        <v>121</v>
      </c>
      <c r="M83" s="153" t="s">
        <v>121</v>
      </c>
      <c r="N83" s="1059">
        <f t="shared" si="1"/>
        <v>1730</v>
      </c>
    </row>
    <row r="84" spans="1:15" x14ac:dyDescent="0.2">
      <c r="A84" s="1058" t="s">
        <v>191</v>
      </c>
      <c r="B84" s="29" t="s">
        <v>121</v>
      </c>
      <c r="C84" s="30">
        <v>31</v>
      </c>
      <c r="D84" s="30">
        <v>330</v>
      </c>
      <c r="E84" s="30" t="s">
        <v>121</v>
      </c>
      <c r="F84" s="30" t="s">
        <v>121</v>
      </c>
      <c r="G84" s="30" t="s">
        <v>121</v>
      </c>
      <c r="H84" s="30" t="s">
        <v>121</v>
      </c>
      <c r="I84" s="197" t="s">
        <v>121</v>
      </c>
      <c r="J84" s="30">
        <v>1</v>
      </c>
      <c r="K84" s="197" t="s">
        <v>121</v>
      </c>
      <c r="L84" s="30" t="s">
        <v>121</v>
      </c>
      <c r="M84" s="153" t="s">
        <v>121</v>
      </c>
      <c r="N84" s="1059">
        <f t="shared" si="1"/>
        <v>362</v>
      </c>
      <c r="O84" s="450"/>
    </row>
    <row r="85" spans="1:15" x14ac:dyDescent="0.2">
      <c r="A85" s="1058" t="s">
        <v>55</v>
      </c>
      <c r="B85" s="29">
        <v>28</v>
      </c>
      <c r="C85" s="30">
        <v>2</v>
      </c>
      <c r="D85" s="30">
        <v>34</v>
      </c>
      <c r="E85" s="30" t="s">
        <v>121</v>
      </c>
      <c r="F85" s="30" t="s">
        <v>121</v>
      </c>
      <c r="G85" s="30" t="s">
        <v>121</v>
      </c>
      <c r="H85" s="30" t="s">
        <v>121</v>
      </c>
      <c r="I85" s="197" t="s">
        <v>121</v>
      </c>
      <c r="J85" s="30" t="s">
        <v>121</v>
      </c>
      <c r="K85" s="197" t="s">
        <v>121</v>
      </c>
      <c r="L85" s="30">
        <v>1</v>
      </c>
      <c r="M85" s="153" t="s">
        <v>121</v>
      </c>
      <c r="N85" s="1059">
        <f t="shared" si="1"/>
        <v>65</v>
      </c>
    </row>
    <row r="86" spans="1:15" x14ac:dyDescent="0.2">
      <c r="A86" s="1058" t="s">
        <v>144</v>
      </c>
      <c r="B86" s="29">
        <v>8</v>
      </c>
      <c r="C86" s="30" t="s">
        <v>121</v>
      </c>
      <c r="D86" s="30">
        <v>15</v>
      </c>
      <c r="E86" s="30" t="s">
        <v>121</v>
      </c>
      <c r="F86" s="30" t="s">
        <v>121</v>
      </c>
      <c r="G86" s="30" t="s">
        <v>121</v>
      </c>
      <c r="H86" s="30" t="s">
        <v>121</v>
      </c>
      <c r="I86" s="197" t="s">
        <v>121</v>
      </c>
      <c r="J86" s="30" t="s">
        <v>121</v>
      </c>
      <c r="K86" s="197" t="s">
        <v>121</v>
      </c>
      <c r="L86" s="30" t="s">
        <v>121</v>
      </c>
      <c r="M86" s="153" t="s">
        <v>121</v>
      </c>
      <c r="N86" s="1059">
        <f t="shared" si="1"/>
        <v>23</v>
      </c>
      <c r="O86" s="450"/>
    </row>
    <row r="87" spans="1:15" x14ac:dyDescent="0.2">
      <c r="A87" s="1058" t="s">
        <v>56</v>
      </c>
      <c r="B87" s="29">
        <v>44</v>
      </c>
      <c r="C87" s="30">
        <v>2</v>
      </c>
      <c r="D87" s="30">
        <v>69</v>
      </c>
      <c r="E87" s="30" t="s">
        <v>121</v>
      </c>
      <c r="F87" s="30" t="s">
        <v>121</v>
      </c>
      <c r="G87" s="30">
        <v>5</v>
      </c>
      <c r="H87" s="30" t="s">
        <v>121</v>
      </c>
      <c r="I87" s="197" t="s">
        <v>121</v>
      </c>
      <c r="J87" s="30">
        <v>11</v>
      </c>
      <c r="K87" s="197">
        <v>1</v>
      </c>
      <c r="L87" s="30">
        <v>3</v>
      </c>
      <c r="M87" s="153" t="s">
        <v>121</v>
      </c>
      <c r="N87" s="1059">
        <f t="shared" si="1"/>
        <v>135</v>
      </c>
    </row>
    <row r="88" spans="1:15" x14ac:dyDescent="0.2">
      <c r="A88" s="1058" t="s">
        <v>57</v>
      </c>
      <c r="B88" s="29">
        <v>12</v>
      </c>
      <c r="C88" s="30" t="s">
        <v>121</v>
      </c>
      <c r="D88" s="30">
        <v>6</v>
      </c>
      <c r="E88" s="30" t="s">
        <v>121</v>
      </c>
      <c r="F88" s="30" t="s">
        <v>121</v>
      </c>
      <c r="G88" s="30" t="s">
        <v>121</v>
      </c>
      <c r="H88" s="30" t="s">
        <v>121</v>
      </c>
      <c r="I88" s="197" t="s">
        <v>121</v>
      </c>
      <c r="J88" s="30" t="s">
        <v>121</v>
      </c>
      <c r="K88" s="197" t="s">
        <v>121</v>
      </c>
      <c r="L88" s="30" t="s">
        <v>121</v>
      </c>
      <c r="M88" s="153" t="s">
        <v>121</v>
      </c>
      <c r="N88" s="1059">
        <f t="shared" si="1"/>
        <v>18</v>
      </c>
      <c r="O88" s="450"/>
    </row>
    <row r="89" spans="1:15" x14ac:dyDescent="0.2">
      <c r="A89" s="1058" t="s">
        <v>211</v>
      </c>
      <c r="B89" s="29">
        <v>8</v>
      </c>
      <c r="C89" s="30" t="s">
        <v>121</v>
      </c>
      <c r="D89" s="30">
        <v>3</v>
      </c>
      <c r="E89" s="30" t="s">
        <v>121</v>
      </c>
      <c r="F89" s="30" t="s">
        <v>121</v>
      </c>
      <c r="G89" s="30" t="s">
        <v>121</v>
      </c>
      <c r="H89" s="30" t="s">
        <v>121</v>
      </c>
      <c r="I89" s="197" t="s">
        <v>121</v>
      </c>
      <c r="J89" s="30">
        <v>3</v>
      </c>
      <c r="K89" s="197">
        <v>1</v>
      </c>
      <c r="L89" s="30" t="s">
        <v>121</v>
      </c>
      <c r="M89" s="153" t="s">
        <v>121</v>
      </c>
      <c r="N89" s="1059">
        <f t="shared" si="1"/>
        <v>15</v>
      </c>
    </row>
    <row r="90" spans="1:15" x14ac:dyDescent="0.2">
      <c r="A90" s="1058" t="s">
        <v>58</v>
      </c>
      <c r="B90" s="29">
        <v>80</v>
      </c>
      <c r="C90" s="30">
        <v>5</v>
      </c>
      <c r="D90" s="30">
        <v>109</v>
      </c>
      <c r="E90" s="30" t="s">
        <v>121</v>
      </c>
      <c r="F90" s="30" t="s">
        <v>121</v>
      </c>
      <c r="G90" s="30">
        <v>2</v>
      </c>
      <c r="H90" s="30" t="s">
        <v>121</v>
      </c>
      <c r="I90" s="197" t="s">
        <v>121</v>
      </c>
      <c r="J90" s="30">
        <v>2</v>
      </c>
      <c r="K90" s="197" t="s">
        <v>121</v>
      </c>
      <c r="L90" s="30" t="s">
        <v>121</v>
      </c>
      <c r="M90" s="153" t="s">
        <v>121</v>
      </c>
      <c r="N90" s="1059">
        <f t="shared" si="1"/>
        <v>198</v>
      </c>
      <c r="O90" s="450"/>
    </row>
    <row r="91" spans="1:15" x14ac:dyDescent="0.2">
      <c r="A91" s="1058" t="s">
        <v>59</v>
      </c>
      <c r="B91" s="29">
        <v>2</v>
      </c>
      <c r="C91" s="30" t="s">
        <v>121</v>
      </c>
      <c r="D91" s="30">
        <v>2</v>
      </c>
      <c r="E91" s="30" t="s">
        <v>121</v>
      </c>
      <c r="F91" s="30" t="s">
        <v>121</v>
      </c>
      <c r="G91" s="30" t="s">
        <v>121</v>
      </c>
      <c r="H91" s="30" t="s">
        <v>121</v>
      </c>
      <c r="I91" s="197" t="s">
        <v>121</v>
      </c>
      <c r="J91" s="30" t="s">
        <v>121</v>
      </c>
      <c r="K91" s="197" t="s">
        <v>121</v>
      </c>
      <c r="L91" s="30">
        <v>1</v>
      </c>
      <c r="M91" s="153" t="s">
        <v>121</v>
      </c>
      <c r="N91" s="1059">
        <f t="shared" si="1"/>
        <v>5</v>
      </c>
    </row>
    <row r="92" spans="1:15" x14ac:dyDescent="0.2">
      <c r="A92" s="1058" t="s">
        <v>60</v>
      </c>
      <c r="B92" s="29">
        <v>50</v>
      </c>
      <c r="C92" s="30">
        <v>2</v>
      </c>
      <c r="D92" s="30">
        <v>261</v>
      </c>
      <c r="E92" s="30" t="s">
        <v>121</v>
      </c>
      <c r="F92" s="30" t="s">
        <v>121</v>
      </c>
      <c r="G92" s="30" t="s">
        <v>121</v>
      </c>
      <c r="H92" s="30" t="s">
        <v>121</v>
      </c>
      <c r="I92" s="197" t="s">
        <v>121</v>
      </c>
      <c r="J92" s="30">
        <v>5</v>
      </c>
      <c r="K92" s="197">
        <v>6</v>
      </c>
      <c r="L92" s="30">
        <v>2</v>
      </c>
      <c r="M92" s="153" t="s">
        <v>121</v>
      </c>
      <c r="N92" s="1059">
        <f t="shared" si="1"/>
        <v>326</v>
      </c>
      <c r="O92" s="450"/>
    </row>
    <row r="93" spans="1:15" x14ac:dyDescent="0.2">
      <c r="A93" s="1058" t="s">
        <v>360</v>
      </c>
      <c r="B93" s="29" t="s">
        <v>121</v>
      </c>
      <c r="C93" s="30" t="s">
        <v>121</v>
      </c>
      <c r="D93" s="30" t="s">
        <v>121</v>
      </c>
      <c r="E93" s="30">
        <v>1</v>
      </c>
      <c r="F93" s="30" t="s">
        <v>121</v>
      </c>
      <c r="G93" s="30" t="s">
        <v>121</v>
      </c>
      <c r="H93" s="30" t="s">
        <v>121</v>
      </c>
      <c r="I93" s="197" t="s">
        <v>121</v>
      </c>
      <c r="J93" s="30" t="s">
        <v>121</v>
      </c>
      <c r="K93" s="197" t="s">
        <v>121</v>
      </c>
      <c r="L93" s="30" t="s">
        <v>121</v>
      </c>
      <c r="M93" s="153" t="s">
        <v>121</v>
      </c>
      <c r="N93" s="1059">
        <f>SUM(B93:M93)</f>
        <v>1</v>
      </c>
    </row>
    <row r="94" spans="1:15" x14ac:dyDescent="0.2">
      <c r="A94" s="1058" t="s">
        <v>61</v>
      </c>
      <c r="B94" s="29">
        <v>238</v>
      </c>
      <c r="C94" s="30" t="s">
        <v>121</v>
      </c>
      <c r="D94" s="30" t="s">
        <v>121</v>
      </c>
      <c r="E94" s="1061">
        <v>1459</v>
      </c>
      <c r="F94" s="30">
        <v>373</v>
      </c>
      <c r="G94" s="30" t="s">
        <v>121</v>
      </c>
      <c r="H94" s="30" t="s">
        <v>121</v>
      </c>
      <c r="I94" s="197" t="s">
        <v>121</v>
      </c>
      <c r="J94" s="30" t="s">
        <v>121</v>
      </c>
      <c r="K94" s="197" t="s">
        <v>121</v>
      </c>
      <c r="L94" s="30" t="s">
        <v>121</v>
      </c>
      <c r="M94" s="153" t="s">
        <v>121</v>
      </c>
      <c r="N94" s="1059">
        <f t="shared" si="1"/>
        <v>2070</v>
      </c>
      <c r="O94" s="450"/>
    </row>
    <row r="95" spans="1:15" x14ac:dyDescent="0.2">
      <c r="A95" s="1058" t="s">
        <v>180</v>
      </c>
      <c r="B95" s="29">
        <v>2</v>
      </c>
      <c r="C95" s="30" t="s">
        <v>121</v>
      </c>
      <c r="D95" s="30" t="s">
        <v>121</v>
      </c>
      <c r="E95" s="30">
        <v>24</v>
      </c>
      <c r="F95" s="30">
        <v>2</v>
      </c>
      <c r="G95" s="30" t="s">
        <v>121</v>
      </c>
      <c r="H95" s="30" t="s">
        <v>121</v>
      </c>
      <c r="I95" s="197" t="s">
        <v>121</v>
      </c>
      <c r="J95" s="30" t="s">
        <v>121</v>
      </c>
      <c r="K95" s="197" t="s">
        <v>121</v>
      </c>
      <c r="L95" s="30" t="s">
        <v>121</v>
      </c>
      <c r="M95" s="153" t="s">
        <v>121</v>
      </c>
      <c r="N95" s="1059">
        <f t="shared" si="1"/>
        <v>28</v>
      </c>
    </row>
    <row r="96" spans="1:15" x14ac:dyDescent="0.2">
      <c r="A96" s="1058" t="s">
        <v>241</v>
      </c>
      <c r="B96" s="29">
        <v>18</v>
      </c>
      <c r="C96" s="30" t="s">
        <v>121</v>
      </c>
      <c r="D96" s="30" t="s">
        <v>121</v>
      </c>
      <c r="E96" s="30">
        <v>516</v>
      </c>
      <c r="F96" s="30">
        <v>93</v>
      </c>
      <c r="G96" s="30" t="s">
        <v>121</v>
      </c>
      <c r="H96" s="30" t="s">
        <v>121</v>
      </c>
      <c r="I96" s="197" t="s">
        <v>121</v>
      </c>
      <c r="J96" s="30" t="s">
        <v>121</v>
      </c>
      <c r="K96" s="197" t="s">
        <v>121</v>
      </c>
      <c r="L96" s="30" t="s">
        <v>121</v>
      </c>
      <c r="M96" s="153" t="s">
        <v>121</v>
      </c>
      <c r="N96" s="1059">
        <f t="shared" si="1"/>
        <v>627</v>
      </c>
      <c r="O96" s="450"/>
    </row>
    <row r="97" spans="1:15" x14ac:dyDescent="0.2">
      <c r="A97" s="1058" t="s">
        <v>62</v>
      </c>
      <c r="B97" s="29">
        <v>95</v>
      </c>
      <c r="C97" s="30">
        <v>9</v>
      </c>
      <c r="D97" s="30">
        <v>75</v>
      </c>
      <c r="E97" s="30" t="s">
        <v>121</v>
      </c>
      <c r="F97" s="30" t="s">
        <v>121</v>
      </c>
      <c r="G97" s="30">
        <v>1</v>
      </c>
      <c r="H97" s="30" t="s">
        <v>121</v>
      </c>
      <c r="I97" s="197" t="s">
        <v>121</v>
      </c>
      <c r="J97" s="30" t="s">
        <v>121</v>
      </c>
      <c r="K97" s="197" t="s">
        <v>121</v>
      </c>
      <c r="L97" s="30">
        <v>1</v>
      </c>
      <c r="M97" s="153" t="s">
        <v>121</v>
      </c>
      <c r="N97" s="1059">
        <f t="shared" si="1"/>
        <v>181</v>
      </c>
    </row>
    <row r="98" spans="1:15" x14ac:dyDescent="0.2">
      <c r="A98" s="1058" t="s">
        <v>63</v>
      </c>
      <c r="B98" s="29">
        <v>6</v>
      </c>
      <c r="C98" s="30">
        <v>1</v>
      </c>
      <c r="D98" s="30">
        <v>7</v>
      </c>
      <c r="E98" s="30" t="s">
        <v>121</v>
      </c>
      <c r="F98" s="30" t="s">
        <v>121</v>
      </c>
      <c r="G98" s="30" t="s">
        <v>121</v>
      </c>
      <c r="H98" s="30" t="s">
        <v>121</v>
      </c>
      <c r="I98" s="197" t="s">
        <v>121</v>
      </c>
      <c r="J98" s="30" t="s">
        <v>121</v>
      </c>
      <c r="K98" s="197" t="s">
        <v>121</v>
      </c>
      <c r="L98" s="30">
        <v>1</v>
      </c>
      <c r="M98" s="153" t="s">
        <v>121</v>
      </c>
      <c r="N98" s="1059">
        <f t="shared" si="1"/>
        <v>15</v>
      </c>
      <c r="O98" s="450"/>
    </row>
    <row r="99" spans="1:15" x14ac:dyDescent="0.2">
      <c r="A99" s="1058" t="s">
        <v>212</v>
      </c>
      <c r="B99" s="29" t="s">
        <v>121</v>
      </c>
      <c r="C99" s="30" t="s">
        <v>121</v>
      </c>
      <c r="D99" s="30">
        <v>1</v>
      </c>
      <c r="E99" s="30" t="s">
        <v>121</v>
      </c>
      <c r="F99" s="30" t="s">
        <v>121</v>
      </c>
      <c r="G99" s="30" t="s">
        <v>121</v>
      </c>
      <c r="H99" s="30" t="s">
        <v>121</v>
      </c>
      <c r="I99" s="197" t="s">
        <v>121</v>
      </c>
      <c r="J99" s="30" t="s">
        <v>121</v>
      </c>
      <c r="K99" s="197" t="s">
        <v>121</v>
      </c>
      <c r="L99" s="30" t="s">
        <v>121</v>
      </c>
      <c r="M99" s="153" t="s">
        <v>121</v>
      </c>
      <c r="N99" s="1059">
        <f>SUM(B99:M99)</f>
        <v>1</v>
      </c>
    </row>
    <row r="100" spans="1:15" x14ac:dyDescent="0.2">
      <c r="A100" s="1058" t="s">
        <v>64</v>
      </c>
      <c r="B100" s="29">
        <v>11</v>
      </c>
      <c r="C100" s="30">
        <v>4</v>
      </c>
      <c r="D100" s="30">
        <v>131</v>
      </c>
      <c r="E100" s="30" t="s">
        <v>121</v>
      </c>
      <c r="F100" s="30" t="s">
        <v>121</v>
      </c>
      <c r="G100" s="30">
        <v>1</v>
      </c>
      <c r="H100" s="30" t="s">
        <v>121</v>
      </c>
      <c r="I100" s="197" t="s">
        <v>121</v>
      </c>
      <c r="J100" s="30" t="s">
        <v>121</v>
      </c>
      <c r="K100" s="197" t="s">
        <v>121</v>
      </c>
      <c r="L100" s="30" t="s">
        <v>121</v>
      </c>
      <c r="M100" s="153" t="s">
        <v>121</v>
      </c>
      <c r="N100" s="1059">
        <f t="shared" si="1"/>
        <v>147</v>
      </c>
    </row>
    <row r="101" spans="1:15" x14ac:dyDescent="0.2">
      <c r="A101" s="1058" t="s">
        <v>65</v>
      </c>
      <c r="B101" s="29">
        <v>5</v>
      </c>
      <c r="C101" s="30">
        <v>2</v>
      </c>
      <c r="D101" s="30">
        <v>9</v>
      </c>
      <c r="E101" s="30" t="s">
        <v>121</v>
      </c>
      <c r="F101" s="30" t="s">
        <v>121</v>
      </c>
      <c r="G101" s="30" t="s">
        <v>121</v>
      </c>
      <c r="H101" s="30" t="s">
        <v>121</v>
      </c>
      <c r="I101" s="197" t="s">
        <v>121</v>
      </c>
      <c r="J101" s="30" t="s">
        <v>121</v>
      </c>
      <c r="K101" s="197" t="s">
        <v>121</v>
      </c>
      <c r="L101" s="30" t="s">
        <v>121</v>
      </c>
      <c r="M101" s="153" t="s">
        <v>121</v>
      </c>
      <c r="N101" s="1059">
        <f t="shared" si="1"/>
        <v>16</v>
      </c>
      <c r="O101" s="450"/>
    </row>
    <row r="102" spans="1:15" x14ac:dyDescent="0.2">
      <c r="A102" s="1058" t="s">
        <v>242</v>
      </c>
      <c r="B102" s="29" t="s">
        <v>121</v>
      </c>
      <c r="C102" s="30" t="s">
        <v>121</v>
      </c>
      <c r="D102" s="30" t="s">
        <v>121</v>
      </c>
      <c r="E102" s="30" t="s">
        <v>121</v>
      </c>
      <c r="F102" s="30" t="s">
        <v>121</v>
      </c>
      <c r="G102" s="30">
        <v>26</v>
      </c>
      <c r="H102" s="30">
        <v>1</v>
      </c>
      <c r="I102" s="197" t="s">
        <v>121</v>
      </c>
      <c r="J102" s="30" t="s">
        <v>121</v>
      </c>
      <c r="K102" s="197" t="s">
        <v>121</v>
      </c>
      <c r="L102" s="30" t="s">
        <v>121</v>
      </c>
      <c r="M102" s="153" t="s">
        <v>121</v>
      </c>
      <c r="N102" s="1059">
        <f t="shared" ref="N102:N133" si="2">SUM(B102:M102)</f>
        <v>27</v>
      </c>
    </row>
    <row r="103" spans="1:15" x14ac:dyDescent="0.2">
      <c r="A103" s="1058" t="s">
        <v>66</v>
      </c>
      <c r="B103" s="29">
        <v>143</v>
      </c>
      <c r="C103" s="30">
        <v>13</v>
      </c>
      <c r="D103" s="30">
        <v>227</v>
      </c>
      <c r="E103" s="30" t="s">
        <v>121</v>
      </c>
      <c r="F103" s="30" t="s">
        <v>121</v>
      </c>
      <c r="G103" s="30">
        <v>3</v>
      </c>
      <c r="H103" s="30" t="s">
        <v>121</v>
      </c>
      <c r="I103" s="197" t="s">
        <v>121</v>
      </c>
      <c r="J103" s="30">
        <v>1</v>
      </c>
      <c r="K103" s="197" t="s">
        <v>121</v>
      </c>
      <c r="L103" s="30">
        <v>1</v>
      </c>
      <c r="M103" s="153" t="s">
        <v>121</v>
      </c>
      <c r="N103" s="1059">
        <f t="shared" si="2"/>
        <v>388</v>
      </c>
      <c r="O103" s="450"/>
    </row>
    <row r="104" spans="1:15" x14ac:dyDescent="0.2">
      <c r="A104" s="1058" t="s">
        <v>112</v>
      </c>
      <c r="B104" s="29">
        <v>3</v>
      </c>
      <c r="C104" s="30" t="s">
        <v>121</v>
      </c>
      <c r="D104" s="30">
        <v>2</v>
      </c>
      <c r="E104" s="30" t="s">
        <v>121</v>
      </c>
      <c r="F104" s="30" t="s">
        <v>121</v>
      </c>
      <c r="G104" s="30" t="s">
        <v>121</v>
      </c>
      <c r="H104" s="30" t="s">
        <v>121</v>
      </c>
      <c r="I104" s="197" t="s">
        <v>121</v>
      </c>
      <c r="J104" s="30" t="s">
        <v>121</v>
      </c>
      <c r="K104" s="197" t="s">
        <v>121</v>
      </c>
      <c r="L104" s="30" t="s">
        <v>121</v>
      </c>
      <c r="M104" s="153" t="s">
        <v>121</v>
      </c>
      <c r="N104" s="1059">
        <f t="shared" si="2"/>
        <v>5</v>
      </c>
    </row>
    <row r="105" spans="1:15" x14ac:dyDescent="0.2">
      <c r="A105" s="1058" t="s">
        <v>136</v>
      </c>
      <c r="B105" s="29">
        <v>10</v>
      </c>
      <c r="C105" s="30">
        <v>2</v>
      </c>
      <c r="D105" s="30">
        <v>21</v>
      </c>
      <c r="E105" s="30" t="s">
        <v>121</v>
      </c>
      <c r="F105" s="30" t="s">
        <v>121</v>
      </c>
      <c r="G105" s="30" t="s">
        <v>121</v>
      </c>
      <c r="H105" s="30" t="s">
        <v>121</v>
      </c>
      <c r="I105" s="197" t="s">
        <v>121</v>
      </c>
      <c r="J105" s="30" t="s">
        <v>121</v>
      </c>
      <c r="K105" s="197" t="s">
        <v>121</v>
      </c>
      <c r="L105" s="30" t="s">
        <v>121</v>
      </c>
      <c r="M105" s="153" t="s">
        <v>121</v>
      </c>
      <c r="N105" s="1059">
        <f t="shared" si="2"/>
        <v>33</v>
      </c>
      <c r="O105" s="450"/>
    </row>
    <row r="106" spans="1:15" x14ac:dyDescent="0.2">
      <c r="A106" s="1058" t="s">
        <v>67</v>
      </c>
      <c r="B106" s="29">
        <v>102</v>
      </c>
      <c r="C106" s="30">
        <v>10</v>
      </c>
      <c r="D106" s="30">
        <v>215</v>
      </c>
      <c r="E106" s="30" t="s">
        <v>121</v>
      </c>
      <c r="F106" s="30" t="s">
        <v>121</v>
      </c>
      <c r="G106" s="30">
        <v>10</v>
      </c>
      <c r="H106" s="30">
        <v>1</v>
      </c>
      <c r="I106" s="197" t="s">
        <v>121</v>
      </c>
      <c r="J106" s="30" t="s">
        <v>121</v>
      </c>
      <c r="K106" s="197" t="s">
        <v>121</v>
      </c>
      <c r="L106" s="30" t="s">
        <v>121</v>
      </c>
      <c r="M106" s="153" t="s">
        <v>121</v>
      </c>
      <c r="N106" s="1059">
        <f t="shared" si="2"/>
        <v>338</v>
      </c>
    </row>
    <row r="107" spans="1:15" x14ac:dyDescent="0.2">
      <c r="A107" s="1058" t="s">
        <v>68</v>
      </c>
      <c r="B107" s="29">
        <v>196</v>
      </c>
      <c r="C107" s="30">
        <v>77</v>
      </c>
      <c r="D107" s="30">
        <v>438</v>
      </c>
      <c r="E107" s="30" t="s">
        <v>121</v>
      </c>
      <c r="F107" s="30" t="s">
        <v>121</v>
      </c>
      <c r="G107" s="30">
        <v>8</v>
      </c>
      <c r="H107" s="30">
        <v>3</v>
      </c>
      <c r="I107" s="197" t="s">
        <v>121</v>
      </c>
      <c r="J107" s="30">
        <v>2</v>
      </c>
      <c r="K107" s="197" t="s">
        <v>121</v>
      </c>
      <c r="L107" s="30">
        <v>5</v>
      </c>
      <c r="M107" s="153" t="s">
        <v>121</v>
      </c>
      <c r="N107" s="1059">
        <f t="shared" si="2"/>
        <v>729</v>
      </c>
      <c r="O107" s="450"/>
    </row>
    <row r="108" spans="1:15" x14ac:dyDescent="0.2">
      <c r="A108" s="1058" t="s">
        <v>69</v>
      </c>
      <c r="B108" s="29">
        <v>226</v>
      </c>
      <c r="C108" s="30">
        <v>125</v>
      </c>
      <c r="D108" s="30">
        <v>289</v>
      </c>
      <c r="E108" s="30" t="s">
        <v>121</v>
      </c>
      <c r="F108" s="30" t="s">
        <v>121</v>
      </c>
      <c r="G108" s="30">
        <v>4</v>
      </c>
      <c r="H108" s="30" t="s">
        <v>121</v>
      </c>
      <c r="I108" s="197" t="s">
        <v>121</v>
      </c>
      <c r="J108" s="30">
        <v>1</v>
      </c>
      <c r="K108" s="197" t="s">
        <v>121</v>
      </c>
      <c r="L108" s="30">
        <v>40</v>
      </c>
      <c r="M108" s="153" t="s">
        <v>121</v>
      </c>
      <c r="N108" s="1059">
        <f t="shared" si="2"/>
        <v>685</v>
      </c>
    </row>
    <row r="109" spans="1:15" x14ac:dyDescent="0.2">
      <c r="A109" s="1058" t="s">
        <v>70</v>
      </c>
      <c r="B109" s="29">
        <v>2</v>
      </c>
      <c r="C109" s="30" t="s">
        <v>121</v>
      </c>
      <c r="D109" s="30" t="s">
        <v>121</v>
      </c>
      <c r="E109" s="30" t="s">
        <v>121</v>
      </c>
      <c r="F109" s="30" t="s">
        <v>121</v>
      </c>
      <c r="G109" s="30" t="s">
        <v>121</v>
      </c>
      <c r="H109" s="30" t="s">
        <v>121</v>
      </c>
      <c r="I109" s="197" t="s">
        <v>121</v>
      </c>
      <c r="J109" s="30" t="s">
        <v>121</v>
      </c>
      <c r="K109" s="197" t="s">
        <v>121</v>
      </c>
      <c r="L109" s="30" t="s">
        <v>121</v>
      </c>
      <c r="M109" s="153" t="s">
        <v>121</v>
      </c>
      <c r="N109" s="1059">
        <f t="shared" si="2"/>
        <v>2</v>
      </c>
      <c r="O109" s="450"/>
    </row>
    <row r="110" spans="1:15" x14ac:dyDescent="0.2">
      <c r="A110" s="1058" t="s">
        <v>286</v>
      </c>
      <c r="B110" s="29">
        <v>2</v>
      </c>
      <c r="C110" s="30">
        <v>1</v>
      </c>
      <c r="D110" s="30">
        <v>2</v>
      </c>
      <c r="E110" s="30" t="s">
        <v>121</v>
      </c>
      <c r="F110" s="30" t="s">
        <v>121</v>
      </c>
      <c r="G110" s="30">
        <v>1</v>
      </c>
      <c r="H110" s="30" t="s">
        <v>121</v>
      </c>
      <c r="I110" s="197" t="s">
        <v>121</v>
      </c>
      <c r="J110" s="30" t="s">
        <v>121</v>
      </c>
      <c r="K110" s="197" t="s">
        <v>121</v>
      </c>
      <c r="L110" s="30" t="s">
        <v>121</v>
      </c>
      <c r="M110" s="153" t="s">
        <v>121</v>
      </c>
      <c r="N110" s="1059">
        <f t="shared" si="2"/>
        <v>6</v>
      </c>
    </row>
    <row r="111" spans="1:15" x14ac:dyDescent="0.2">
      <c r="A111" s="1058" t="s">
        <v>71</v>
      </c>
      <c r="B111" s="29">
        <v>1</v>
      </c>
      <c r="C111" s="30" t="s">
        <v>121</v>
      </c>
      <c r="D111" s="30">
        <v>3</v>
      </c>
      <c r="E111" s="30" t="s">
        <v>121</v>
      </c>
      <c r="F111" s="30" t="s">
        <v>121</v>
      </c>
      <c r="G111" s="30" t="s">
        <v>121</v>
      </c>
      <c r="H111" s="30" t="s">
        <v>121</v>
      </c>
      <c r="I111" s="197" t="s">
        <v>121</v>
      </c>
      <c r="J111" s="30" t="s">
        <v>121</v>
      </c>
      <c r="K111" s="197" t="s">
        <v>121</v>
      </c>
      <c r="L111" s="30" t="s">
        <v>121</v>
      </c>
      <c r="M111" s="153" t="s">
        <v>121</v>
      </c>
      <c r="N111" s="1059">
        <f t="shared" si="2"/>
        <v>4</v>
      </c>
      <c r="O111" s="450"/>
    </row>
    <row r="112" spans="1:15" x14ac:dyDescent="0.2">
      <c r="A112" s="1058" t="s">
        <v>72</v>
      </c>
      <c r="B112" s="29">
        <v>41</v>
      </c>
      <c r="C112" s="30">
        <v>148</v>
      </c>
      <c r="D112" s="30">
        <v>286</v>
      </c>
      <c r="E112" s="30" t="s">
        <v>121</v>
      </c>
      <c r="F112" s="30" t="s">
        <v>121</v>
      </c>
      <c r="G112" s="30" t="s">
        <v>121</v>
      </c>
      <c r="H112" s="30" t="s">
        <v>121</v>
      </c>
      <c r="I112" s="197" t="s">
        <v>121</v>
      </c>
      <c r="J112" s="30" t="s">
        <v>121</v>
      </c>
      <c r="K112" s="197" t="s">
        <v>121</v>
      </c>
      <c r="L112" s="30">
        <v>6</v>
      </c>
      <c r="M112" s="153">
        <v>3</v>
      </c>
      <c r="N112" s="1059">
        <f t="shared" si="2"/>
        <v>484</v>
      </c>
    </row>
    <row r="113" spans="1:15" x14ac:dyDescent="0.2">
      <c r="A113" s="1058" t="s">
        <v>149</v>
      </c>
      <c r="B113" s="29">
        <v>89</v>
      </c>
      <c r="C113" s="30" t="s">
        <v>121</v>
      </c>
      <c r="D113" s="30" t="s">
        <v>121</v>
      </c>
      <c r="E113" s="1061">
        <v>1978</v>
      </c>
      <c r="F113" s="30">
        <v>399</v>
      </c>
      <c r="G113" s="30" t="s">
        <v>121</v>
      </c>
      <c r="H113" s="30" t="s">
        <v>121</v>
      </c>
      <c r="I113" s="197" t="s">
        <v>121</v>
      </c>
      <c r="J113" s="30" t="s">
        <v>121</v>
      </c>
      <c r="K113" s="197" t="s">
        <v>121</v>
      </c>
      <c r="L113" s="30" t="s">
        <v>121</v>
      </c>
      <c r="M113" s="153" t="s">
        <v>121</v>
      </c>
      <c r="N113" s="1059">
        <f t="shared" si="2"/>
        <v>2466</v>
      </c>
      <c r="O113" s="450"/>
    </row>
    <row r="114" spans="1:15" x14ac:dyDescent="0.2">
      <c r="A114" s="1058" t="s">
        <v>145</v>
      </c>
      <c r="B114" s="29">
        <v>551</v>
      </c>
      <c r="C114" s="30" t="s">
        <v>121</v>
      </c>
      <c r="D114" s="30" t="s">
        <v>121</v>
      </c>
      <c r="E114" s="1061">
        <v>19670</v>
      </c>
      <c r="F114" s="1061">
        <v>1789</v>
      </c>
      <c r="G114" s="30" t="s">
        <v>121</v>
      </c>
      <c r="H114" s="30" t="s">
        <v>121</v>
      </c>
      <c r="I114" s="197" t="s">
        <v>121</v>
      </c>
      <c r="J114" s="30" t="s">
        <v>121</v>
      </c>
      <c r="K114" s="197" t="s">
        <v>121</v>
      </c>
      <c r="L114" s="30" t="s">
        <v>121</v>
      </c>
      <c r="M114" s="153" t="s">
        <v>121</v>
      </c>
      <c r="N114" s="1059">
        <f t="shared" si="2"/>
        <v>22010</v>
      </c>
    </row>
    <row r="115" spans="1:15" x14ac:dyDescent="0.2">
      <c r="A115" s="1058" t="s">
        <v>73</v>
      </c>
      <c r="B115" s="29">
        <v>30</v>
      </c>
      <c r="C115" s="30">
        <v>2</v>
      </c>
      <c r="D115" s="30">
        <v>3</v>
      </c>
      <c r="E115" s="30" t="s">
        <v>121</v>
      </c>
      <c r="F115" s="30" t="s">
        <v>121</v>
      </c>
      <c r="G115" s="30" t="s">
        <v>121</v>
      </c>
      <c r="H115" s="30" t="s">
        <v>121</v>
      </c>
      <c r="I115" s="197" t="s">
        <v>121</v>
      </c>
      <c r="J115" s="30" t="s">
        <v>121</v>
      </c>
      <c r="K115" s="197" t="s">
        <v>121</v>
      </c>
      <c r="L115" s="30">
        <v>8</v>
      </c>
      <c r="M115" s="153">
        <v>8</v>
      </c>
      <c r="N115" s="1059">
        <f t="shared" si="2"/>
        <v>51</v>
      </c>
      <c r="O115" s="450"/>
    </row>
    <row r="116" spans="1:15" x14ac:dyDescent="0.2">
      <c r="A116" s="1058" t="s">
        <v>74</v>
      </c>
      <c r="B116" s="29">
        <v>250</v>
      </c>
      <c r="C116" s="30">
        <v>31</v>
      </c>
      <c r="D116" s="30">
        <v>361</v>
      </c>
      <c r="E116" s="30" t="s">
        <v>121</v>
      </c>
      <c r="F116" s="30" t="s">
        <v>121</v>
      </c>
      <c r="G116" s="30">
        <v>3</v>
      </c>
      <c r="H116" s="30">
        <v>1</v>
      </c>
      <c r="I116" s="197" t="s">
        <v>121</v>
      </c>
      <c r="J116" s="30">
        <v>6</v>
      </c>
      <c r="K116" s="197">
        <v>1</v>
      </c>
      <c r="L116" s="30">
        <v>18</v>
      </c>
      <c r="M116" s="153">
        <v>2</v>
      </c>
      <c r="N116" s="1059">
        <f t="shared" si="2"/>
        <v>673</v>
      </c>
    </row>
    <row r="117" spans="1:15" x14ac:dyDescent="0.2">
      <c r="A117" s="1058" t="s">
        <v>137</v>
      </c>
      <c r="B117" s="29">
        <v>4</v>
      </c>
      <c r="C117" s="30" t="s">
        <v>121</v>
      </c>
      <c r="D117" s="30">
        <v>6</v>
      </c>
      <c r="E117" s="30" t="s">
        <v>121</v>
      </c>
      <c r="F117" s="30" t="s">
        <v>121</v>
      </c>
      <c r="G117" s="30">
        <v>2</v>
      </c>
      <c r="H117" s="30" t="s">
        <v>121</v>
      </c>
      <c r="I117" s="197" t="s">
        <v>121</v>
      </c>
      <c r="J117" s="30" t="s">
        <v>121</v>
      </c>
      <c r="K117" s="197" t="s">
        <v>121</v>
      </c>
      <c r="L117" s="30" t="s">
        <v>121</v>
      </c>
      <c r="M117" s="153" t="s">
        <v>121</v>
      </c>
      <c r="N117" s="1059">
        <f t="shared" si="2"/>
        <v>12</v>
      </c>
      <c r="O117" s="450"/>
    </row>
    <row r="118" spans="1:15" x14ac:dyDescent="0.2">
      <c r="A118" s="1058" t="s">
        <v>243</v>
      </c>
      <c r="B118" s="29">
        <v>23</v>
      </c>
      <c r="C118" s="30" t="s">
        <v>121</v>
      </c>
      <c r="D118" s="30" t="s">
        <v>121</v>
      </c>
      <c r="E118" s="30">
        <v>944</v>
      </c>
      <c r="F118" s="30">
        <v>69</v>
      </c>
      <c r="G118" s="30" t="s">
        <v>121</v>
      </c>
      <c r="H118" s="30" t="s">
        <v>121</v>
      </c>
      <c r="I118" s="197" t="s">
        <v>121</v>
      </c>
      <c r="J118" s="30" t="s">
        <v>121</v>
      </c>
      <c r="K118" s="197" t="s">
        <v>121</v>
      </c>
      <c r="L118" s="30" t="s">
        <v>121</v>
      </c>
      <c r="M118" s="153" t="s">
        <v>121</v>
      </c>
      <c r="N118" s="1059">
        <f t="shared" si="2"/>
        <v>1036</v>
      </c>
    </row>
    <row r="119" spans="1:15" x14ac:dyDescent="0.2">
      <c r="A119" s="1058" t="s">
        <v>75</v>
      </c>
      <c r="B119" s="29">
        <v>14</v>
      </c>
      <c r="C119" s="30" t="s">
        <v>121</v>
      </c>
      <c r="D119" s="30">
        <v>27</v>
      </c>
      <c r="E119" s="30" t="s">
        <v>121</v>
      </c>
      <c r="F119" s="30" t="s">
        <v>121</v>
      </c>
      <c r="G119" s="30">
        <v>1</v>
      </c>
      <c r="H119" s="30" t="s">
        <v>121</v>
      </c>
      <c r="I119" s="197" t="s">
        <v>121</v>
      </c>
      <c r="J119" s="30" t="s">
        <v>121</v>
      </c>
      <c r="K119" s="197" t="s">
        <v>121</v>
      </c>
      <c r="L119" s="30" t="s">
        <v>121</v>
      </c>
      <c r="M119" s="153" t="s">
        <v>121</v>
      </c>
      <c r="N119" s="1059">
        <f t="shared" si="2"/>
        <v>42</v>
      </c>
      <c r="O119" s="450"/>
    </row>
    <row r="120" spans="1:15" x14ac:dyDescent="0.2">
      <c r="A120" s="1058" t="s">
        <v>356</v>
      </c>
      <c r="B120" s="29" t="s">
        <v>121</v>
      </c>
      <c r="C120" s="30" t="s">
        <v>121</v>
      </c>
      <c r="D120" s="30">
        <v>4</v>
      </c>
      <c r="E120" s="30" t="s">
        <v>121</v>
      </c>
      <c r="F120" s="30" t="s">
        <v>121</v>
      </c>
      <c r="G120" s="30" t="s">
        <v>121</v>
      </c>
      <c r="H120" s="30" t="s">
        <v>121</v>
      </c>
      <c r="I120" s="197" t="s">
        <v>121</v>
      </c>
      <c r="J120" s="30" t="s">
        <v>121</v>
      </c>
      <c r="K120" s="197" t="s">
        <v>121</v>
      </c>
      <c r="L120" s="30" t="s">
        <v>121</v>
      </c>
      <c r="M120" s="153" t="s">
        <v>121</v>
      </c>
      <c r="N120" s="1059">
        <f t="shared" si="2"/>
        <v>4</v>
      </c>
      <c r="O120" s="450"/>
    </row>
    <row r="121" spans="1:15" x14ac:dyDescent="0.2">
      <c r="A121" s="1058" t="s">
        <v>76</v>
      </c>
      <c r="B121" s="29">
        <v>68</v>
      </c>
      <c r="C121" s="30">
        <v>26</v>
      </c>
      <c r="D121" s="30">
        <v>595</v>
      </c>
      <c r="E121" s="30" t="s">
        <v>121</v>
      </c>
      <c r="F121" s="30" t="s">
        <v>121</v>
      </c>
      <c r="G121" s="30">
        <v>7</v>
      </c>
      <c r="H121" s="30" t="s">
        <v>121</v>
      </c>
      <c r="I121" s="197" t="s">
        <v>121</v>
      </c>
      <c r="J121" s="30">
        <v>8</v>
      </c>
      <c r="K121" s="197">
        <v>2</v>
      </c>
      <c r="L121" s="30">
        <v>9</v>
      </c>
      <c r="M121" s="153">
        <v>8</v>
      </c>
      <c r="N121" s="1059">
        <f t="shared" si="2"/>
        <v>723</v>
      </c>
    </row>
    <row r="122" spans="1:15" x14ac:dyDescent="0.2">
      <c r="A122" s="1058" t="s">
        <v>77</v>
      </c>
      <c r="B122" s="29">
        <v>31</v>
      </c>
      <c r="C122" s="30">
        <v>4</v>
      </c>
      <c r="D122" s="30">
        <v>62</v>
      </c>
      <c r="E122" s="30" t="s">
        <v>121</v>
      </c>
      <c r="F122" s="30" t="s">
        <v>121</v>
      </c>
      <c r="G122" s="30" t="s">
        <v>121</v>
      </c>
      <c r="H122" s="30" t="s">
        <v>121</v>
      </c>
      <c r="I122" s="197" t="s">
        <v>121</v>
      </c>
      <c r="J122" s="30">
        <v>1</v>
      </c>
      <c r="K122" s="197">
        <v>2</v>
      </c>
      <c r="L122" s="30">
        <v>1</v>
      </c>
      <c r="M122" s="153" t="s">
        <v>121</v>
      </c>
      <c r="N122" s="1059">
        <f t="shared" si="2"/>
        <v>101</v>
      </c>
      <c r="O122" s="450"/>
    </row>
    <row r="123" spans="1:15" x14ac:dyDescent="0.2">
      <c r="A123" s="1058" t="s">
        <v>176</v>
      </c>
      <c r="B123" s="29">
        <v>2</v>
      </c>
      <c r="C123" s="30" t="s">
        <v>121</v>
      </c>
      <c r="D123" s="30">
        <v>4</v>
      </c>
      <c r="E123" s="30" t="s">
        <v>121</v>
      </c>
      <c r="F123" s="30" t="s">
        <v>121</v>
      </c>
      <c r="G123" s="30" t="s">
        <v>121</v>
      </c>
      <c r="H123" s="30">
        <v>1</v>
      </c>
      <c r="I123" s="197" t="s">
        <v>121</v>
      </c>
      <c r="J123" s="30" t="s">
        <v>121</v>
      </c>
      <c r="K123" s="197" t="s">
        <v>121</v>
      </c>
      <c r="L123" s="30" t="s">
        <v>121</v>
      </c>
      <c r="M123" s="153" t="s">
        <v>121</v>
      </c>
      <c r="N123" s="1059">
        <f t="shared" si="2"/>
        <v>7</v>
      </c>
    </row>
    <row r="124" spans="1:15" x14ac:dyDescent="0.2">
      <c r="A124" s="1058" t="s">
        <v>330</v>
      </c>
      <c r="B124" s="29" t="s">
        <v>121</v>
      </c>
      <c r="C124" s="30" t="s">
        <v>121</v>
      </c>
      <c r="D124" s="30">
        <v>1</v>
      </c>
      <c r="E124" s="30" t="s">
        <v>121</v>
      </c>
      <c r="F124" s="30" t="s">
        <v>121</v>
      </c>
      <c r="G124" s="30" t="s">
        <v>121</v>
      </c>
      <c r="H124" s="30" t="s">
        <v>121</v>
      </c>
      <c r="I124" s="197" t="s">
        <v>121</v>
      </c>
      <c r="J124" s="30" t="s">
        <v>121</v>
      </c>
      <c r="K124" s="197" t="s">
        <v>121</v>
      </c>
      <c r="L124" s="30" t="s">
        <v>121</v>
      </c>
      <c r="M124" s="153" t="s">
        <v>121</v>
      </c>
      <c r="N124" s="1059">
        <f t="shared" si="2"/>
        <v>1</v>
      </c>
      <c r="O124" s="450"/>
    </row>
    <row r="125" spans="1:15" x14ac:dyDescent="0.2">
      <c r="A125" s="1058" t="s">
        <v>214</v>
      </c>
      <c r="B125" s="29" t="s">
        <v>121</v>
      </c>
      <c r="C125" s="30" t="s">
        <v>121</v>
      </c>
      <c r="D125" s="30">
        <v>9</v>
      </c>
      <c r="E125" s="30" t="s">
        <v>121</v>
      </c>
      <c r="F125" s="30" t="s">
        <v>121</v>
      </c>
      <c r="G125" s="30" t="s">
        <v>121</v>
      </c>
      <c r="H125" s="30" t="s">
        <v>121</v>
      </c>
      <c r="I125" s="197" t="s">
        <v>121</v>
      </c>
      <c r="J125" s="30" t="s">
        <v>121</v>
      </c>
      <c r="K125" s="197" t="s">
        <v>121</v>
      </c>
      <c r="L125" s="30" t="s">
        <v>121</v>
      </c>
      <c r="M125" s="153" t="s">
        <v>121</v>
      </c>
      <c r="N125" s="1059">
        <f t="shared" si="2"/>
        <v>9</v>
      </c>
    </row>
    <row r="126" spans="1:15" x14ac:dyDescent="0.2">
      <c r="A126" s="1058" t="s">
        <v>78</v>
      </c>
      <c r="B126" s="29">
        <v>54</v>
      </c>
      <c r="C126" s="30">
        <v>7</v>
      </c>
      <c r="D126" s="30">
        <v>58</v>
      </c>
      <c r="E126" s="30" t="s">
        <v>121</v>
      </c>
      <c r="F126" s="30" t="s">
        <v>121</v>
      </c>
      <c r="G126" s="30">
        <v>1</v>
      </c>
      <c r="H126" s="30" t="s">
        <v>121</v>
      </c>
      <c r="I126" s="197" t="s">
        <v>121</v>
      </c>
      <c r="J126" s="30" t="s">
        <v>121</v>
      </c>
      <c r="K126" s="197" t="s">
        <v>121</v>
      </c>
      <c r="L126" s="30" t="s">
        <v>121</v>
      </c>
      <c r="M126" s="153">
        <v>1</v>
      </c>
      <c r="N126" s="1059">
        <f t="shared" si="2"/>
        <v>121</v>
      </c>
      <c r="O126" s="450"/>
    </row>
    <row r="127" spans="1:15" x14ac:dyDescent="0.2">
      <c r="A127" s="1058" t="s">
        <v>244</v>
      </c>
      <c r="B127" s="29">
        <v>8</v>
      </c>
      <c r="C127" s="30" t="s">
        <v>121</v>
      </c>
      <c r="D127" s="30" t="s">
        <v>121</v>
      </c>
      <c r="E127" s="1061">
        <v>1435</v>
      </c>
      <c r="F127" s="30">
        <v>88</v>
      </c>
      <c r="G127" s="30" t="s">
        <v>121</v>
      </c>
      <c r="H127" s="30" t="s">
        <v>121</v>
      </c>
      <c r="I127" s="197" t="s">
        <v>121</v>
      </c>
      <c r="J127" s="30" t="s">
        <v>121</v>
      </c>
      <c r="K127" s="197" t="s">
        <v>121</v>
      </c>
      <c r="L127" s="30" t="s">
        <v>121</v>
      </c>
      <c r="M127" s="153" t="s">
        <v>121</v>
      </c>
      <c r="N127" s="1059">
        <f t="shared" si="2"/>
        <v>1531</v>
      </c>
    </row>
    <row r="128" spans="1:15" x14ac:dyDescent="0.2">
      <c r="A128" s="1058" t="s">
        <v>79</v>
      </c>
      <c r="B128" s="29">
        <v>49</v>
      </c>
      <c r="C128" s="30">
        <v>8</v>
      </c>
      <c r="D128" s="30">
        <v>83</v>
      </c>
      <c r="E128" s="30" t="s">
        <v>121</v>
      </c>
      <c r="F128" s="30" t="s">
        <v>121</v>
      </c>
      <c r="G128" s="30">
        <v>8</v>
      </c>
      <c r="H128" s="30">
        <v>2</v>
      </c>
      <c r="I128" s="197" t="s">
        <v>121</v>
      </c>
      <c r="J128" s="30" t="s">
        <v>121</v>
      </c>
      <c r="K128" s="197" t="s">
        <v>121</v>
      </c>
      <c r="L128" s="30" t="s">
        <v>121</v>
      </c>
      <c r="M128" s="153" t="s">
        <v>121</v>
      </c>
      <c r="N128" s="1059">
        <f t="shared" si="2"/>
        <v>150</v>
      </c>
      <c r="O128" s="450"/>
    </row>
    <row r="129" spans="1:15" x14ac:dyDescent="0.2">
      <c r="A129" s="1058" t="s">
        <v>138</v>
      </c>
      <c r="B129" s="29">
        <v>1</v>
      </c>
      <c r="C129" s="30" t="s">
        <v>121</v>
      </c>
      <c r="D129" s="30" t="s">
        <v>121</v>
      </c>
      <c r="E129" s="30" t="s">
        <v>121</v>
      </c>
      <c r="F129" s="30" t="s">
        <v>121</v>
      </c>
      <c r="G129" s="30" t="s">
        <v>121</v>
      </c>
      <c r="H129" s="30" t="s">
        <v>121</v>
      </c>
      <c r="I129" s="197" t="s">
        <v>121</v>
      </c>
      <c r="J129" s="30">
        <v>1</v>
      </c>
      <c r="K129" s="197" t="s">
        <v>121</v>
      </c>
      <c r="L129" s="30" t="s">
        <v>121</v>
      </c>
      <c r="M129" s="153" t="s">
        <v>121</v>
      </c>
      <c r="N129" s="1059">
        <f t="shared" si="2"/>
        <v>2</v>
      </c>
    </row>
    <row r="130" spans="1:15" x14ac:dyDescent="0.2">
      <c r="A130" s="1058" t="s">
        <v>80</v>
      </c>
      <c r="B130" s="29" t="s">
        <v>121</v>
      </c>
      <c r="C130" s="30" t="s">
        <v>121</v>
      </c>
      <c r="D130" s="30">
        <v>3</v>
      </c>
      <c r="E130" s="30" t="s">
        <v>121</v>
      </c>
      <c r="F130" s="30" t="s">
        <v>121</v>
      </c>
      <c r="G130" s="30" t="s">
        <v>121</v>
      </c>
      <c r="H130" s="30" t="s">
        <v>121</v>
      </c>
      <c r="I130" s="197" t="s">
        <v>121</v>
      </c>
      <c r="J130" s="30" t="s">
        <v>121</v>
      </c>
      <c r="K130" s="197" t="s">
        <v>121</v>
      </c>
      <c r="L130" s="30" t="s">
        <v>121</v>
      </c>
      <c r="M130" s="153" t="s">
        <v>121</v>
      </c>
      <c r="N130" s="1059">
        <f t="shared" si="2"/>
        <v>3</v>
      </c>
    </row>
    <row r="131" spans="1:15" x14ac:dyDescent="0.2">
      <c r="A131" s="1058" t="s">
        <v>81</v>
      </c>
      <c r="B131" s="393">
        <v>3539</v>
      </c>
      <c r="C131" s="30">
        <v>476</v>
      </c>
      <c r="D131" s="1061">
        <v>2850</v>
      </c>
      <c r="E131" s="30" t="s">
        <v>121</v>
      </c>
      <c r="F131" s="30" t="s">
        <v>121</v>
      </c>
      <c r="G131" s="30">
        <v>60</v>
      </c>
      <c r="H131" s="30">
        <v>15</v>
      </c>
      <c r="I131" s="197" t="s">
        <v>121</v>
      </c>
      <c r="J131" s="30">
        <v>509</v>
      </c>
      <c r="K131" s="392">
        <v>1785</v>
      </c>
      <c r="L131" s="30">
        <v>735</v>
      </c>
      <c r="M131" s="153">
        <v>3</v>
      </c>
      <c r="N131" s="1059">
        <f t="shared" si="2"/>
        <v>9972</v>
      </c>
      <c r="O131" s="450"/>
    </row>
    <row r="132" spans="1:15" x14ac:dyDescent="0.2">
      <c r="A132" s="1058" t="s">
        <v>177</v>
      </c>
      <c r="B132" s="29">
        <v>91</v>
      </c>
      <c r="C132" s="30" t="s">
        <v>121</v>
      </c>
      <c r="D132" s="30" t="s">
        <v>121</v>
      </c>
      <c r="E132" s="1061">
        <v>2392</v>
      </c>
      <c r="F132" s="30">
        <v>197</v>
      </c>
      <c r="G132" s="30" t="s">
        <v>121</v>
      </c>
      <c r="H132" s="30" t="s">
        <v>121</v>
      </c>
      <c r="I132" s="197" t="s">
        <v>121</v>
      </c>
      <c r="J132" s="30" t="s">
        <v>121</v>
      </c>
      <c r="K132" s="197" t="s">
        <v>121</v>
      </c>
      <c r="L132" s="30" t="s">
        <v>121</v>
      </c>
      <c r="M132" s="153" t="s">
        <v>121</v>
      </c>
      <c r="N132" s="1059">
        <f t="shared" si="2"/>
        <v>2680</v>
      </c>
    </row>
    <row r="133" spans="1:15" x14ac:dyDescent="0.2">
      <c r="A133" s="1058" t="s">
        <v>215</v>
      </c>
      <c r="B133" s="29">
        <v>1</v>
      </c>
      <c r="C133" s="30">
        <v>3</v>
      </c>
      <c r="D133" s="30">
        <v>15</v>
      </c>
      <c r="E133" s="30" t="s">
        <v>121</v>
      </c>
      <c r="F133" s="30" t="s">
        <v>121</v>
      </c>
      <c r="G133" s="30">
        <v>1</v>
      </c>
      <c r="H133" s="30" t="s">
        <v>121</v>
      </c>
      <c r="I133" s="197" t="s">
        <v>121</v>
      </c>
      <c r="J133" s="30">
        <v>5</v>
      </c>
      <c r="K133" s="197" t="s">
        <v>121</v>
      </c>
      <c r="L133" s="30">
        <v>2</v>
      </c>
      <c r="M133" s="153" t="s">
        <v>121</v>
      </c>
      <c r="N133" s="1059">
        <f t="shared" si="2"/>
        <v>27</v>
      </c>
      <c r="O133" s="450"/>
    </row>
    <row r="134" spans="1:15" x14ac:dyDescent="0.2">
      <c r="A134" s="1058" t="s">
        <v>331</v>
      </c>
      <c r="B134" s="29" t="s">
        <v>121</v>
      </c>
      <c r="C134" s="30" t="s">
        <v>121</v>
      </c>
      <c r="D134" s="30">
        <v>1</v>
      </c>
      <c r="E134" s="30" t="s">
        <v>121</v>
      </c>
      <c r="F134" s="30" t="s">
        <v>121</v>
      </c>
      <c r="G134" s="30" t="s">
        <v>121</v>
      </c>
      <c r="H134" s="30" t="s">
        <v>121</v>
      </c>
      <c r="I134" s="197" t="s">
        <v>121</v>
      </c>
      <c r="J134" s="30" t="s">
        <v>121</v>
      </c>
      <c r="K134" s="197" t="s">
        <v>121</v>
      </c>
      <c r="L134" s="30" t="s">
        <v>121</v>
      </c>
      <c r="M134" s="153" t="s">
        <v>121</v>
      </c>
      <c r="N134" s="1059">
        <v>1</v>
      </c>
    </row>
    <row r="135" spans="1:15" x14ac:dyDescent="0.2">
      <c r="A135" s="1058" t="s">
        <v>357</v>
      </c>
      <c r="B135" s="29" t="s">
        <v>121</v>
      </c>
      <c r="C135" s="30" t="s">
        <v>121</v>
      </c>
      <c r="D135" s="30">
        <v>1</v>
      </c>
      <c r="E135" s="30" t="s">
        <v>121</v>
      </c>
      <c r="F135" s="30" t="s">
        <v>121</v>
      </c>
      <c r="G135" s="30" t="s">
        <v>121</v>
      </c>
      <c r="H135" s="30" t="s">
        <v>121</v>
      </c>
      <c r="I135" s="197" t="s">
        <v>121</v>
      </c>
      <c r="J135" s="30" t="s">
        <v>121</v>
      </c>
      <c r="K135" s="197" t="s">
        <v>121</v>
      </c>
      <c r="L135" s="30" t="s">
        <v>121</v>
      </c>
      <c r="M135" s="153" t="s">
        <v>121</v>
      </c>
      <c r="N135" s="1059">
        <f>SUM(D135:M135)</f>
        <v>1</v>
      </c>
      <c r="O135" s="450"/>
    </row>
    <row r="136" spans="1:15" x14ac:dyDescent="0.2">
      <c r="A136" s="1058" t="s">
        <v>139</v>
      </c>
      <c r="B136" s="29">
        <v>4</v>
      </c>
      <c r="C136" s="30" t="s">
        <v>121</v>
      </c>
      <c r="D136" s="30">
        <v>12</v>
      </c>
      <c r="E136" s="30" t="s">
        <v>121</v>
      </c>
      <c r="F136" s="30" t="s">
        <v>121</v>
      </c>
      <c r="G136" s="30">
        <v>2</v>
      </c>
      <c r="H136" s="30" t="s">
        <v>121</v>
      </c>
      <c r="I136" s="197" t="s">
        <v>121</v>
      </c>
      <c r="J136" s="30" t="s">
        <v>121</v>
      </c>
      <c r="K136" s="197" t="s">
        <v>121</v>
      </c>
      <c r="L136" s="30" t="s">
        <v>121</v>
      </c>
      <c r="M136" s="153" t="s">
        <v>121</v>
      </c>
      <c r="N136" s="1059">
        <f t="shared" ref="N136:N174" si="3">SUM(B136:M136)</f>
        <v>18</v>
      </c>
    </row>
    <row r="137" spans="1:15" x14ac:dyDescent="0.2">
      <c r="A137" s="1058" t="s">
        <v>82</v>
      </c>
      <c r="B137" s="29">
        <v>19</v>
      </c>
      <c r="C137" s="30">
        <v>5</v>
      </c>
      <c r="D137" s="30">
        <v>27</v>
      </c>
      <c r="E137" s="30" t="s">
        <v>121</v>
      </c>
      <c r="F137" s="30" t="s">
        <v>121</v>
      </c>
      <c r="G137" s="30">
        <v>1</v>
      </c>
      <c r="H137" s="30" t="s">
        <v>121</v>
      </c>
      <c r="I137" s="197" t="s">
        <v>121</v>
      </c>
      <c r="J137" s="30" t="s">
        <v>121</v>
      </c>
      <c r="K137" s="197">
        <v>6</v>
      </c>
      <c r="L137" s="30">
        <v>1</v>
      </c>
      <c r="M137" s="153">
        <v>1</v>
      </c>
      <c r="N137" s="1059">
        <f t="shared" si="3"/>
        <v>60</v>
      </c>
      <c r="O137" s="450"/>
    </row>
    <row r="138" spans="1:15" x14ac:dyDescent="0.2">
      <c r="A138" s="1058" t="s">
        <v>83</v>
      </c>
      <c r="B138" s="29">
        <v>256</v>
      </c>
      <c r="C138" s="30">
        <v>30</v>
      </c>
      <c r="D138" s="30">
        <v>302</v>
      </c>
      <c r="E138" s="30" t="s">
        <v>121</v>
      </c>
      <c r="F138" s="30" t="s">
        <v>121</v>
      </c>
      <c r="G138" s="30">
        <v>8</v>
      </c>
      <c r="H138" s="30" t="s">
        <v>121</v>
      </c>
      <c r="I138" s="197" t="s">
        <v>121</v>
      </c>
      <c r="J138" s="30" t="s">
        <v>121</v>
      </c>
      <c r="K138" s="197" t="s">
        <v>121</v>
      </c>
      <c r="L138" s="30">
        <v>1</v>
      </c>
      <c r="M138" s="153" t="s">
        <v>121</v>
      </c>
      <c r="N138" s="1059">
        <f t="shared" si="3"/>
        <v>597</v>
      </c>
    </row>
    <row r="139" spans="1:15" x14ac:dyDescent="0.2">
      <c r="A139" s="1058" t="s">
        <v>216</v>
      </c>
      <c r="B139" s="29">
        <v>1</v>
      </c>
      <c r="C139" s="30" t="s">
        <v>121</v>
      </c>
      <c r="D139" s="30">
        <v>2</v>
      </c>
      <c r="E139" s="30" t="s">
        <v>121</v>
      </c>
      <c r="F139" s="30" t="s">
        <v>121</v>
      </c>
      <c r="G139" s="30" t="s">
        <v>121</v>
      </c>
      <c r="H139" s="30" t="s">
        <v>121</v>
      </c>
      <c r="I139" s="197" t="s">
        <v>121</v>
      </c>
      <c r="J139" s="30" t="s">
        <v>121</v>
      </c>
      <c r="K139" s="197" t="s">
        <v>121</v>
      </c>
      <c r="L139" s="30" t="s">
        <v>121</v>
      </c>
      <c r="M139" s="153" t="s">
        <v>121</v>
      </c>
      <c r="N139" s="1059">
        <f t="shared" si="3"/>
        <v>3</v>
      </c>
      <c r="O139" s="450"/>
    </row>
    <row r="140" spans="1:15" x14ac:dyDescent="0.2">
      <c r="A140" s="1058" t="s">
        <v>84</v>
      </c>
      <c r="B140" s="29">
        <v>6</v>
      </c>
      <c r="C140" s="30" t="s">
        <v>121</v>
      </c>
      <c r="D140" s="30">
        <v>6</v>
      </c>
      <c r="E140" s="30" t="s">
        <v>121</v>
      </c>
      <c r="F140" s="30" t="s">
        <v>121</v>
      </c>
      <c r="G140" s="30" t="s">
        <v>121</v>
      </c>
      <c r="H140" s="30" t="s">
        <v>121</v>
      </c>
      <c r="I140" s="197" t="s">
        <v>121</v>
      </c>
      <c r="J140" s="30">
        <v>1</v>
      </c>
      <c r="K140" s="197" t="s">
        <v>121</v>
      </c>
      <c r="L140" s="30" t="s">
        <v>121</v>
      </c>
      <c r="M140" s="153">
        <v>2</v>
      </c>
      <c r="N140" s="1059">
        <f t="shared" si="3"/>
        <v>15</v>
      </c>
    </row>
    <row r="141" spans="1:15" x14ac:dyDescent="0.2">
      <c r="A141" s="1058" t="s">
        <v>85</v>
      </c>
      <c r="B141" s="29">
        <v>9</v>
      </c>
      <c r="C141" s="30">
        <v>3</v>
      </c>
      <c r="D141" s="30">
        <v>38</v>
      </c>
      <c r="E141" s="30" t="s">
        <v>121</v>
      </c>
      <c r="F141" s="30" t="s">
        <v>121</v>
      </c>
      <c r="G141" s="30">
        <v>2</v>
      </c>
      <c r="H141" s="30" t="s">
        <v>121</v>
      </c>
      <c r="I141" s="197" t="s">
        <v>121</v>
      </c>
      <c r="J141" s="30" t="s">
        <v>121</v>
      </c>
      <c r="K141" s="197" t="s">
        <v>121</v>
      </c>
      <c r="L141" s="30" t="s">
        <v>121</v>
      </c>
      <c r="M141" s="153" t="s">
        <v>121</v>
      </c>
      <c r="N141" s="1059">
        <f t="shared" si="3"/>
        <v>52</v>
      </c>
      <c r="O141" s="450"/>
    </row>
    <row r="142" spans="1:15" x14ac:dyDescent="0.2">
      <c r="A142" s="1058" t="s">
        <v>146</v>
      </c>
      <c r="B142" s="29">
        <v>218</v>
      </c>
      <c r="C142" s="30" t="s">
        <v>121</v>
      </c>
      <c r="D142" s="30" t="s">
        <v>121</v>
      </c>
      <c r="E142" s="1061">
        <v>1564</v>
      </c>
      <c r="F142" s="30">
        <v>217</v>
      </c>
      <c r="G142" s="30" t="s">
        <v>121</v>
      </c>
      <c r="H142" s="30" t="s">
        <v>121</v>
      </c>
      <c r="I142" s="197" t="s">
        <v>121</v>
      </c>
      <c r="J142" s="30" t="s">
        <v>121</v>
      </c>
      <c r="K142" s="197" t="s">
        <v>121</v>
      </c>
      <c r="L142" s="30" t="s">
        <v>121</v>
      </c>
      <c r="M142" s="153" t="s">
        <v>121</v>
      </c>
      <c r="N142" s="1059">
        <f t="shared" si="3"/>
        <v>1999</v>
      </c>
    </row>
    <row r="143" spans="1:15" x14ac:dyDescent="0.2">
      <c r="A143" s="1058" t="s">
        <v>245</v>
      </c>
      <c r="B143" s="29">
        <v>11</v>
      </c>
      <c r="C143" s="30" t="s">
        <v>121</v>
      </c>
      <c r="D143" s="30" t="s">
        <v>121</v>
      </c>
      <c r="E143" s="30">
        <v>208</v>
      </c>
      <c r="F143" s="30">
        <v>22</v>
      </c>
      <c r="G143" s="30" t="s">
        <v>121</v>
      </c>
      <c r="H143" s="30" t="s">
        <v>121</v>
      </c>
      <c r="I143" s="197" t="s">
        <v>121</v>
      </c>
      <c r="J143" s="30" t="s">
        <v>121</v>
      </c>
      <c r="K143" s="197" t="s">
        <v>121</v>
      </c>
      <c r="L143" s="30" t="s">
        <v>121</v>
      </c>
      <c r="M143" s="153" t="s">
        <v>121</v>
      </c>
      <c r="N143" s="1059">
        <f t="shared" si="3"/>
        <v>241</v>
      </c>
    </row>
    <row r="144" spans="1:15" x14ac:dyDescent="0.2">
      <c r="A144" s="1058" t="s">
        <v>140</v>
      </c>
      <c r="B144" s="29">
        <v>6</v>
      </c>
      <c r="C144" s="30" t="s">
        <v>121</v>
      </c>
      <c r="D144" s="30">
        <v>2</v>
      </c>
      <c r="E144" s="30" t="s">
        <v>121</v>
      </c>
      <c r="F144" s="30" t="s">
        <v>121</v>
      </c>
      <c r="G144" s="30">
        <v>3</v>
      </c>
      <c r="H144" s="30" t="s">
        <v>121</v>
      </c>
      <c r="I144" s="197" t="s">
        <v>121</v>
      </c>
      <c r="J144" s="30">
        <v>18</v>
      </c>
      <c r="K144" s="197">
        <v>21</v>
      </c>
      <c r="L144" s="30" t="s">
        <v>121</v>
      </c>
      <c r="M144" s="153" t="s">
        <v>121</v>
      </c>
      <c r="N144" s="1059">
        <f t="shared" si="3"/>
        <v>50</v>
      </c>
      <c r="O144" s="450"/>
    </row>
    <row r="145" spans="1:15" x14ac:dyDescent="0.2">
      <c r="A145" s="1058" t="s">
        <v>86</v>
      </c>
      <c r="B145" s="29">
        <v>35</v>
      </c>
      <c r="C145" s="30">
        <v>6</v>
      </c>
      <c r="D145" s="30">
        <v>48</v>
      </c>
      <c r="E145" s="30" t="s">
        <v>121</v>
      </c>
      <c r="F145" s="30" t="s">
        <v>121</v>
      </c>
      <c r="G145" s="30">
        <v>1</v>
      </c>
      <c r="H145" s="30" t="s">
        <v>121</v>
      </c>
      <c r="I145" s="197" t="s">
        <v>121</v>
      </c>
      <c r="J145" s="30">
        <v>9</v>
      </c>
      <c r="K145" s="197">
        <v>9</v>
      </c>
      <c r="L145" s="30">
        <v>3</v>
      </c>
      <c r="M145" s="153" t="s">
        <v>121</v>
      </c>
      <c r="N145" s="1059">
        <f t="shared" si="3"/>
        <v>111</v>
      </c>
    </row>
    <row r="146" spans="1:15" x14ac:dyDescent="0.2">
      <c r="A146" s="1058" t="s">
        <v>87</v>
      </c>
      <c r="B146" s="29">
        <v>789</v>
      </c>
      <c r="C146" s="30">
        <v>121</v>
      </c>
      <c r="D146" s="1061">
        <v>1222</v>
      </c>
      <c r="E146" s="30" t="s">
        <v>121</v>
      </c>
      <c r="F146" s="30" t="s">
        <v>121</v>
      </c>
      <c r="G146" s="30">
        <v>72</v>
      </c>
      <c r="H146" s="30">
        <v>2</v>
      </c>
      <c r="I146" s="197" t="s">
        <v>121</v>
      </c>
      <c r="J146" s="30">
        <v>2</v>
      </c>
      <c r="K146" s="197" t="s">
        <v>121</v>
      </c>
      <c r="L146" s="30">
        <v>3</v>
      </c>
      <c r="M146" s="153" t="s">
        <v>121</v>
      </c>
      <c r="N146" s="1059">
        <f t="shared" si="3"/>
        <v>2211</v>
      </c>
      <c r="O146" s="450"/>
    </row>
    <row r="147" spans="1:15" x14ac:dyDescent="0.2">
      <c r="A147" s="1058" t="s">
        <v>88</v>
      </c>
      <c r="B147" s="29">
        <v>15</v>
      </c>
      <c r="C147" s="30">
        <v>1</v>
      </c>
      <c r="D147" s="30">
        <v>16</v>
      </c>
      <c r="E147" s="30" t="s">
        <v>121</v>
      </c>
      <c r="F147" s="30" t="s">
        <v>121</v>
      </c>
      <c r="G147" s="30" t="s">
        <v>121</v>
      </c>
      <c r="H147" s="30" t="s">
        <v>121</v>
      </c>
      <c r="I147" s="197" t="s">
        <v>121</v>
      </c>
      <c r="J147" s="30">
        <v>2</v>
      </c>
      <c r="K147" s="197">
        <v>3</v>
      </c>
      <c r="L147" s="30">
        <v>3</v>
      </c>
      <c r="M147" s="153" t="s">
        <v>121</v>
      </c>
      <c r="N147" s="1059">
        <f t="shared" si="3"/>
        <v>40</v>
      </c>
    </row>
    <row r="148" spans="1:15" x14ac:dyDescent="0.2">
      <c r="A148" s="1058" t="s">
        <v>217</v>
      </c>
      <c r="B148" s="29" t="s">
        <v>121</v>
      </c>
      <c r="C148" s="30" t="s">
        <v>121</v>
      </c>
      <c r="D148" s="30">
        <v>4</v>
      </c>
      <c r="E148" s="30" t="s">
        <v>121</v>
      </c>
      <c r="F148" s="30" t="s">
        <v>121</v>
      </c>
      <c r="G148" s="30" t="s">
        <v>121</v>
      </c>
      <c r="H148" s="30" t="s">
        <v>121</v>
      </c>
      <c r="I148" s="197" t="s">
        <v>121</v>
      </c>
      <c r="J148" s="30" t="s">
        <v>121</v>
      </c>
      <c r="K148" s="197" t="s">
        <v>121</v>
      </c>
      <c r="L148" s="30" t="s">
        <v>121</v>
      </c>
      <c r="M148" s="153" t="s">
        <v>121</v>
      </c>
      <c r="N148" s="1059">
        <f t="shared" si="3"/>
        <v>4</v>
      </c>
      <c r="O148" s="450"/>
    </row>
    <row r="149" spans="1:15" x14ac:dyDescent="0.2">
      <c r="A149" s="1058" t="s">
        <v>89</v>
      </c>
      <c r="B149" s="29">
        <v>155</v>
      </c>
      <c r="C149" s="30">
        <v>43</v>
      </c>
      <c r="D149" s="30">
        <v>302</v>
      </c>
      <c r="E149" s="30" t="s">
        <v>121</v>
      </c>
      <c r="F149" s="30" t="s">
        <v>121</v>
      </c>
      <c r="G149" s="30" t="s">
        <v>121</v>
      </c>
      <c r="H149" s="30" t="s">
        <v>121</v>
      </c>
      <c r="I149" s="197" t="s">
        <v>121</v>
      </c>
      <c r="J149" s="30">
        <v>287</v>
      </c>
      <c r="K149" s="197">
        <v>41</v>
      </c>
      <c r="L149" s="30">
        <v>3</v>
      </c>
      <c r="M149" s="153">
        <v>1</v>
      </c>
      <c r="N149" s="1059">
        <f t="shared" si="3"/>
        <v>832</v>
      </c>
    </row>
    <row r="150" spans="1:15" x14ac:dyDescent="0.2">
      <c r="A150" s="1058" t="s">
        <v>246</v>
      </c>
      <c r="B150" s="29">
        <v>36</v>
      </c>
      <c r="C150" s="30" t="s">
        <v>121</v>
      </c>
      <c r="D150" s="30" t="s">
        <v>121</v>
      </c>
      <c r="E150" s="30">
        <v>322</v>
      </c>
      <c r="F150" s="30">
        <v>33</v>
      </c>
      <c r="G150" s="30" t="s">
        <v>121</v>
      </c>
      <c r="H150" s="30" t="s">
        <v>121</v>
      </c>
      <c r="I150" s="197" t="s">
        <v>121</v>
      </c>
      <c r="J150" s="30" t="s">
        <v>121</v>
      </c>
      <c r="K150" s="197" t="s">
        <v>121</v>
      </c>
      <c r="L150" s="30" t="s">
        <v>121</v>
      </c>
      <c r="M150" s="153" t="s">
        <v>121</v>
      </c>
      <c r="N150" s="1059">
        <f t="shared" si="3"/>
        <v>391</v>
      </c>
      <c r="O150" s="450"/>
    </row>
    <row r="151" spans="1:15" x14ac:dyDescent="0.2">
      <c r="A151" s="1058" t="s">
        <v>147</v>
      </c>
      <c r="B151" s="29">
        <v>234</v>
      </c>
      <c r="C151" s="30" t="s">
        <v>121</v>
      </c>
      <c r="D151" s="30" t="s">
        <v>121</v>
      </c>
      <c r="E151" s="1061">
        <v>1922</v>
      </c>
      <c r="F151" s="30">
        <v>239</v>
      </c>
      <c r="G151" s="30" t="s">
        <v>121</v>
      </c>
      <c r="H151" s="30" t="s">
        <v>121</v>
      </c>
      <c r="I151" s="197" t="s">
        <v>121</v>
      </c>
      <c r="J151" s="30" t="s">
        <v>121</v>
      </c>
      <c r="K151" s="197" t="s">
        <v>121</v>
      </c>
      <c r="L151" s="30" t="s">
        <v>121</v>
      </c>
      <c r="M151" s="153" t="s">
        <v>121</v>
      </c>
      <c r="N151" s="1059">
        <f t="shared" si="3"/>
        <v>2395</v>
      </c>
    </row>
    <row r="152" spans="1:15" x14ac:dyDescent="0.2">
      <c r="A152" s="1058" t="s">
        <v>90</v>
      </c>
      <c r="B152" s="29">
        <v>12</v>
      </c>
      <c r="C152" s="30">
        <v>7</v>
      </c>
      <c r="D152" s="30">
        <v>63</v>
      </c>
      <c r="E152" s="30" t="s">
        <v>121</v>
      </c>
      <c r="F152" s="30" t="s">
        <v>121</v>
      </c>
      <c r="G152" s="30" t="s">
        <v>121</v>
      </c>
      <c r="H152" s="30" t="s">
        <v>121</v>
      </c>
      <c r="I152" s="197" t="s">
        <v>121</v>
      </c>
      <c r="J152" s="30">
        <v>1</v>
      </c>
      <c r="K152" s="197" t="s">
        <v>121</v>
      </c>
      <c r="L152" s="30" t="s">
        <v>121</v>
      </c>
      <c r="M152" s="153" t="s">
        <v>121</v>
      </c>
      <c r="N152" s="1059">
        <f t="shared" si="3"/>
        <v>83</v>
      </c>
      <c r="O152" s="450"/>
    </row>
    <row r="153" spans="1:15" x14ac:dyDescent="0.2">
      <c r="A153" s="1058" t="s">
        <v>91</v>
      </c>
      <c r="B153" s="29">
        <v>48</v>
      </c>
      <c r="C153" s="30">
        <v>20</v>
      </c>
      <c r="D153" s="30">
        <v>286</v>
      </c>
      <c r="E153" s="30" t="s">
        <v>121</v>
      </c>
      <c r="F153" s="30" t="s">
        <v>121</v>
      </c>
      <c r="G153" s="30">
        <v>9</v>
      </c>
      <c r="H153" s="30">
        <v>1</v>
      </c>
      <c r="I153" s="197" t="s">
        <v>121</v>
      </c>
      <c r="J153" s="30" t="s">
        <v>121</v>
      </c>
      <c r="K153" s="197" t="s">
        <v>121</v>
      </c>
      <c r="L153" s="30" t="s">
        <v>121</v>
      </c>
      <c r="M153" s="153" t="s">
        <v>121</v>
      </c>
      <c r="N153" s="1059">
        <f t="shared" si="3"/>
        <v>364</v>
      </c>
    </row>
    <row r="154" spans="1:15" x14ac:dyDescent="0.2">
      <c r="A154" s="1058" t="s">
        <v>92</v>
      </c>
      <c r="B154" s="29">
        <v>15</v>
      </c>
      <c r="C154" s="30">
        <v>14</v>
      </c>
      <c r="D154" s="30">
        <v>177</v>
      </c>
      <c r="E154" s="30" t="s">
        <v>121</v>
      </c>
      <c r="F154" s="30" t="s">
        <v>121</v>
      </c>
      <c r="G154" s="30">
        <v>3</v>
      </c>
      <c r="H154" s="30" t="s">
        <v>121</v>
      </c>
      <c r="I154" s="197" t="s">
        <v>121</v>
      </c>
      <c r="J154" s="30" t="s">
        <v>121</v>
      </c>
      <c r="K154" s="197" t="s">
        <v>121</v>
      </c>
      <c r="L154" s="30" t="s">
        <v>121</v>
      </c>
      <c r="M154" s="153" t="s">
        <v>121</v>
      </c>
      <c r="N154" s="1059">
        <f t="shared" si="3"/>
        <v>209</v>
      </c>
      <c r="O154" s="450"/>
    </row>
    <row r="155" spans="1:15" x14ac:dyDescent="0.2">
      <c r="A155" s="1058" t="s">
        <v>93</v>
      </c>
      <c r="B155" s="29">
        <v>22</v>
      </c>
      <c r="C155" s="30">
        <v>2</v>
      </c>
      <c r="D155" s="30">
        <v>20</v>
      </c>
      <c r="E155" s="30" t="s">
        <v>121</v>
      </c>
      <c r="F155" s="30" t="s">
        <v>121</v>
      </c>
      <c r="G155" s="30" t="s">
        <v>121</v>
      </c>
      <c r="H155" s="30" t="s">
        <v>121</v>
      </c>
      <c r="I155" s="197" t="s">
        <v>121</v>
      </c>
      <c r="J155" s="30" t="s">
        <v>121</v>
      </c>
      <c r="K155" s="197" t="s">
        <v>121</v>
      </c>
      <c r="L155" s="30">
        <v>1</v>
      </c>
      <c r="M155" s="153" t="s">
        <v>121</v>
      </c>
      <c r="N155" s="1059">
        <f t="shared" si="3"/>
        <v>45</v>
      </c>
    </row>
    <row r="156" spans="1:15" x14ac:dyDescent="0.2">
      <c r="A156" s="1058" t="s">
        <v>94</v>
      </c>
      <c r="B156" s="29">
        <v>6</v>
      </c>
      <c r="C156" s="30">
        <v>2</v>
      </c>
      <c r="D156" s="30">
        <v>6</v>
      </c>
      <c r="E156" s="30" t="s">
        <v>121</v>
      </c>
      <c r="F156" s="30" t="s">
        <v>121</v>
      </c>
      <c r="G156" s="30">
        <v>2</v>
      </c>
      <c r="H156" s="30" t="s">
        <v>121</v>
      </c>
      <c r="I156" s="197" t="s">
        <v>121</v>
      </c>
      <c r="J156" s="30" t="s">
        <v>121</v>
      </c>
      <c r="K156" s="197" t="s">
        <v>121</v>
      </c>
      <c r="L156" s="30">
        <v>3</v>
      </c>
      <c r="M156" s="153" t="s">
        <v>121</v>
      </c>
      <c r="N156" s="1059">
        <f t="shared" si="3"/>
        <v>19</v>
      </c>
      <c r="O156" s="450"/>
    </row>
    <row r="157" spans="1:15" x14ac:dyDescent="0.2">
      <c r="A157" s="1058" t="s">
        <v>95</v>
      </c>
      <c r="B157" s="29">
        <v>2</v>
      </c>
      <c r="C157" s="30">
        <v>1</v>
      </c>
      <c r="D157" s="30">
        <v>4</v>
      </c>
      <c r="E157" s="30" t="s">
        <v>121</v>
      </c>
      <c r="F157" s="30" t="s">
        <v>121</v>
      </c>
      <c r="G157" s="30" t="s">
        <v>121</v>
      </c>
      <c r="H157" s="30" t="s">
        <v>121</v>
      </c>
      <c r="I157" s="197" t="s">
        <v>121</v>
      </c>
      <c r="J157" s="30" t="s">
        <v>121</v>
      </c>
      <c r="K157" s="197" t="s">
        <v>121</v>
      </c>
      <c r="L157" s="30" t="s">
        <v>121</v>
      </c>
      <c r="M157" s="153" t="s">
        <v>121</v>
      </c>
      <c r="N157" s="1059">
        <f t="shared" si="3"/>
        <v>7</v>
      </c>
    </row>
    <row r="158" spans="1:15" x14ac:dyDescent="0.2">
      <c r="A158" s="1058" t="s">
        <v>96</v>
      </c>
      <c r="B158" s="29">
        <v>337</v>
      </c>
      <c r="C158" s="30">
        <v>38</v>
      </c>
      <c r="D158" s="30">
        <v>426</v>
      </c>
      <c r="E158" s="30" t="s">
        <v>121</v>
      </c>
      <c r="F158" s="30" t="s">
        <v>121</v>
      </c>
      <c r="G158" s="30">
        <v>3</v>
      </c>
      <c r="H158" s="30">
        <v>1</v>
      </c>
      <c r="I158" s="197" t="s">
        <v>121</v>
      </c>
      <c r="J158" s="30">
        <v>1</v>
      </c>
      <c r="K158" s="197" t="s">
        <v>121</v>
      </c>
      <c r="L158" s="30">
        <v>2</v>
      </c>
      <c r="M158" s="153" t="s">
        <v>121</v>
      </c>
      <c r="N158" s="1059">
        <f t="shared" si="3"/>
        <v>808</v>
      </c>
      <c r="O158" s="450"/>
    </row>
    <row r="159" spans="1:15" x14ac:dyDescent="0.2">
      <c r="A159" s="1058" t="s">
        <v>97</v>
      </c>
      <c r="B159" s="29">
        <v>547</v>
      </c>
      <c r="C159" s="30">
        <v>465</v>
      </c>
      <c r="D159" s="1061">
        <v>1751</v>
      </c>
      <c r="E159" s="30" t="s">
        <v>121</v>
      </c>
      <c r="F159" s="30" t="s">
        <v>121</v>
      </c>
      <c r="G159" s="30">
        <v>8</v>
      </c>
      <c r="H159" s="30" t="s">
        <v>121</v>
      </c>
      <c r="I159" s="197" t="s">
        <v>121</v>
      </c>
      <c r="J159" s="30">
        <v>3</v>
      </c>
      <c r="K159" s="197">
        <v>5</v>
      </c>
      <c r="L159" s="30">
        <v>8</v>
      </c>
      <c r="M159" s="153">
        <v>1</v>
      </c>
      <c r="N159" s="1059">
        <f t="shared" si="3"/>
        <v>2788</v>
      </c>
    </row>
    <row r="160" spans="1:15" x14ac:dyDescent="0.2">
      <c r="A160" s="1058" t="s">
        <v>98</v>
      </c>
      <c r="B160" s="29">
        <v>25</v>
      </c>
      <c r="C160" s="30">
        <v>4</v>
      </c>
      <c r="D160" s="30">
        <v>36</v>
      </c>
      <c r="E160" s="30" t="s">
        <v>121</v>
      </c>
      <c r="F160" s="30" t="s">
        <v>121</v>
      </c>
      <c r="G160" s="30" t="s">
        <v>121</v>
      </c>
      <c r="H160" s="30" t="s">
        <v>121</v>
      </c>
      <c r="I160" s="197" t="s">
        <v>121</v>
      </c>
      <c r="J160" s="30">
        <v>27</v>
      </c>
      <c r="K160" s="197" t="s">
        <v>121</v>
      </c>
      <c r="L160" s="30" t="s">
        <v>121</v>
      </c>
      <c r="M160" s="153" t="s">
        <v>121</v>
      </c>
      <c r="N160" s="1059">
        <f t="shared" si="3"/>
        <v>92</v>
      </c>
    </row>
    <row r="161" spans="1:15" x14ac:dyDescent="0.2">
      <c r="A161" s="1058" t="s">
        <v>99</v>
      </c>
      <c r="B161" s="29">
        <v>8</v>
      </c>
      <c r="C161" s="30" t="s">
        <v>121</v>
      </c>
      <c r="D161" s="30">
        <v>10</v>
      </c>
      <c r="E161" s="30" t="s">
        <v>121</v>
      </c>
      <c r="F161" s="30" t="s">
        <v>121</v>
      </c>
      <c r="G161" s="30" t="s">
        <v>121</v>
      </c>
      <c r="H161" s="30" t="s">
        <v>121</v>
      </c>
      <c r="I161" s="197" t="s">
        <v>121</v>
      </c>
      <c r="J161" s="30" t="s">
        <v>121</v>
      </c>
      <c r="K161" s="197" t="s">
        <v>121</v>
      </c>
      <c r="L161" s="30">
        <v>2</v>
      </c>
      <c r="M161" s="153" t="s">
        <v>121</v>
      </c>
      <c r="N161" s="1059">
        <f t="shared" si="3"/>
        <v>20</v>
      </c>
      <c r="O161" s="450"/>
    </row>
    <row r="162" spans="1:15" x14ac:dyDescent="0.2">
      <c r="A162" s="1058" t="s">
        <v>100</v>
      </c>
      <c r="B162" s="393">
        <v>20252</v>
      </c>
      <c r="C162" s="1061">
        <v>2796</v>
      </c>
      <c r="D162" s="1061">
        <v>42451</v>
      </c>
      <c r="E162" s="30" t="s">
        <v>121</v>
      </c>
      <c r="F162" s="30" t="s">
        <v>121</v>
      </c>
      <c r="G162" s="30">
        <v>102</v>
      </c>
      <c r="H162" s="30">
        <v>23</v>
      </c>
      <c r="I162" s="197" t="s">
        <v>121</v>
      </c>
      <c r="J162" s="30">
        <v>2</v>
      </c>
      <c r="K162" s="197">
        <v>35</v>
      </c>
      <c r="L162" s="30">
        <v>202</v>
      </c>
      <c r="M162" s="153">
        <v>3</v>
      </c>
      <c r="N162" s="1059">
        <f t="shared" si="3"/>
        <v>65866</v>
      </c>
      <c r="O162" s="450"/>
    </row>
    <row r="163" spans="1:15" x14ac:dyDescent="0.2">
      <c r="A163" s="1058" t="s">
        <v>150</v>
      </c>
      <c r="B163" s="29">
        <v>5</v>
      </c>
      <c r="C163" s="30" t="s">
        <v>121</v>
      </c>
      <c r="D163" s="30">
        <v>6</v>
      </c>
      <c r="E163" s="30" t="s">
        <v>121</v>
      </c>
      <c r="F163" s="30" t="s">
        <v>121</v>
      </c>
      <c r="G163" s="30" t="s">
        <v>121</v>
      </c>
      <c r="H163" s="30" t="s">
        <v>121</v>
      </c>
      <c r="I163" s="197" t="s">
        <v>121</v>
      </c>
      <c r="J163" s="30" t="s">
        <v>121</v>
      </c>
      <c r="K163" s="197" t="s">
        <v>121</v>
      </c>
      <c r="L163" s="30" t="s">
        <v>121</v>
      </c>
      <c r="M163" s="153" t="s">
        <v>121</v>
      </c>
      <c r="N163" s="1059">
        <f t="shared" si="3"/>
        <v>11</v>
      </c>
    </row>
    <row r="164" spans="1:15" x14ac:dyDescent="0.2">
      <c r="A164" s="1058" t="s">
        <v>101</v>
      </c>
      <c r="B164" s="29">
        <v>130</v>
      </c>
      <c r="C164" s="30">
        <v>37</v>
      </c>
      <c r="D164" s="30">
        <v>522</v>
      </c>
      <c r="E164" s="30" t="s">
        <v>121</v>
      </c>
      <c r="F164" s="30" t="s">
        <v>121</v>
      </c>
      <c r="G164" s="30">
        <v>2</v>
      </c>
      <c r="H164" s="30" t="s">
        <v>121</v>
      </c>
      <c r="I164" s="197" t="s">
        <v>121</v>
      </c>
      <c r="J164" s="30">
        <v>7</v>
      </c>
      <c r="K164" s="197">
        <v>3</v>
      </c>
      <c r="L164" s="30">
        <v>14</v>
      </c>
      <c r="M164" s="153">
        <v>1</v>
      </c>
      <c r="N164" s="1059">
        <f t="shared" si="3"/>
        <v>716</v>
      </c>
      <c r="O164" s="450"/>
    </row>
    <row r="165" spans="1:15" x14ac:dyDescent="0.2">
      <c r="A165" s="1058" t="s">
        <v>102</v>
      </c>
      <c r="B165" s="29">
        <v>22</v>
      </c>
      <c r="C165" s="30">
        <v>4</v>
      </c>
      <c r="D165" s="30">
        <v>48</v>
      </c>
      <c r="E165" s="30" t="s">
        <v>121</v>
      </c>
      <c r="F165" s="30" t="s">
        <v>121</v>
      </c>
      <c r="G165" s="30">
        <v>6</v>
      </c>
      <c r="H165" s="30">
        <v>1</v>
      </c>
      <c r="I165" s="197" t="s">
        <v>121</v>
      </c>
      <c r="J165" s="30" t="s">
        <v>121</v>
      </c>
      <c r="K165" s="197" t="s">
        <v>121</v>
      </c>
      <c r="L165" s="30">
        <v>1</v>
      </c>
      <c r="M165" s="153" t="s">
        <v>121</v>
      </c>
      <c r="N165" s="1059">
        <f t="shared" si="3"/>
        <v>82</v>
      </c>
    </row>
    <row r="166" spans="1:15" x14ac:dyDescent="0.2">
      <c r="A166" s="1058" t="s">
        <v>141</v>
      </c>
      <c r="B166" s="29">
        <v>245</v>
      </c>
      <c r="C166" s="30" t="s">
        <v>121</v>
      </c>
      <c r="D166" s="30" t="s">
        <v>121</v>
      </c>
      <c r="E166" s="1061">
        <v>1307</v>
      </c>
      <c r="F166" s="30">
        <v>116</v>
      </c>
      <c r="G166" s="30" t="s">
        <v>121</v>
      </c>
      <c r="H166" s="30" t="s">
        <v>121</v>
      </c>
      <c r="I166" s="197" t="s">
        <v>121</v>
      </c>
      <c r="J166" s="30" t="s">
        <v>121</v>
      </c>
      <c r="K166" s="197" t="s">
        <v>121</v>
      </c>
      <c r="L166" s="30" t="s">
        <v>121</v>
      </c>
      <c r="M166" s="153" t="s">
        <v>121</v>
      </c>
      <c r="N166" s="1059">
        <f t="shared" si="3"/>
        <v>1668</v>
      </c>
      <c r="O166" s="450"/>
    </row>
    <row r="167" spans="1:15" x14ac:dyDescent="0.2">
      <c r="A167" s="1058" t="s">
        <v>178</v>
      </c>
      <c r="B167" s="29">
        <v>193</v>
      </c>
      <c r="C167" s="30" t="s">
        <v>121</v>
      </c>
      <c r="D167" s="30" t="s">
        <v>121</v>
      </c>
      <c r="E167" s="1061">
        <v>4174</v>
      </c>
      <c r="F167" s="30">
        <v>562</v>
      </c>
      <c r="G167" s="30" t="s">
        <v>121</v>
      </c>
      <c r="H167" s="30" t="s">
        <v>121</v>
      </c>
      <c r="I167" s="197" t="s">
        <v>121</v>
      </c>
      <c r="J167" s="30" t="s">
        <v>121</v>
      </c>
      <c r="K167" s="197" t="s">
        <v>121</v>
      </c>
      <c r="L167" s="30" t="s">
        <v>121</v>
      </c>
      <c r="M167" s="153" t="s">
        <v>121</v>
      </c>
      <c r="N167" s="1059">
        <f t="shared" si="3"/>
        <v>4929</v>
      </c>
      <c r="O167" s="450"/>
    </row>
    <row r="168" spans="1:15" x14ac:dyDescent="0.2">
      <c r="A168" s="1058" t="s">
        <v>103</v>
      </c>
      <c r="B168" s="393">
        <v>2368</v>
      </c>
      <c r="C168" s="1061">
        <v>1894</v>
      </c>
      <c r="D168" s="1061">
        <v>4517</v>
      </c>
      <c r="E168" s="30" t="s">
        <v>121</v>
      </c>
      <c r="F168" s="30" t="s">
        <v>121</v>
      </c>
      <c r="G168" s="30">
        <v>6</v>
      </c>
      <c r="H168" s="30" t="s">
        <v>121</v>
      </c>
      <c r="I168" s="197" t="s">
        <v>121</v>
      </c>
      <c r="J168" s="30">
        <v>4</v>
      </c>
      <c r="K168" s="197">
        <v>2</v>
      </c>
      <c r="L168" s="30">
        <v>97</v>
      </c>
      <c r="M168" s="153">
        <v>242</v>
      </c>
      <c r="N168" s="1059">
        <f t="shared" si="3"/>
        <v>9130</v>
      </c>
    </row>
    <row r="169" spans="1:15" x14ac:dyDescent="0.2">
      <c r="A169" s="1058" t="s">
        <v>142</v>
      </c>
      <c r="B169" s="29">
        <v>204</v>
      </c>
      <c r="C169" s="30" t="s">
        <v>121</v>
      </c>
      <c r="D169" s="30" t="s">
        <v>121</v>
      </c>
      <c r="E169" s="1061">
        <v>5484</v>
      </c>
      <c r="F169" s="30">
        <v>738</v>
      </c>
      <c r="G169" s="30" t="s">
        <v>121</v>
      </c>
      <c r="H169" s="30" t="s">
        <v>121</v>
      </c>
      <c r="I169" s="197" t="s">
        <v>121</v>
      </c>
      <c r="J169" s="30" t="s">
        <v>121</v>
      </c>
      <c r="K169" s="197" t="s">
        <v>121</v>
      </c>
      <c r="L169" s="30" t="s">
        <v>121</v>
      </c>
      <c r="M169" s="153" t="s">
        <v>121</v>
      </c>
      <c r="N169" s="1059">
        <f t="shared" si="3"/>
        <v>6426</v>
      </c>
    </row>
    <row r="170" spans="1:15" x14ac:dyDescent="0.2">
      <c r="A170" s="1058" t="s">
        <v>114</v>
      </c>
      <c r="B170" s="29">
        <v>1</v>
      </c>
      <c r="C170" s="30">
        <v>1</v>
      </c>
      <c r="D170" s="30">
        <v>15</v>
      </c>
      <c r="E170" s="30" t="s">
        <v>121</v>
      </c>
      <c r="F170" s="30" t="s">
        <v>121</v>
      </c>
      <c r="G170" s="30" t="s">
        <v>121</v>
      </c>
      <c r="H170" s="30" t="s">
        <v>121</v>
      </c>
      <c r="I170" s="197" t="s">
        <v>121</v>
      </c>
      <c r="J170" s="30" t="s">
        <v>121</v>
      </c>
      <c r="K170" s="197" t="s">
        <v>121</v>
      </c>
      <c r="L170" s="30" t="s">
        <v>121</v>
      </c>
      <c r="M170" s="153" t="s">
        <v>121</v>
      </c>
      <c r="N170" s="1059">
        <f t="shared" si="3"/>
        <v>17</v>
      </c>
    </row>
    <row r="171" spans="1:15" x14ac:dyDescent="0.2">
      <c r="A171" s="1058" t="s">
        <v>364</v>
      </c>
      <c r="B171" s="29" t="s">
        <v>121</v>
      </c>
      <c r="C171" s="30" t="s">
        <v>121</v>
      </c>
      <c r="D171" s="30" t="s">
        <v>121</v>
      </c>
      <c r="E171" s="30" t="s">
        <v>121</v>
      </c>
      <c r="F171" s="30" t="s">
        <v>121</v>
      </c>
      <c r="G171" s="30" t="s">
        <v>121</v>
      </c>
      <c r="H171" s="30" t="s">
        <v>121</v>
      </c>
      <c r="I171" s="197" t="s">
        <v>121</v>
      </c>
      <c r="J171" s="30" t="s">
        <v>121</v>
      </c>
      <c r="K171" s="197" t="s">
        <v>121</v>
      </c>
      <c r="L171" s="30">
        <v>1</v>
      </c>
      <c r="M171" s="153" t="s">
        <v>121</v>
      </c>
      <c r="N171" s="1059">
        <f>SUM(B171:M171)</f>
        <v>1</v>
      </c>
    </row>
    <row r="172" spans="1:15" x14ac:dyDescent="0.2">
      <c r="A172" s="1058" t="s">
        <v>104</v>
      </c>
      <c r="B172" s="29">
        <v>2</v>
      </c>
      <c r="C172" s="30" t="s">
        <v>121</v>
      </c>
      <c r="D172" s="30">
        <v>2</v>
      </c>
      <c r="E172" s="30" t="s">
        <v>121</v>
      </c>
      <c r="F172" s="30" t="s">
        <v>121</v>
      </c>
      <c r="G172" s="30" t="s">
        <v>121</v>
      </c>
      <c r="H172" s="30" t="s">
        <v>121</v>
      </c>
      <c r="I172" s="197" t="s">
        <v>121</v>
      </c>
      <c r="J172" s="30" t="s">
        <v>121</v>
      </c>
      <c r="K172" s="197" t="s">
        <v>121</v>
      </c>
      <c r="L172" s="30">
        <v>1</v>
      </c>
      <c r="M172" s="153" t="s">
        <v>121</v>
      </c>
      <c r="N172" s="1059">
        <f t="shared" si="3"/>
        <v>5</v>
      </c>
    </row>
    <row r="173" spans="1:15" x14ac:dyDescent="0.2">
      <c r="A173" s="1058" t="s">
        <v>105</v>
      </c>
      <c r="B173" s="29">
        <v>7</v>
      </c>
      <c r="C173" s="30">
        <v>2</v>
      </c>
      <c r="D173" s="30">
        <v>25</v>
      </c>
      <c r="E173" s="30" t="s">
        <v>121</v>
      </c>
      <c r="F173" s="30" t="s">
        <v>121</v>
      </c>
      <c r="G173" s="30" t="s">
        <v>121</v>
      </c>
      <c r="H173" s="30" t="s">
        <v>121</v>
      </c>
      <c r="I173" s="197" t="s">
        <v>121</v>
      </c>
      <c r="J173" s="30">
        <v>2</v>
      </c>
      <c r="K173" s="197" t="s">
        <v>121</v>
      </c>
      <c r="L173" s="30" t="s">
        <v>121</v>
      </c>
      <c r="M173" s="153" t="s">
        <v>121</v>
      </c>
      <c r="N173" s="1059">
        <f t="shared" si="3"/>
        <v>36</v>
      </c>
    </row>
    <row r="174" spans="1:15" ht="12.75" thickBot="1" x14ac:dyDescent="0.25">
      <c r="A174" s="1062" t="s">
        <v>106</v>
      </c>
      <c r="B174" s="154" t="s">
        <v>121</v>
      </c>
      <c r="C174" s="164" t="s">
        <v>121</v>
      </c>
      <c r="D174" s="164">
        <v>1</v>
      </c>
      <c r="E174" s="164" t="s">
        <v>121</v>
      </c>
      <c r="F174" s="164" t="s">
        <v>121</v>
      </c>
      <c r="G174" s="164" t="s">
        <v>121</v>
      </c>
      <c r="H174" s="164" t="s">
        <v>121</v>
      </c>
      <c r="I174" s="229" t="s">
        <v>121</v>
      </c>
      <c r="J174" s="164" t="s">
        <v>121</v>
      </c>
      <c r="K174" s="229" t="s">
        <v>121</v>
      </c>
      <c r="L174" s="164" t="s">
        <v>121</v>
      </c>
      <c r="M174" s="155" t="s">
        <v>121</v>
      </c>
      <c r="N174" s="1063">
        <f t="shared" si="3"/>
        <v>1</v>
      </c>
    </row>
    <row r="175" spans="1:15" ht="12.75" thickBot="1" x14ac:dyDescent="0.25">
      <c r="A175" s="1064" t="s">
        <v>120</v>
      </c>
      <c r="B175" s="1065">
        <f t="shared" ref="B175:N175" si="4">SUM(B5:B174)</f>
        <v>47989</v>
      </c>
      <c r="C175" s="1065">
        <f t="shared" si="4"/>
        <v>9469</v>
      </c>
      <c r="D175" s="1065">
        <f t="shared" si="4"/>
        <v>77623</v>
      </c>
      <c r="E175" s="1065">
        <f t="shared" si="4"/>
        <v>63460</v>
      </c>
      <c r="F175" s="1065">
        <f t="shared" si="4"/>
        <v>7098</v>
      </c>
      <c r="G175" s="1065">
        <f t="shared" si="4"/>
        <v>596</v>
      </c>
      <c r="H175" s="1065">
        <f t="shared" si="4"/>
        <v>84</v>
      </c>
      <c r="I175" s="1065">
        <f t="shared" si="4"/>
        <v>1</v>
      </c>
      <c r="J175" s="1065">
        <f t="shared" si="4"/>
        <v>1359</v>
      </c>
      <c r="K175" s="1065">
        <f t="shared" si="4"/>
        <v>2058</v>
      </c>
      <c r="L175" s="1065">
        <f t="shared" si="4"/>
        <v>1798</v>
      </c>
      <c r="M175" s="1065">
        <f t="shared" si="4"/>
        <v>334</v>
      </c>
      <c r="N175" s="1065">
        <f t="shared" si="4"/>
        <v>211869</v>
      </c>
    </row>
  </sheetData>
  <sortState ref="A5:N175">
    <sortCondition ref="A5:A171"/>
  </sortState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0"/>
  <dimension ref="B1:N15"/>
  <sheetViews>
    <sheetView zoomScaleNormal="100" workbookViewId="0">
      <selection activeCell="L31" sqref="L31"/>
    </sheetView>
  </sheetViews>
  <sheetFormatPr defaultRowHeight="15" x14ac:dyDescent="0.25"/>
  <sheetData>
    <row r="1" spans="2:14" ht="15.75" thickBot="1" x14ac:dyDescent="0.3"/>
    <row r="2" spans="2:14" ht="89.25" thickBot="1" x14ac:dyDescent="0.3">
      <c r="B2" s="444" t="s">
        <v>276</v>
      </c>
      <c r="C2" s="445" t="s">
        <v>318</v>
      </c>
      <c r="D2" s="445" t="s">
        <v>319</v>
      </c>
      <c r="E2" s="445" t="s">
        <v>320</v>
      </c>
      <c r="F2" s="445" t="s">
        <v>321</v>
      </c>
      <c r="G2" s="445" t="s">
        <v>322</v>
      </c>
      <c r="H2" s="445" t="s">
        <v>323</v>
      </c>
      <c r="I2" s="445" t="s">
        <v>324</v>
      </c>
      <c r="J2" s="446" t="s">
        <v>325</v>
      </c>
      <c r="K2" s="445" t="s">
        <v>326</v>
      </c>
      <c r="L2" s="446" t="s">
        <v>327</v>
      </c>
      <c r="M2" s="445" t="s">
        <v>328</v>
      </c>
      <c r="N2" s="445" t="s">
        <v>329</v>
      </c>
    </row>
    <row r="3" spans="2:14" x14ac:dyDescent="0.25">
      <c r="B3" s="728" t="s">
        <v>170</v>
      </c>
      <c r="C3" s="451">
        <f>C15-SUM(C4:C13)</f>
        <v>11579</v>
      </c>
      <c r="D3" s="451">
        <f t="shared" ref="D3:N3" si="0">D15-SUM(D4:D13)</f>
        <v>3138</v>
      </c>
      <c r="E3" s="451">
        <f t="shared" si="0"/>
        <v>20919</v>
      </c>
      <c r="F3" s="448">
        <f t="shared" si="0"/>
        <v>25603</v>
      </c>
      <c r="G3" s="448">
        <f t="shared" si="0"/>
        <v>3143</v>
      </c>
      <c r="H3" s="448">
        <f t="shared" si="0"/>
        <v>362</v>
      </c>
      <c r="I3" s="448">
        <f t="shared" si="0"/>
        <v>29</v>
      </c>
      <c r="J3" s="449">
        <f t="shared" si="0"/>
        <v>0</v>
      </c>
      <c r="K3" s="448">
        <f t="shared" si="0"/>
        <v>700</v>
      </c>
      <c r="L3" s="449">
        <f t="shared" si="0"/>
        <v>233</v>
      </c>
      <c r="M3" s="448">
        <f t="shared" si="0"/>
        <v>921</v>
      </c>
      <c r="N3" s="448">
        <f t="shared" si="0"/>
        <v>-119</v>
      </c>
    </row>
    <row r="4" spans="2:14" x14ac:dyDescent="0.25">
      <c r="B4" s="447" t="s">
        <v>100</v>
      </c>
      <c r="C4" s="1066">
        <v>20252</v>
      </c>
      <c r="D4" s="1066">
        <v>2796</v>
      </c>
      <c r="E4" s="1066">
        <v>42451</v>
      </c>
      <c r="F4" s="447" t="s">
        <v>121</v>
      </c>
      <c r="G4" s="447" t="s">
        <v>121</v>
      </c>
      <c r="H4" s="447">
        <v>102</v>
      </c>
      <c r="I4" s="447">
        <v>23</v>
      </c>
      <c r="J4" s="447" t="s">
        <v>121</v>
      </c>
      <c r="K4" s="447">
        <v>2</v>
      </c>
      <c r="L4" s="447">
        <v>35</v>
      </c>
      <c r="M4" s="447">
        <v>3</v>
      </c>
      <c r="N4" s="447">
        <v>202</v>
      </c>
    </row>
    <row r="5" spans="2:14" x14ac:dyDescent="0.25">
      <c r="B5" s="447" t="s">
        <v>145</v>
      </c>
      <c r="C5" s="1066">
        <v>551</v>
      </c>
      <c r="D5" s="1066" t="s">
        <v>121</v>
      </c>
      <c r="E5" s="1066" t="s">
        <v>121</v>
      </c>
      <c r="F5" s="447">
        <v>19670</v>
      </c>
      <c r="G5" s="447">
        <v>1789</v>
      </c>
      <c r="H5" s="447" t="s">
        <v>121</v>
      </c>
      <c r="I5" s="447" t="s">
        <v>121</v>
      </c>
      <c r="J5" s="447" t="s">
        <v>121</v>
      </c>
      <c r="K5" s="447" t="s">
        <v>121</v>
      </c>
      <c r="L5" s="447" t="s">
        <v>121</v>
      </c>
      <c r="M5" s="447" t="s">
        <v>121</v>
      </c>
      <c r="N5" s="447" t="s">
        <v>121</v>
      </c>
    </row>
    <row r="6" spans="2:14" x14ac:dyDescent="0.25">
      <c r="B6" s="447" t="s">
        <v>14</v>
      </c>
      <c r="C6" s="1066">
        <v>7991</v>
      </c>
      <c r="D6" s="1066">
        <v>523</v>
      </c>
      <c r="E6" s="1066">
        <v>2439</v>
      </c>
      <c r="F6" s="447" t="s">
        <v>121</v>
      </c>
      <c r="G6" s="447" t="s">
        <v>121</v>
      </c>
      <c r="H6" s="447">
        <v>25</v>
      </c>
      <c r="I6" s="447">
        <v>17</v>
      </c>
      <c r="J6" s="447">
        <v>1</v>
      </c>
      <c r="K6" s="447">
        <v>135</v>
      </c>
      <c r="L6" s="447" t="s">
        <v>121</v>
      </c>
      <c r="M6" s="447">
        <v>39</v>
      </c>
      <c r="N6" s="447">
        <v>2</v>
      </c>
    </row>
    <row r="7" spans="2:14" x14ac:dyDescent="0.25">
      <c r="B7" s="447" t="s">
        <v>81</v>
      </c>
      <c r="C7" s="1066">
        <v>3539</v>
      </c>
      <c r="D7" s="1066">
        <v>476</v>
      </c>
      <c r="E7" s="1066">
        <v>2850</v>
      </c>
      <c r="F7" s="447" t="s">
        <v>121</v>
      </c>
      <c r="G7" s="447" t="s">
        <v>121</v>
      </c>
      <c r="H7" s="447">
        <v>60</v>
      </c>
      <c r="I7" s="447">
        <v>15</v>
      </c>
      <c r="J7" s="447" t="s">
        <v>121</v>
      </c>
      <c r="K7" s="447">
        <v>509</v>
      </c>
      <c r="L7" s="447">
        <v>1785</v>
      </c>
      <c r="M7" s="447">
        <v>735</v>
      </c>
      <c r="N7" s="447">
        <v>3</v>
      </c>
    </row>
    <row r="8" spans="2:14" x14ac:dyDescent="0.25">
      <c r="B8" s="447" t="s">
        <v>103</v>
      </c>
      <c r="C8" s="1066">
        <v>2368</v>
      </c>
      <c r="D8" s="1066">
        <v>1894</v>
      </c>
      <c r="E8" s="1066">
        <v>4517</v>
      </c>
      <c r="F8" s="447" t="s">
        <v>121</v>
      </c>
      <c r="G8" s="447" t="s">
        <v>121</v>
      </c>
      <c r="H8" s="447">
        <v>6</v>
      </c>
      <c r="I8" s="447" t="s">
        <v>121</v>
      </c>
      <c r="J8" s="447" t="s">
        <v>121</v>
      </c>
      <c r="K8" s="447">
        <v>4</v>
      </c>
      <c r="L8" s="447">
        <v>2</v>
      </c>
      <c r="M8" s="447">
        <v>97</v>
      </c>
      <c r="N8" s="447">
        <v>242</v>
      </c>
    </row>
    <row r="9" spans="2:14" x14ac:dyDescent="0.25">
      <c r="B9" s="447" t="s">
        <v>142</v>
      </c>
      <c r="C9" s="1066">
        <v>204</v>
      </c>
      <c r="D9" s="1066" t="s">
        <v>121</v>
      </c>
      <c r="E9" s="1066" t="s">
        <v>121</v>
      </c>
      <c r="F9" s="447">
        <v>5484</v>
      </c>
      <c r="G9" s="447">
        <v>738</v>
      </c>
      <c r="H9" s="447" t="s">
        <v>121</v>
      </c>
      <c r="I9" s="447" t="s">
        <v>121</v>
      </c>
      <c r="J9" s="447" t="s">
        <v>121</v>
      </c>
      <c r="K9" s="447" t="s">
        <v>121</v>
      </c>
      <c r="L9" s="447" t="s">
        <v>121</v>
      </c>
      <c r="M9" s="447" t="s">
        <v>121</v>
      </c>
      <c r="N9" s="447" t="s">
        <v>121</v>
      </c>
    </row>
    <row r="10" spans="2:14" x14ac:dyDescent="0.25">
      <c r="B10" s="447" t="s">
        <v>20</v>
      </c>
      <c r="C10" s="1066">
        <v>533</v>
      </c>
      <c r="D10" s="1066">
        <v>637</v>
      </c>
      <c r="E10" s="1066">
        <v>4447</v>
      </c>
      <c r="F10" s="447" t="s">
        <v>121</v>
      </c>
      <c r="G10" s="447" t="s">
        <v>121</v>
      </c>
      <c r="H10" s="447">
        <v>41</v>
      </c>
      <c r="I10" s="447" t="s">
        <v>121</v>
      </c>
      <c r="J10" s="447" t="s">
        <v>121</v>
      </c>
      <c r="K10" s="447">
        <v>9</v>
      </c>
      <c r="L10" s="447">
        <v>1</v>
      </c>
      <c r="M10" s="447">
        <v>3</v>
      </c>
      <c r="N10" s="447">
        <v>4</v>
      </c>
    </row>
    <row r="11" spans="2:14" x14ac:dyDescent="0.25">
      <c r="B11" s="447" t="s">
        <v>134</v>
      </c>
      <c r="C11" s="1066">
        <v>190</v>
      </c>
      <c r="D11" s="1066" t="s">
        <v>121</v>
      </c>
      <c r="E11" s="1066" t="s">
        <v>121</v>
      </c>
      <c r="F11" s="447">
        <v>4656</v>
      </c>
      <c r="G11" s="447">
        <v>451</v>
      </c>
      <c r="H11" s="447" t="s">
        <v>121</v>
      </c>
      <c r="I11" s="447" t="s">
        <v>121</v>
      </c>
      <c r="J11" s="447" t="s">
        <v>121</v>
      </c>
      <c r="K11" s="447" t="s">
        <v>121</v>
      </c>
      <c r="L11" s="447" t="s">
        <v>121</v>
      </c>
      <c r="M11" s="447" t="s">
        <v>121</v>
      </c>
      <c r="N11" s="447" t="s">
        <v>121</v>
      </c>
    </row>
    <row r="12" spans="2:14" x14ac:dyDescent="0.25">
      <c r="B12" s="447" t="s">
        <v>178</v>
      </c>
      <c r="C12" s="1066">
        <v>193</v>
      </c>
      <c r="D12" s="1066" t="s">
        <v>121</v>
      </c>
      <c r="E12" s="1066" t="s">
        <v>121</v>
      </c>
      <c r="F12" s="447">
        <v>4174</v>
      </c>
      <c r="G12" s="447">
        <v>562</v>
      </c>
      <c r="H12" s="447" t="s">
        <v>121</v>
      </c>
      <c r="I12" s="447" t="s">
        <v>121</v>
      </c>
      <c r="J12" s="447" t="s">
        <v>121</v>
      </c>
      <c r="K12" s="447" t="s">
        <v>121</v>
      </c>
      <c r="L12" s="447" t="s">
        <v>121</v>
      </c>
      <c r="M12" s="447" t="s">
        <v>121</v>
      </c>
      <c r="N12" s="447" t="s">
        <v>121</v>
      </c>
    </row>
    <row r="13" spans="2:14" x14ac:dyDescent="0.25">
      <c r="B13" s="447" t="s">
        <v>218</v>
      </c>
      <c r="C13" s="1066">
        <v>589</v>
      </c>
      <c r="D13" s="1066">
        <v>5</v>
      </c>
      <c r="E13" s="1066" t="s">
        <v>121</v>
      </c>
      <c r="F13" s="447">
        <v>3873</v>
      </c>
      <c r="G13" s="447">
        <v>415</v>
      </c>
      <c r="H13" s="447" t="s">
        <v>121</v>
      </c>
      <c r="I13" s="447" t="s">
        <v>121</v>
      </c>
      <c r="J13" s="447" t="s">
        <v>121</v>
      </c>
      <c r="K13" s="447" t="s">
        <v>121</v>
      </c>
      <c r="L13" s="447">
        <v>2</v>
      </c>
      <c r="M13" s="447" t="s">
        <v>121</v>
      </c>
      <c r="N13" s="447" t="s">
        <v>121</v>
      </c>
    </row>
    <row r="14" spans="2:14" x14ac:dyDescent="0.25">
      <c r="B14" s="728"/>
      <c r="C14" s="729"/>
      <c r="D14" s="729"/>
      <c r="E14" s="729"/>
      <c r="F14" s="729"/>
      <c r="G14" s="729"/>
      <c r="H14" s="729"/>
      <c r="I14" s="729"/>
      <c r="J14" s="729"/>
      <c r="K14" s="729"/>
      <c r="L14" s="729"/>
      <c r="M14" s="729"/>
      <c r="N14" s="729"/>
    </row>
    <row r="15" spans="2:14" x14ac:dyDescent="0.25">
      <c r="B15" t="s">
        <v>120</v>
      </c>
      <c r="C15">
        <f>VLOOKUP(B15,DOKUMENTY!A5:N302,2,FALSE)</f>
        <v>47989</v>
      </c>
      <c r="D15">
        <f>VLOOKUP(B15,DOKUMENTY!A5:N302,3,FALSE)</f>
        <v>9469</v>
      </c>
      <c r="E15">
        <f>VLOOKUP(B15,DOKUMENTY!A5:N302,4,FALSE)</f>
        <v>77623</v>
      </c>
      <c r="F15">
        <f>VLOOKUP(B15,DOKUMENTY!A5:N302,5,FALSE)</f>
        <v>63460</v>
      </c>
      <c r="G15">
        <f>VLOOKUP(B15,DOKUMENTY!A5:N302,6,FALSE)</f>
        <v>7098</v>
      </c>
      <c r="H15">
        <f>VLOOKUP(B15,DOKUMENTY!A5:N302,7,FALSE)</f>
        <v>596</v>
      </c>
      <c r="I15">
        <f>VLOOKUP(B15,DOKUMENTY!A5:N302,8,FALSE)</f>
        <v>84</v>
      </c>
      <c r="J15">
        <f>VLOOKUP(B15,DOKUMENTY!A5:N302,9,FALSE)</f>
        <v>1</v>
      </c>
      <c r="K15">
        <f>VLOOKUP(B15,DOKUMENTY!A5:N302,10,FALSE)</f>
        <v>1359</v>
      </c>
      <c r="L15">
        <f>VLOOKUP(B15,DOKUMENTY!A5:N302,11,FALSE)</f>
        <v>2058</v>
      </c>
      <c r="M15">
        <f>VLOOKUP(B15,DOKUMENTY!A5:N302,12,FALSE)</f>
        <v>1798</v>
      </c>
      <c r="N15">
        <f>VLOOKUP(B15,DOKUMENTY!A5:N302,13,FALSE)</f>
        <v>334</v>
      </c>
    </row>
  </sheetData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74 10 , fax: (0 22) 601 74 22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5" tint="0.79998168889431442"/>
  </sheetPr>
  <dimension ref="A1:BG138"/>
  <sheetViews>
    <sheetView zoomScale="85" zoomScaleNormal="85" workbookViewId="0">
      <selection activeCell="A2" sqref="A2"/>
    </sheetView>
  </sheetViews>
  <sheetFormatPr defaultRowHeight="12" x14ac:dyDescent="0.2"/>
  <cols>
    <col min="1" max="1" width="34.85546875" style="48" customWidth="1"/>
    <col min="2" max="4" width="5" style="48" bestFit="1" customWidth="1"/>
    <col min="5" max="10" width="3.7109375" style="48" bestFit="1" customWidth="1"/>
    <col min="11" max="13" width="5" style="48" bestFit="1" customWidth="1"/>
    <col min="14" max="16" width="3.7109375" style="48" bestFit="1" customWidth="1"/>
    <col min="17" max="17" width="2.85546875" style="48" bestFit="1" customWidth="1"/>
    <col min="18" max="19" width="3.7109375" style="48" bestFit="1" customWidth="1"/>
    <col min="20" max="22" width="5" style="48" bestFit="1" customWidth="1"/>
    <col min="23" max="24" width="2.85546875" style="48" bestFit="1" customWidth="1"/>
    <col min="25" max="25" width="3.7109375" style="48" bestFit="1" customWidth="1"/>
    <col min="26" max="27" width="2.85546875" style="48" bestFit="1" customWidth="1"/>
    <col min="28" max="28" width="3.7109375" style="48" bestFit="1" customWidth="1"/>
    <col min="29" max="31" width="5" style="48" bestFit="1" customWidth="1"/>
    <col min="32" max="37" width="3.7109375" style="48" bestFit="1" customWidth="1"/>
    <col min="38" max="40" width="5" style="48" bestFit="1" customWidth="1"/>
    <col min="41" max="46" width="3.7109375" style="48" bestFit="1" customWidth="1"/>
    <col min="47" max="47" width="5" style="48" bestFit="1" customWidth="1"/>
    <col min="48" max="49" width="5.85546875" style="48" bestFit="1" customWidth="1"/>
    <col min="50" max="51" width="3.7109375" style="48" bestFit="1" customWidth="1"/>
    <col min="52" max="52" width="5" style="48" bestFit="1" customWidth="1"/>
    <col min="53" max="55" width="3.7109375" style="48" bestFit="1" customWidth="1"/>
    <col min="56" max="56" width="5.85546875" style="48" bestFit="1" customWidth="1"/>
    <col min="57" max="16384" width="9.140625" style="48"/>
  </cols>
  <sheetData>
    <row r="1" spans="1:59" x14ac:dyDescent="0.2">
      <c r="A1" s="510" t="s">
        <v>407</v>
      </c>
    </row>
    <row r="2" spans="1:59" x14ac:dyDescent="0.2">
      <c r="A2" s="41" t="s">
        <v>171</v>
      </c>
    </row>
    <row r="3" spans="1:59" ht="12.75" thickBot="1" x14ac:dyDescent="0.25">
      <c r="A3" s="1082"/>
    </row>
    <row r="4" spans="1:59" ht="12.75" thickBot="1" x14ac:dyDescent="0.25">
      <c r="A4" s="1270" t="s">
        <v>0</v>
      </c>
      <c r="B4" s="1273">
        <v>2013</v>
      </c>
      <c r="C4" s="1274"/>
      <c r="D4" s="1274"/>
      <c r="E4" s="1274"/>
      <c r="F4" s="1274"/>
      <c r="G4" s="1274"/>
      <c r="H4" s="1274"/>
      <c r="I4" s="1274"/>
      <c r="J4" s="1275"/>
      <c r="K4" s="1273">
        <v>2014</v>
      </c>
      <c r="L4" s="1274"/>
      <c r="M4" s="1274"/>
      <c r="N4" s="1274"/>
      <c r="O4" s="1274"/>
      <c r="P4" s="1274"/>
      <c r="Q4" s="1274"/>
      <c r="R4" s="1274"/>
      <c r="S4" s="1274"/>
      <c r="T4" s="1274"/>
      <c r="U4" s="1274"/>
      <c r="V4" s="1274"/>
      <c r="W4" s="1274"/>
      <c r="X4" s="1274"/>
      <c r="Y4" s="1274"/>
      <c r="Z4" s="1274"/>
      <c r="AA4" s="1274"/>
      <c r="AB4" s="1274"/>
      <c r="AC4" s="1274"/>
      <c r="AD4" s="1274"/>
      <c r="AE4" s="1274"/>
      <c r="AF4" s="1274"/>
      <c r="AG4" s="1274"/>
      <c r="AH4" s="1274"/>
      <c r="AI4" s="1274"/>
      <c r="AJ4" s="1274"/>
      <c r="AK4" s="1275"/>
      <c r="AL4" s="1273">
        <f>K4+1</f>
        <v>2015</v>
      </c>
      <c r="AM4" s="1274"/>
      <c r="AN4" s="1274"/>
      <c r="AO4" s="1274"/>
      <c r="AP4" s="1274"/>
      <c r="AQ4" s="1274"/>
      <c r="AR4" s="1274"/>
      <c r="AS4" s="1274"/>
      <c r="AT4" s="1275"/>
      <c r="AU4" s="1273" t="s">
        <v>119</v>
      </c>
      <c r="AV4" s="1274"/>
      <c r="AW4" s="1274"/>
      <c r="AX4" s="1274"/>
      <c r="AY4" s="1274"/>
      <c r="AZ4" s="1274"/>
      <c r="BA4" s="1274"/>
      <c r="BB4" s="1274"/>
      <c r="BC4" s="1275"/>
      <c r="BD4" s="1270" t="s">
        <v>184</v>
      </c>
    </row>
    <row r="5" spans="1:59" ht="15.75" customHeight="1" thickBot="1" x14ac:dyDescent="0.25">
      <c r="A5" s="1271"/>
      <c r="B5" s="1276"/>
      <c r="C5" s="1277"/>
      <c r="D5" s="1277"/>
      <c r="E5" s="1277"/>
      <c r="F5" s="1277"/>
      <c r="G5" s="1277"/>
      <c r="H5" s="1277"/>
      <c r="I5" s="1277"/>
      <c r="J5" s="1278"/>
      <c r="K5" s="1279" t="s">
        <v>181</v>
      </c>
      <c r="L5" s="1280"/>
      <c r="M5" s="1280"/>
      <c r="N5" s="1280"/>
      <c r="O5" s="1280"/>
      <c r="P5" s="1280"/>
      <c r="Q5" s="1280"/>
      <c r="R5" s="1280"/>
      <c r="S5" s="1281"/>
      <c r="T5" s="1279" t="s">
        <v>182</v>
      </c>
      <c r="U5" s="1280"/>
      <c r="V5" s="1280"/>
      <c r="W5" s="1280"/>
      <c r="X5" s="1280"/>
      <c r="Y5" s="1280"/>
      <c r="Z5" s="1280"/>
      <c r="AA5" s="1280"/>
      <c r="AB5" s="1281"/>
      <c r="AC5" s="1279" t="s">
        <v>190</v>
      </c>
      <c r="AD5" s="1280"/>
      <c r="AE5" s="1280"/>
      <c r="AF5" s="1280"/>
      <c r="AG5" s="1280"/>
      <c r="AH5" s="1280"/>
      <c r="AI5" s="1280"/>
      <c r="AJ5" s="1280"/>
      <c r="AK5" s="1281"/>
      <c r="AL5" s="1276"/>
      <c r="AM5" s="1277"/>
      <c r="AN5" s="1277"/>
      <c r="AO5" s="1277"/>
      <c r="AP5" s="1277"/>
      <c r="AQ5" s="1277"/>
      <c r="AR5" s="1277"/>
      <c r="AS5" s="1277"/>
      <c r="AT5" s="1278"/>
      <c r="AU5" s="1276"/>
      <c r="AV5" s="1277"/>
      <c r="AW5" s="1277"/>
      <c r="AX5" s="1277"/>
      <c r="AY5" s="1277"/>
      <c r="AZ5" s="1277"/>
      <c r="BA5" s="1277"/>
      <c r="BB5" s="1277"/>
      <c r="BC5" s="1278"/>
      <c r="BD5" s="1271"/>
    </row>
    <row r="6" spans="1:59" x14ac:dyDescent="0.2">
      <c r="A6" s="1271"/>
      <c r="B6" s="1296" t="s">
        <v>172</v>
      </c>
      <c r="C6" s="1297"/>
      <c r="D6" s="1297"/>
      <c r="E6" s="1291" t="s">
        <v>173</v>
      </c>
      <c r="F6" s="1292"/>
      <c r="G6" s="1293"/>
      <c r="H6" s="1291" t="s">
        <v>174</v>
      </c>
      <c r="I6" s="1292"/>
      <c r="J6" s="1293"/>
      <c r="K6" s="1291" t="s">
        <v>172</v>
      </c>
      <c r="L6" s="1292"/>
      <c r="M6" s="1293"/>
      <c r="N6" s="1294" t="s">
        <v>173</v>
      </c>
      <c r="O6" s="1292"/>
      <c r="P6" s="1295"/>
      <c r="Q6" s="1291" t="s">
        <v>174</v>
      </c>
      <c r="R6" s="1292"/>
      <c r="S6" s="1293"/>
      <c r="T6" s="1291" t="s">
        <v>172</v>
      </c>
      <c r="U6" s="1292"/>
      <c r="V6" s="1293"/>
      <c r="W6" s="1294" t="s">
        <v>173</v>
      </c>
      <c r="X6" s="1292"/>
      <c r="Y6" s="1295"/>
      <c r="Z6" s="1296" t="s">
        <v>174</v>
      </c>
      <c r="AA6" s="1297"/>
      <c r="AB6" s="1298"/>
      <c r="AC6" s="1296" t="s">
        <v>172</v>
      </c>
      <c r="AD6" s="1297"/>
      <c r="AE6" s="1297"/>
      <c r="AF6" s="1291" t="s">
        <v>173</v>
      </c>
      <c r="AG6" s="1292"/>
      <c r="AH6" s="1293"/>
      <c r="AI6" s="1291" t="s">
        <v>174</v>
      </c>
      <c r="AJ6" s="1292"/>
      <c r="AK6" s="1293"/>
      <c r="AL6" s="1296" t="s">
        <v>172</v>
      </c>
      <c r="AM6" s="1297"/>
      <c r="AN6" s="1297"/>
      <c r="AO6" s="1291" t="s">
        <v>173</v>
      </c>
      <c r="AP6" s="1292"/>
      <c r="AQ6" s="1293"/>
      <c r="AR6" s="1291" t="s">
        <v>174</v>
      </c>
      <c r="AS6" s="1292"/>
      <c r="AT6" s="1293"/>
      <c r="AU6" s="1296" t="s">
        <v>172</v>
      </c>
      <c r="AV6" s="1297"/>
      <c r="AW6" s="1297"/>
      <c r="AX6" s="1291" t="s">
        <v>173</v>
      </c>
      <c r="AY6" s="1292"/>
      <c r="AZ6" s="1293"/>
      <c r="BA6" s="1291" t="s">
        <v>174</v>
      </c>
      <c r="BB6" s="1292"/>
      <c r="BC6" s="1293"/>
      <c r="BD6" s="1271"/>
    </row>
    <row r="7" spans="1:59" ht="43.5" customHeight="1" thickBot="1" x14ac:dyDescent="0.25">
      <c r="A7" s="1272"/>
      <c r="B7" s="758" t="s">
        <v>115</v>
      </c>
      <c r="C7" s="759" t="s">
        <v>151</v>
      </c>
      <c r="D7" s="761" t="s">
        <v>122</v>
      </c>
      <c r="E7" s="758" t="s">
        <v>115</v>
      </c>
      <c r="F7" s="759" t="s">
        <v>151</v>
      </c>
      <c r="G7" s="760" t="s">
        <v>122</v>
      </c>
      <c r="H7" s="758" t="s">
        <v>115</v>
      </c>
      <c r="I7" s="759" t="s">
        <v>151</v>
      </c>
      <c r="J7" s="760" t="s">
        <v>122</v>
      </c>
      <c r="K7" s="758" t="s">
        <v>115</v>
      </c>
      <c r="L7" s="759" t="s">
        <v>151</v>
      </c>
      <c r="M7" s="760" t="s">
        <v>122</v>
      </c>
      <c r="N7" s="762" t="s">
        <v>115</v>
      </c>
      <c r="O7" s="759" t="s">
        <v>151</v>
      </c>
      <c r="P7" s="761" t="s">
        <v>122</v>
      </c>
      <c r="Q7" s="758" t="s">
        <v>115</v>
      </c>
      <c r="R7" s="759" t="s">
        <v>151</v>
      </c>
      <c r="S7" s="760" t="s">
        <v>122</v>
      </c>
      <c r="T7" s="758" t="s">
        <v>115</v>
      </c>
      <c r="U7" s="759" t="s">
        <v>151</v>
      </c>
      <c r="V7" s="760" t="s">
        <v>122</v>
      </c>
      <c r="W7" s="762" t="s">
        <v>115</v>
      </c>
      <c r="X7" s="759" t="s">
        <v>151</v>
      </c>
      <c r="Y7" s="761" t="s">
        <v>122</v>
      </c>
      <c r="Z7" s="758" t="s">
        <v>115</v>
      </c>
      <c r="AA7" s="759" t="s">
        <v>151</v>
      </c>
      <c r="AB7" s="760" t="s">
        <v>122</v>
      </c>
      <c r="AC7" s="758" t="s">
        <v>115</v>
      </c>
      <c r="AD7" s="759" t="s">
        <v>151</v>
      </c>
      <c r="AE7" s="761" t="s">
        <v>122</v>
      </c>
      <c r="AF7" s="758" t="s">
        <v>115</v>
      </c>
      <c r="AG7" s="759" t="s">
        <v>151</v>
      </c>
      <c r="AH7" s="760" t="s">
        <v>122</v>
      </c>
      <c r="AI7" s="758" t="s">
        <v>115</v>
      </c>
      <c r="AJ7" s="759" t="s">
        <v>151</v>
      </c>
      <c r="AK7" s="760" t="s">
        <v>122</v>
      </c>
      <c r="AL7" s="758" t="s">
        <v>115</v>
      </c>
      <c r="AM7" s="759" t="s">
        <v>151</v>
      </c>
      <c r="AN7" s="761" t="s">
        <v>122</v>
      </c>
      <c r="AO7" s="758" t="s">
        <v>115</v>
      </c>
      <c r="AP7" s="759" t="s">
        <v>151</v>
      </c>
      <c r="AQ7" s="760" t="s">
        <v>122</v>
      </c>
      <c r="AR7" s="758" t="s">
        <v>115</v>
      </c>
      <c r="AS7" s="759" t="s">
        <v>151</v>
      </c>
      <c r="AT7" s="760" t="s">
        <v>122</v>
      </c>
      <c r="AU7" s="758" t="s">
        <v>115</v>
      </c>
      <c r="AV7" s="759" t="s">
        <v>151</v>
      </c>
      <c r="AW7" s="761" t="s">
        <v>122</v>
      </c>
      <c r="AX7" s="758" t="s">
        <v>115</v>
      </c>
      <c r="AY7" s="759" t="s">
        <v>151</v>
      </c>
      <c r="AZ7" s="760" t="s">
        <v>122</v>
      </c>
      <c r="BA7" s="758" t="s">
        <v>115</v>
      </c>
      <c r="BB7" s="759" t="s">
        <v>151</v>
      </c>
      <c r="BC7" s="760" t="s">
        <v>122</v>
      </c>
      <c r="BD7" s="1271"/>
    </row>
    <row r="8" spans="1:59" x14ac:dyDescent="0.2">
      <c r="A8" s="763" t="s">
        <v>1</v>
      </c>
      <c r="B8" s="744">
        <v>1</v>
      </c>
      <c r="C8" s="773">
        <v>7</v>
      </c>
      <c r="D8" s="745">
        <f t="shared" ref="D8:D39" si="0">SUM(B8:C8)</f>
        <v>8</v>
      </c>
      <c r="E8" s="744" t="s">
        <v>121</v>
      </c>
      <c r="F8" s="773">
        <v>5</v>
      </c>
      <c r="G8" s="745">
        <f t="shared" ref="G8:G39" si="1">SUM(E8:F8)</f>
        <v>5</v>
      </c>
      <c r="H8" s="744" t="s">
        <v>121</v>
      </c>
      <c r="I8" s="773" t="s">
        <v>121</v>
      </c>
      <c r="J8" s="745">
        <f t="shared" ref="J8:J39" si="2">SUM(H8:I8)</f>
        <v>0</v>
      </c>
      <c r="K8" s="744" t="s">
        <v>121</v>
      </c>
      <c r="L8" s="773">
        <v>6</v>
      </c>
      <c r="M8" s="745">
        <f t="shared" ref="M8:M39" si="3">SUM(K8:L8)</f>
        <v>6</v>
      </c>
      <c r="N8" s="744" t="s">
        <v>121</v>
      </c>
      <c r="O8" s="773" t="s">
        <v>121</v>
      </c>
      <c r="P8" s="745">
        <f t="shared" ref="P8:P39" si="4">SUM(N8:O8)</f>
        <v>0</v>
      </c>
      <c r="Q8" s="744" t="s">
        <v>121</v>
      </c>
      <c r="R8" s="773" t="s">
        <v>121</v>
      </c>
      <c r="S8" s="745">
        <f t="shared" ref="S8:S39" si="5">SUM(Q8:R8)</f>
        <v>0</v>
      </c>
      <c r="T8" s="744">
        <v>2</v>
      </c>
      <c r="U8" s="773">
        <v>2</v>
      </c>
      <c r="V8" s="745">
        <f t="shared" ref="V8:V39" si="6">SUM(T8:U8)</f>
        <v>4</v>
      </c>
      <c r="W8" s="744" t="s">
        <v>121</v>
      </c>
      <c r="X8" s="773">
        <v>1</v>
      </c>
      <c r="Y8" s="745">
        <f t="shared" ref="Y8:Y39" si="7">SUM(W8:X8)</f>
        <v>1</v>
      </c>
      <c r="Z8" s="744">
        <v>1</v>
      </c>
      <c r="AA8" s="773" t="s">
        <v>121</v>
      </c>
      <c r="AB8" s="745">
        <f t="shared" ref="AB8:AB39" si="8">SUM(Z8:AA8)</f>
        <v>1</v>
      </c>
      <c r="AC8" s="744">
        <v>2</v>
      </c>
      <c r="AD8" s="773">
        <v>8</v>
      </c>
      <c r="AE8" s="745">
        <f t="shared" ref="AE8:AE39" si="9">SUM(M8,V8)</f>
        <v>10</v>
      </c>
      <c r="AF8" s="744" t="s">
        <v>121</v>
      </c>
      <c r="AG8" s="773">
        <v>1</v>
      </c>
      <c r="AH8" s="745">
        <f t="shared" ref="AH8:AH39" si="10">SUM(P8,Y8)</f>
        <v>1</v>
      </c>
      <c r="AI8" s="744">
        <v>1</v>
      </c>
      <c r="AJ8" s="773" t="s">
        <v>121</v>
      </c>
      <c r="AK8" s="745">
        <f t="shared" ref="AK8:AK39" si="11">SUM(S8,AB8)</f>
        <v>1</v>
      </c>
      <c r="AL8" s="744">
        <v>4</v>
      </c>
      <c r="AM8" s="773">
        <v>7</v>
      </c>
      <c r="AN8" s="745">
        <f t="shared" ref="AN8:AN39" si="12">SUM(AL8:AM8)</f>
        <v>11</v>
      </c>
      <c r="AO8" s="744">
        <v>1</v>
      </c>
      <c r="AP8" s="773" t="s">
        <v>121</v>
      </c>
      <c r="AQ8" s="745">
        <f t="shared" ref="AQ8:AQ39" si="13">SUM(AO8:AP8)</f>
        <v>1</v>
      </c>
      <c r="AR8" s="744">
        <v>1</v>
      </c>
      <c r="AS8" s="773" t="s">
        <v>121</v>
      </c>
      <c r="AT8" s="745">
        <f t="shared" ref="AT8:AT39" si="14">SUM(AR8:AS8)</f>
        <v>1</v>
      </c>
      <c r="AU8" s="766">
        <f t="shared" ref="AU8:AU39" si="15">SUM(B8,AC8,AL8)</f>
        <v>7</v>
      </c>
      <c r="AV8" s="942">
        <f t="shared" ref="AV8:AV39" si="16">SUM(C8,AD8,AM8)</f>
        <v>22</v>
      </c>
      <c r="AW8" s="768">
        <f t="shared" ref="AW8:AW39" si="17">SUM(AU8:AV8)</f>
        <v>29</v>
      </c>
      <c r="AX8" s="766">
        <f t="shared" ref="AX8:AX39" si="18">SUM(E8,AF8,AO8)</f>
        <v>1</v>
      </c>
      <c r="AY8" s="942">
        <f t="shared" ref="AY8:AY39" si="19">SUM(F8,AG8,AP8)</f>
        <v>6</v>
      </c>
      <c r="AZ8" s="768">
        <f t="shared" ref="AZ8:AZ39" si="20">SUM(AX8:AY8)</f>
        <v>7</v>
      </c>
      <c r="BA8" s="766">
        <f t="shared" ref="BA8:BA39" si="21">SUM(H8,AI8,AR8)</f>
        <v>2</v>
      </c>
      <c r="BB8" s="942">
        <f t="shared" ref="BB8:BB39" si="22">SUM(I8,AJ8,AS8)</f>
        <v>0</v>
      </c>
      <c r="BC8" s="769">
        <f t="shared" ref="BC8:BC39" si="23">SUM(BA8:BB8)</f>
        <v>2</v>
      </c>
      <c r="BD8" s="770">
        <f t="shared" ref="BD8:BD39" si="24">SUM(BC8,AZ8,AW8)</f>
        <v>38</v>
      </c>
    </row>
    <row r="9" spans="1:59" x14ac:dyDescent="0.2">
      <c r="A9" s="763" t="s">
        <v>2</v>
      </c>
      <c r="B9" s="764">
        <v>2</v>
      </c>
      <c r="C9" s="765">
        <v>11</v>
      </c>
      <c r="D9" s="745">
        <f t="shared" si="0"/>
        <v>13</v>
      </c>
      <c r="E9" s="764" t="s">
        <v>121</v>
      </c>
      <c r="F9" s="765">
        <v>1</v>
      </c>
      <c r="G9" s="771">
        <f t="shared" si="1"/>
        <v>1</v>
      </c>
      <c r="H9" s="764" t="s">
        <v>121</v>
      </c>
      <c r="I9" s="765">
        <v>1</v>
      </c>
      <c r="J9" s="771">
        <f t="shared" si="2"/>
        <v>1</v>
      </c>
      <c r="K9" s="764">
        <v>1</v>
      </c>
      <c r="L9" s="765">
        <v>9</v>
      </c>
      <c r="M9" s="771">
        <f t="shared" si="3"/>
        <v>10</v>
      </c>
      <c r="N9" s="764" t="s">
        <v>121</v>
      </c>
      <c r="O9" s="765">
        <v>1</v>
      </c>
      <c r="P9" s="771">
        <f t="shared" si="4"/>
        <v>1</v>
      </c>
      <c r="Q9" s="764" t="s">
        <v>121</v>
      </c>
      <c r="R9" s="765" t="s">
        <v>121</v>
      </c>
      <c r="S9" s="771">
        <f t="shared" si="5"/>
        <v>0</v>
      </c>
      <c r="T9" s="764" t="s">
        <v>121</v>
      </c>
      <c r="U9" s="765">
        <v>2</v>
      </c>
      <c r="V9" s="771">
        <f t="shared" si="6"/>
        <v>2</v>
      </c>
      <c r="W9" s="764" t="s">
        <v>121</v>
      </c>
      <c r="X9" s="765" t="s">
        <v>121</v>
      </c>
      <c r="Y9" s="771">
        <f t="shared" si="7"/>
        <v>0</v>
      </c>
      <c r="Z9" s="764" t="s">
        <v>121</v>
      </c>
      <c r="AA9" s="765">
        <v>1</v>
      </c>
      <c r="AB9" s="771">
        <f t="shared" si="8"/>
        <v>1</v>
      </c>
      <c r="AC9" s="764">
        <v>1</v>
      </c>
      <c r="AD9" s="765">
        <v>11</v>
      </c>
      <c r="AE9" s="771">
        <f t="shared" si="9"/>
        <v>12</v>
      </c>
      <c r="AF9" s="764" t="s">
        <v>121</v>
      </c>
      <c r="AG9" s="765">
        <v>1</v>
      </c>
      <c r="AH9" s="771">
        <f t="shared" si="10"/>
        <v>1</v>
      </c>
      <c r="AI9" s="764" t="s">
        <v>121</v>
      </c>
      <c r="AJ9" s="765">
        <v>1</v>
      </c>
      <c r="AK9" s="771">
        <f t="shared" si="11"/>
        <v>1</v>
      </c>
      <c r="AL9" s="764" t="s">
        <v>121</v>
      </c>
      <c r="AM9" s="765">
        <v>13</v>
      </c>
      <c r="AN9" s="771">
        <f t="shared" si="12"/>
        <v>13</v>
      </c>
      <c r="AO9" s="744" t="s">
        <v>121</v>
      </c>
      <c r="AP9" s="773">
        <v>2</v>
      </c>
      <c r="AQ9" s="771">
        <f t="shared" si="13"/>
        <v>2</v>
      </c>
      <c r="AR9" s="744" t="s">
        <v>121</v>
      </c>
      <c r="AS9" s="773" t="s">
        <v>121</v>
      </c>
      <c r="AT9" s="745">
        <f t="shared" si="14"/>
        <v>0</v>
      </c>
      <c r="AU9" s="766">
        <f t="shared" si="15"/>
        <v>3</v>
      </c>
      <c r="AV9" s="767">
        <f t="shared" si="16"/>
        <v>35</v>
      </c>
      <c r="AW9" s="768">
        <f t="shared" si="17"/>
        <v>38</v>
      </c>
      <c r="AX9" s="766">
        <f t="shared" si="18"/>
        <v>0</v>
      </c>
      <c r="AY9" s="767">
        <f t="shared" si="19"/>
        <v>4</v>
      </c>
      <c r="AZ9" s="768">
        <f t="shared" si="20"/>
        <v>4</v>
      </c>
      <c r="BA9" s="766">
        <f t="shared" si="21"/>
        <v>0</v>
      </c>
      <c r="BB9" s="767">
        <f t="shared" si="22"/>
        <v>2</v>
      </c>
      <c r="BC9" s="769">
        <f t="shared" si="23"/>
        <v>2</v>
      </c>
      <c r="BD9" s="770">
        <f t="shared" si="24"/>
        <v>44</v>
      </c>
    </row>
    <row r="10" spans="1:59" x14ac:dyDescent="0.2">
      <c r="A10" s="763" t="s">
        <v>3</v>
      </c>
      <c r="B10" s="764">
        <v>2</v>
      </c>
      <c r="C10" s="765">
        <v>38</v>
      </c>
      <c r="D10" s="745">
        <f t="shared" si="0"/>
        <v>40</v>
      </c>
      <c r="E10" s="764" t="s">
        <v>121</v>
      </c>
      <c r="F10" s="765">
        <v>5</v>
      </c>
      <c r="G10" s="771">
        <f t="shared" si="1"/>
        <v>5</v>
      </c>
      <c r="H10" s="764" t="s">
        <v>121</v>
      </c>
      <c r="I10" s="765" t="s">
        <v>121</v>
      </c>
      <c r="J10" s="771">
        <f t="shared" si="2"/>
        <v>0</v>
      </c>
      <c r="K10" s="764" t="s">
        <v>121</v>
      </c>
      <c r="L10" s="765">
        <v>23</v>
      </c>
      <c r="M10" s="771">
        <f t="shared" si="3"/>
        <v>23</v>
      </c>
      <c r="N10" s="764" t="s">
        <v>121</v>
      </c>
      <c r="O10" s="765" t="s">
        <v>121</v>
      </c>
      <c r="P10" s="771">
        <f t="shared" si="4"/>
        <v>0</v>
      </c>
      <c r="Q10" s="764">
        <v>1</v>
      </c>
      <c r="R10" s="765">
        <v>1</v>
      </c>
      <c r="S10" s="771">
        <f t="shared" si="5"/>
        <v>2</v>
      </c>
      <c r="T10" s="764">
        <v>1</v>
      </c>
      <c r="U10" s="765">
        <v>7</v>
      </c>
      <c r="V10" s="771">
        <f t="shared" si="6"/>
        <v>8</v>
      </c>
      <c r="W10" s="764" t="s">
        <v>121</v>
      </c>
      <c r="X10" s="765">
        <v>1</v>
      </c>
      <c r="Y10" s="771">
        <f t="shared" si="7"/>
        <v>1</v>
      </c>
      <c r="Z10" s="764" t="s">
        <v>121</v>
      </c>
      <c r="AA10" s="765">
        <v>1</v>
      </c>
      <c r="AB10" s="771">
        <f t="shared" si="8"/>
        <v>1</v>
      </c>
      <c r="AC10" s="764">
        <v>1</v>
      </c>
      <c r="AD10" s="765">
        <v>30</v>
      </c>
      <c r="AE10" s="771">
        <f t="shared" si="9"/>
        <v>31</v>
      </c>
      <c r="AF10" s="764" t="s">
        <v>121</v>
      </c>
      <c r="AG10" s="765">
        <v>1</v>
      </c>
      <c r="AH10" s="771">
        <f t="shared" si="10"/>
        <v>1</v>
      </c>
      <c r="AI10" s="764">
        <v>1</v>
      </c>
      <c r="AJ10" s="765">
        <v>2</v>
      </c>
      <c r="AK10" s="771">
        <f t="shared" si="11"/>
        <v>3</v>
      </c>
      <c r="AL10" s="764">
        <v>1</v>
      </c>
      <c r="AM10" s="765">
        <v>29</v>
      </c>
      <c r="AN10" s="771">
        <f t="shared" si="12"/>
        <v>30</v>
      </c>
      <c r="AO10" s="744" t="s">
        <v>121</v>
      </c>
      <c r="AP10" s="773">
        <v>1</v>
      </c>
      <c r="AQ10" s="771">
        <f t="shared" si="13"/>
        <v>1</v>
      </c>
      <c r="AR10" s="744">
        <v>1</v>
      </c>
      <c r="AS10" s="773">
        <v>2</v>
      </c>
      <c r="AT10" s="745">
        <f t="shared" si="14"/>
        <v>3</v>
      </c>
      <c r="AU10" s="766">
        <f t="shared" si="15"/>
        <v>4</v>
      </c>
      <c r="AV10" s="767">
        <f t="shared" si="16"/>
        <v>97</v>
      </c>
      <c r="AW10" s="768">
        <f t="shared" si="17"/>
        <v>101</v>
      </c>
      <c r="AX10" s="766">
        <f t="shared" si="18"/>
        <v>0</v>
      </c>
      <c r="AY10" s="767">
        <f t="shared" si="19"/>
        <v>7</v>
      </c>
      <c r="AZ10" s="768">
        <f t="shared" si="20"/>
        <v>7</v>
      </c>
      <c r="BA10" s="766">
        <f t="shared" si="21"/>
        <v>2</v>
      </c>
      <c r="BB10" s="767">
        <f t="shared" si="22"/>
        <v>4</v>
      </c>
      <c r="BC10" s="769">
        <f t="shared" si="23"/>
        <v>6</v>
      </c>
      <c r="BD10" s="770">
        <f t="shared" si="24"/>
        <v>114</v>
      </c>
    </row>
    <row r="11" spans="1:59" x14ac:dyDescent="0.2">
      <c r="A11" s="763" t="s">
        <v>179</v>
      </c>
      <c r="B11" s="764" t="s">
        <v>121</v>
      </c>
      <c r="C11" s="765" t="s">
        <v>121</v>
      </c>
      <c r="D11" s="745">
        <f t="shared" si="0"/>
        <v>0</v>
      </c>
      <c r="E11" s="764" t="s">
        <v>121</v>
      </c>
      <c r="F11" s="765" t="s">
        <v>121</v>
      </c>
      <c r="G11" s="771">
        <f t="shared" si="1"/>
        <v>0</v>
      </c>
      <c r="H11" s="764" t="s">
        <v>121</v>
      </c>
      <c r="I11" s="765" t="s">
        <v>121</v>
      </c>
      <c r="J11" s="771">
        <f t="shared" si="2"/>
        <v>0</v>
      </c>
      <c r="K11" s="764" t="s">
        <v>121</v>
      </c>
      <c r="L11" s="765" t="s">
        <v>121</v>
      </c>
      <c r="M11" s="771">
        <f t="shared" si="3"/>
        <v>0</v>
      </c>
      <c r="N11" s="764" t="s">
        <v>121</v>
      </c>
      <c r="O11" s="765" t="s">
        <v>121</v>
      </c>
      <c r="P11" s="771">
        <f t="shared" si="4"/>
        <v>0</v>
      </c>
      <c r="Q11" s="764" t="s">
        <v>121</v>
      </c>
      <c r="R11" s="765" t="s">
        <v>121</v>
      </c>
      <c r="S11" s="771">
        <f t="shared" si="5"/>
        <v>0</v>
      </c>
      <c r="T11" s="764" t="s">
        <v>121</v>
      </c>
      <c r="U11" s="765">
        <v>1</v>
      </c>
      <c r="V11" s="771">
        <f t="shared" si="6"/>
        <v>1</v>
      </c>
      <c r="W11" s="764" t="s">
        <v>121</v>
      </c>
      <c r="X11" s="765" t="s">
        <v>121</v>
      </c>
      <c r="Y11" s="771">
        <f t="shared" si="7"/>
        <v>0</v>
      </c>
      <c r="Z11" s="764" t="s">
        <v>121</v>
      </c>
      <c r="AA11" s="765" t="s">
        <v>121</v>
      </c>
      <c r="AB11" s="771">
        <f t="shared" si="8"/>
        <v>0</v>
      </c>
      <c r="AC11" s="764" t="s">
        <v>121</v>
      </c>
      <c r="AD11" s="765">
        <v>1</v>
      </c>
      <c r="AE11" s="771">
        <f t="shared" si="9"/>
        <v>1</v>
      </c>
      <c r="AF11" s="764" t="s">
        <v>121</v>
      </c>
      <c r="AG11" s="765" t="s">
        <v>121</v>
      </c>
      <c r="AH11" s="771">
        <f t="shared" si="10"/>
        <v>0</v>
      </c>
      <c r="AI11" s="764" t="s">
        <v>121</v>
      </c>
      <c r="AJ11" s="765" t="s">
        <v>121</v>
      </c>
      <c r="AK11" s="771">
        <f t="shared" si="11"/>
        <v>0</v>
      </c>
      <c r="AL11" s="764" t="s">
        <v>121</v>
      </c>
      <c r="AM11" s="765" t="s">
        <v>121</v>
      </c>
      <c r="AN11" s="771">
        <f t="shared" si="12"/>
        <v>0</v>
      </c>
      <c r="AO11" s="744" t="s">
        <v>121</v>
      </c>
      <c r="AP11" s="773" t="s">
        <v>121</v>
      </c>
      <c r="AQ11" s="771">
        <f t="shared" si="13"/>
        <v>0</v>
      </c>
      <c r="AR11" s="744" t="s">
        <v>121</v>
      </c>
      <c r="AS11" s="773" t="s">
        <v>121</v>
      </c>
      <c r="AT11" s="745">
        <f t="shared" si="14"/>
        <v>0</v>
      </c>
      <c r="AU11" s="766">
        <f t="shared" si="15"/>
        <v>0</v>
      </c>
      <c r="AV11" s="767">
        <f t="shared" si="16"/>
        <v>1</v>
      </c>
      <c r="AW11" s="768">
        <f t="shared" si="17"/>
        <v>1</v>
      </c>
      <c r="AX11" s="766">
        <f t="shared" si="18"/>
        <v>0</v>
      </c>
      <c r="AY11" s="767">
        <f t="shared" si="19"/>
        <v>0</v>
      </c>
      <c r="AZ11" s="768">
        <f t="shared" si="20"/>
        <v>0</v>
      </c>
      <c r="BA11" s="766">
        <f t="shared" si="21"/>
        <v>0</v>
      </c>
      <c r="BB11" s="767">
        <f t="shared" si="22"/>
        <v>0</v>
      </c>
      <c r="BC11" s="769">
        <f t="shared" si="23"/>
        <v>0</v>
      </c>
      <c r="BD11" s="770">
        <f t="shared" si="24"/>
        <v>1</v>
      </c>
    </row>
    <row r="12" spans="1:59" x14ac:dyDescent="0.2">
      <c r="A12" s="763" t="s">
        <v>5</v>
      </c>
      <c r="B12" s="764" t="s">
        <v>121</v>
      </c>
      <c r="C12" s="765" t="s">
        <v>121</v>
      </c>
      <c r="D12" s="745">
        <f t="shared" si="0"/>
        <v>0</v>
      </c>
      <c r="E12" s="764" t="s">
        <v>121</v>
      </c>
      <c r="F12" s="765">
        <v>1</v>
      </c>
      <c r="G12" s="771">
        <f t="shared" si="1"/>
        <v>1</v>
      </c>
      <c r="H12" s="764" t="s">
        <v>121</v>
      </c>
      <c r="I12" s="765">
        <v>4</v>
      </c>
      <c r="J12" s="771">
        <f t="shared" si="2"/>
        <v>4</v>
      </c>
      <c r="K12" s="764" t="s">
        <v>121</v>
      </c>
      <c r="L12" s="765" t="s">
        <v>121</v>
      </c>
      <c r="M12" s="771">
        <f t="shared" si="3"/>
        <v>0</v>
      </c>
      <c r="N12" s="764" t="s">
        <v>121</v>
      </c>
      <c r="O12" s="765" t="s">
        <v>121</v>
      </c>
      <c r="P12" s="771">
        <f t="shared" si="4"/>
        <v>0</v>
      </c>
      <c r="Q12" s="764" t="s">
        <v>121</v>
      </c>
      <c r="R12" s="765" t="s">
        <v>121</v>
      </c>
      <c r="S12" s="771">
        <f t="shared" si="5"/>
        <v>0</v>
      </c>
      <c r="T12" s="764" t="s">
        <v>121</v>
      </c>
      <c r="U12" s="765" t="s">
        <v>121</v>
      </c>
      <c r="V12" s="771">
        <f t="shared" si="6"/>
        <v>0</v>
      </c>
      <c r="W12" s="764" t="s">
        <v>121</v>
      </c>
      <c r="X12" s="765" t="s">
        <v>121</v>
      </c>
      <c r="Y12" s="771">
        <f t="shared" si="7"/>
        <v>0</v>
      </c>
      <c r="Z12" s="764" t="s">
        <v>121</v>
      </c>
      <c r="AA12" s="765" t="s">
        <v>121</v>
      </c>
      <c r="AB12" s="771">
        <f t="shared" si="8"/>
        <v>0</v>
      </c>
      <c r="AC12" s="764" t="s">
        <v>121</v>
      </c>
      <c r="AD12" s="765" t="s">
        <v>121</v>
      </c>
      <c r="AE12" s="771">
        <f t="shared" si="9"/>
        <v>0</v>
      </c>
      <c r="AF12" s="764" t="s">
        <v>121</v>
      </c>
      <c r="AG12" s="765" t="s">
        <v>121</v>
      </c>
      <c r="AH12" s="771">
        <f t="shared" si="10"/>
        <v>0</v>
      </c>
      <c r="AI12" s="764" t="s">
        <v>121</v>
      </c>
      <c r="AJ12" s="765" t="s">
        <v>121</v>
      </c>
      <c r="AK12" s="771">
        <f t="shared" si="11"/>
        <v>0</v>
      </c>
      <c r="AL12" s="764" t="s">
        <v>121</v>
      </c>
      <c r="AM12" s="765" t="s">
        <v>121</v>
      </c>
      <c r="AN12" s="771">
        <f t="shared" si="12"/>
        <v>0</v>
      </c>
      <c r="AO12" s="744" t="s">
        <v>121</v>
      </c>
      <c r="AP12" s="773" t="s">
        <v>121</v>
      </c>
      <c r="AQ12" s="771">
        <f t="shared" si="13"/>
        <v>0</v>
      </c>
      <c r="AR12" s="744" t="s">
        <v>121</v>
      </c>
      <c r="AS12" s="773" t="s">
        <v>121</v>
      </c>
      <c r="AT12" s="745">
        <f t="shared" si="14"/>
        <v>0</v>
      </c>
      <c r="AU12" s="766">
        <f t="shared" si="15"/>
        <v>0</v>
      </c>
      <c r="AV12" s="767">
        <f t="shared" si="16"/>
        <v>0</v>
      </c>
      <c r="AW12" s="768">
        <f t="shared" si="17"/>
        <v>0</v>
      </c>
      <c r="AX12" s="766">
        <f t="shared" si="18"/>
        <v>0</v>
      </c>
      <c r="AY12" s="767">
        <f t="shared" si="19"/>
        <v>1</v>
      </c>
      <c r="AZ12" s="768">
        <f t="shared" si="20"/>
        <v>1</v>
      </c>
      <c r="BA12" s="766">
        <f t="shared" si="21"/>
        <v>0</v>
      </c>
      <c r="BB12" s="767">
        <f t="shared" si="22"/>
        <v>4</v>
      </c>
      <c r="BC12" s="769">
        <f t="shared" si="23"/>
        <v>4</v>
      </c>
      <c r="BD12" s="770">
        <f t="shared" si="24"/>
        <v>5</v>
      </c>
    </row>
    <row r="13" spans="1:59" x14ac:dyDescent="0.2">
      <c r="A13" s="763" t="s">
        <v>6</v>
      </c>
      <c r="B13" s="764">
        <v>1</v>
      </c>
      <c r="C13" s="765">
        <v>2</v>
      </c>
      <c r="D13" s="745">
        <f t="shared" si="0"/>
        <v>3</v>
      </c>
      <c r="E13" s="764" t="s">
        <v>121</v>
      </c>
      <c r="F13" s="765" t="s">
        <v>121</v>
      </c>
      <c r="G13" s="771">
        <f t="shared" si="1"/>
        <v>0</v>
      </c>
      <c r="H13" s="764" t="s">
        <v>121</v>
      </c>
      <c r="I13" s="765" t="s">
        <v>121</v>
      </c>
      <c r="J13" s="771">
        <f t="shared" si="2"/>
        <v>0</v>
      </c>
      <c r="K13" s="764">
        <v>1</v>
      </c>
      <c r="L13" s="765">
        <v>1</v>
      </c>
      <c r="M13" s="771">
        <f t="shared" si="3"/>
        <v>2</v>
      </c>
      <c r="N13" s="764" t="s">
        <v>121</v>
      </c>
      <c r="O13" s="765" t="s">
        <v>121</v>
      </c>
      <c r="P13" s="771">
        <f t="shared" si="4"/>
        <v>0</v>
      </c>
      <c r="Q13" s="764" t="s">
        <v>121</v>
      </c>
      <c r="R13" s="765" t="s">
        <v>121</v>
      </c>
      <c r="S13" s="771">
        <f t="shared" si="5"/>
        <v>0</v>
      </c>
      <c r="T13" s="764" t="s">
        <v>121</v>
      </c>
      <c r="U13" s="765">
        <v>1</v>
      </c>
      <c r="V13" s="771">
        <f t="shared" si="6"/>
        <v>1</v>
      </c>
      <c r="W13" s="764" t="s">
        <v>121</v>
      </c>
      <c r="X13" s="765" t="s">
        <v>121</v>
      </c>
      <c r="Y13" s="771">
        <f t="shared" si="7"/>
        <v>0</v>
      </c>
      <c r="Z13" s="764" t="s">
        <v>121</v>
      </c>
      <c r="AA13" s="765" t="s">
        <v>121</v>
      </c>
      <c r="AB13" s="771">
        <f t="shared" si="8"/>
        <v>0</v>
      </c>
      <c r="AC13" s="764">
        <v>1</v>
      </c>
      <c r="AD13" s="765">
        <v>2</v>
      </c>
      <c r="AE13" s="771">
        <f t="shared" si="9"/>
        <v>3</v>
      </c>
      <c r="AF13" s="764" t="s">
        <v>121</v>
      </c>
      <c r="AG13" s="765" t="s">
        <v>121</v>
      </c>
      <c r="AH13" s="771">
        <f t="shared" si="10"/>
        <v>0</v>
      </c>
      <c r="AI13" s="764" t="s">
        <v>121</v>
      </c>
      <c r="AJ13" s="765" t="s">
        <v>121</v>
      </c>
      <c r="AK13" s="771">
        <f t="shared" si="11"/>
        <v>0</v>
      </c>
      <c r="AL13" s="764">
        <v>2</v>
      </c>
      <c r="AM13" s="765">
        <v>4</v>
      </c>
      <c r="AN13" s="771">
        <f t="shared" si="12"/>
        <v>6</v>
      </c>
      <c r="AO13" s="744" t="s">
        <v>121</v>
      </c>
      <c r="AP13" s="773" t="s">
        <v>121</v>
      </c>
      <c r="AQ13" s="771">
        <f t="shared" si="13"/>
        <v>0</v>
      </c>
      <c r="AR13" s="744">
        <v>1</v>
      </c>
      <c r="AS13" s="773">
        <v>1</v>
      </c>
      <c r="AT13" s="745">
        <f t="shared" si="14"/>
        <v>2</v>
      </c>
      <c r="AU13" s="766">
        <f t="shared" si="15"/>
        <v>4</v>
      </c>
      <c r="AV13" s="767">
        <f t="shared" si="16"/>
        <v>8</v>
      </c>
      <c r="AW13" s="768">
        <f t="shared" si="17"/>
        <v>12</v>
      </c>
      <c r="AX13" s="766">
        <f t="shared" si="18"/>
        <v>0</v>
      </c>
      <c r="AY13" s="767">
        <f t="shared" si="19"/>
        <v>0</v>
      </c>
      <c r="AZ13" s="768">
        <f t="shared" si="20"/>
        <v>0</v>
      </c>
      <c r="BA13" s="766">
        <f t="shared" si="21"/>
        <v>1</v>
      </c>
      <c r="BB13" s="767">
        <f t="shared" si="22"/>
        <v>1</v>
      </c>
      <c r="BC13" s="769">
        <f t="shared" si="23"/>
        <v>2</v>
      </c>
      <c r="BD13" s="770">
        <f t="shared" si="24"/>
        <v>14</v>
      </c>
    </row>
    <row r="14" spans="1:59" x14ac:dyDescent="0.2">
      <c r="A14" s="763" t="s">
        <v>7</v>
      </c>
      <c r="B14" s="764">
        <v>27</v>
      </c>
      <c r="C14" s="765">
        <v>43</v>
      </c>
      <c r="D14" s="745">
        <f t="shared" si="0"/>
        <v>70</v>
      </c>
      <c r="E14" s="764">
        <v>1</v>
      </c>
      <c r="F14" s="765">
        <v>3</v>
      </c>
      <c r="G14" s="771">
        <f t="shared" si="1"/>
        <v>4</v>
      </c>
      <c r="H14" s="764">
        <v>1</v>
      </c>
      <c r="I14" s="765">
        <v>2</v>
      </c>
      <c r="J14" s="771">
        <f t="shared" si="2"/>
        <v>3</v>
      </c>
      <c r="K14" s="764">
        <v>14</v>
      </c>
      <c r="L14" s="765">
        <v>21</v>
      </c>
      <c r="M14" s="771">
        <f t="shared" si="3"/>
        <v>35</v>
      </c>
      <c r="N14" s="764" t="s">
        <v>121</v>
      </c>
      <c r="O14" s="765">
        <v>5</v>
      </c>
      <c r="P14" s="771">
        <f t="shared" si="4"/>
        <v>5</v>
      </c>
      <c r="Q14" s="764">
        <v>3</v>
      </c>
      <c r="R14" s="765">
        <v>4</v>
      </c>
      <c r="S14" s="771">
        <f t="shared" si="5"/>
        <v>7</v>
      </c>
      <c r="T14" s="764">
        <v>25</v>
      </c>
      <c r="U14" s="765">
        <v>33</v>
      </c>
      <c r="V14" s="771">
        <f t="shared" si="6"/>
        <v>58</v>
      </c>
      <c r="W14" s="764">
        <v>1</v>
      </c>
      <c r="X14" s="765">
        <v>5</v>
      </c>
      <c r="Y14" s="771">
        <f t="shared" si="7"/>
        <v>6</v>
      </c>
      <c r="Z14" s="764">
        <v>6</v>
      </c>
      <c r="AA14" s="765">
        <v>1</v>
      </c>
      <c r="AB14" s="771">
        <f t="shared" si="8"/>
        <v>7</v>
      </c>
      <c r="AC14" s="764">
        <v>39</v>
      </c>
      <c r="AD14" s="765">
        <v>54</v>
      </c>
      <c r="AE14" s="771">
        <f t="shared" si="9"/>
        <v>93</v>
      </c>
      <c r="AF14" s="764">
        <v>1</v>
      </c>
      <c r="AG14" s="765">
        <v>10</v>
      </c>
      <c r="AH14" s="771">
        <f t="shared" si="10"/>
        <v>11</v>
      </c>
      <c r="AI14" s="764">
        <v>9</v>
      </c>
      <c r="AJ14" s="765">
        <v>5</v>
      </c>
      <c r="AK14" s="771">
        <f t="shared" si="11"/>
        <v>14</v>
      </c>
      <c r="AL14" s="764">
        <v>26</v>
      </c>
      <c r="AM14" s="765">
        <v>39</v>
      </c>
      <c r="AN14" s="771">
        <f t="shared" si="12"/>
        <v>65</v>
      </c>
      <c r="AO14" s="744">
        <v>1</v>
      </c>
      <c r="AP14" s="773">
        <v>2</v>
      </c>
      <c r="AQ14" s="771">
        <f t="shared" si="13"/>
        <v>3</v>
      </c>
      <c r="AR14" s="744">
        <v>7</v>
      </c>
      <c r="AS14" s="773">
        <v>3</v>
      </c>
      <c r="AT14" s="745">
        <f t="shared" si="14"/>
        <v>10</v>
      </c>
      <c r="AU14" s="766">
        <f t="shared" si="15"/>
        <v>92</v>
      </c>
      <c r="AV14" s="767">
        <f t="shared" si="16"/>
        <v>136</v>
      </c>
      <c r="AW14" s="768">
        <f t="shared" si="17"/>
        <v>228</v>
      </c>
      <c r="AX14" s="766">
        <f t="shared" si="18"/>
        <v>3</v>
      </c>
      <c r="AY14" s="767">
        <f t="shared" si="19"/>
        <v>15</v>
      </c>
      <c r="AZ14" s="768">
        <f t="shared" si="20"/>
        <v>18</v>
      </c>
      <c r="BA14" s="766">
        <f t="shared" si="21"/>
        <v>17</v>
      </c>
      <c r="BB14" s="767">
        <f t="shared" si="22"/>
        <v>10</v>
      </c>
      <c r="BC14" s="769">
        <f t="shared" si="23"/>
        <v>27</v>
      </c>
      <c r="BD14" s="770">
        <f t="shared" si="24"/>
        <v>273</v>
      </c>
    </row>
    <row r="15" spans="1:59" ht="15" x14ac:dyDescent="0.25">
      <c r="A15" s="763" t="s">
        <v>8</v>
      </c>
      <c r="B15" s="764">
        <v>3</v>
      </c>
      <c r="C15" s="765">
        <v>6</v>
      </c>
      <c r="D15" s="745">
        <f t="shared" si="0"/>
        <v>9</v>
      </c>
      <c r="E15" s="764" t="s">
        <v>121</v>
      </c>
      <c r="F15" s="765" t="s">
        <v>121</v>
      </c>
      <c r="G15" s="771">
        <f t="shared" si="1"/>
        <v>0</v>
      </c>
      <c r="H15" s="764" t="s">
        <v>121</v>
      </c>
      <c r="I15" s="765" t="s">
        <v>121</v>
      </c>
      <c r="J15" s="771">
        <f t="shared" si="2"/>
        <v>0</v>
      </c>
      <c r="K15" s="764" t="s">
        <v>121</v>
      </c>
      <c r="L15" s="765">
        <v>4</v>
      </c>
      <c r="M15" s="771">
        <f t="shared" si="3"/>
        <v>4</v>
      </c>
      <c r="N15" s="764" t="s">
        <v>121</v>
      </c>
      <c r="O15" s="765" t="s">
        <v>121</v>
      </c>
      <c r="P15" s="771">
        <f t="shared" si="4"/>
        <v>0</v>
      </c>
      <c r="Q15" s="764" t="s">
        <v>121</v>
      </c>
      <c r="R15" s="765" t="s">
        <v>121</v>
      </c>
      <c r="S15" s="771">
        <f t="shared" si="5"/>
        <v>0</v>
      </c>
      <c r="T15" s="764">
        <v>1</v>
      </c>
      <c r="U15" s="765">
        <v>2</v>
      </c>
      <c r="V15" s="771">
        <f t="shared" si="6"/>
        <v>3</v>
      </c>
      <c r="W15" s="764" t="s">
        <v>121</v>
      </c>
      <c r="X15" s="765">
        <v>1</v>
      </c>
      <c r="Y15" s="771">
        <f t="shared" si="7"/>
        <v>1</v>
      </c>
      <c r="Z15" s="764" t="s">
        <v>121</v>
      </c>
      <c r="AA15" s="765" t="s">
        <v>121</v>
      </c>
      <c r="AB15" s="771">
        <f t="shared" si="8"/>
        <v>0</v>
      </c>
      <c r="AC15" s="764">
        <v>1</v>
      </c>
      <c r="AD15" s="765">
        <v>6</v>
      </c>
      <c r="AE15" s="771">
        <f t="shared" si="9"/>
        <v>7</v>
      </c>
      <c r="AF15" s="764" t="s">
        <v>121</v>
      </c>
      <c r="AG15" s="765">
        <v>1</v>
      </c>
      <c r="AH15" s="771">
        <f t="shared" si="10"/>
        <v>1</v>
      </c>
      <c r="AI15" s="764" t="s">
        <v>121</v>
      </c>
      <c r="AJ15" s="765" t="s">
        <v>121</v>
      </c>
      <c r="AK15" s="771">
        <f t="shared" si="11"/>
        <v>0</v>
      </c>
      <c r="AL15" s="764">
        <v>2</v>
      </c>
      <c r="AM15" s="765">
        <v>2</v>
      </c>
      <c r="AN15" s="771">
        <f t="shared" si="12"/>
        <v>4</v>
      </c>
      <c r="AO15" s="744" t="s">
        <v>121</v>
      </c>
      <c r="AP15" s="773" t="s">
        <v>121</v>
      </c>
      <c r="AQ15" s="771">
        <f t="shared" si="13"/>
        <v>0</v>
      </c>
      <c r="AR15" s="744" t="s">
        <v>121</v>
      </c>
      <c r="AS15" s="773">
        <v>1</v>
      </c>
      <c r="AT15" s="745">
        <f t="shared" si="14"/>
        <v>1</v>
      </c>
      <c r="AU15" s="766">
        <f t="shared" si="15"/>
        <v>6</v>
      </c>
      <c r="AV15" s="767">
        <f t="shared" si="16"/>
        <v>14</v>
      </c>
      <c r="AW15" s="768">
        <f t="shared" si="17"/>
        <v>20</v>
      </c>
      <c r="AX15" s="766">
        <f t="shared" si="18"/>
        <v>0</v>
      </c>
      <c r="AY15" s="767">
        <f t="shared" si="19"/>
        <v>1</v>
      </c>
      <c r="AZ15" s="768">
        <f t="shared" si="20"/>
        <v>1</v>
      </c>
      <c r="BA15" s="766">
        <f t="shared" si="21"/>
        <v>0</v>
      </c>
      <c r="BB15" s="767">
        <f t="shared" si="22"/>
        <v>1</v>
      </c>
      <c r="BC15" s="769">
        <f t="shared" si="23"/>
        <v>1</v>
      </c>
      <c r="BD15" s="770">
        <f t="shared" si="24"/>
        <v>22</v>
      </c>
      <c r="BF15" s="944"/>
      <c r="BG15" s="944"/>
    </row>
    <row r="16" spans="1:59" ht="15" x14ac:dyDescent="0.25">
      <c r="A16" s="763" t="s">
        <v>143</v>
      </c>
      <c r="B16" s="764" t="s">
        <v>121</v>
      </c>
      <c r="C16" s="765" t="s">
        <v>121</v>
      </c>
      <c r="D16" s="745">
        <f t="shared" si="0"/>
        <v>0</v>
      </c>
      <c r="E16" s="764" t="s">
        <v>121</v>
      </c>
      <c r="F16" s="765" t="s">
        <v>121</v>
      </c>
      <c r="G16" s="771">
        <f t="shared" si="1"/>
        <v>0</v>
      </c>
      <c r="H16" s="764" t="s">
        <v>121</v>
      </c>
      <c r="I16" s="765" t="s">
        <v>121</v>
      </c>
      <c r="J16" s="771">
        <f t="shared" si="2"/>
        <v>0</v>
      </c>
      <c r="K16" s="764" t="s">
        <v>121</v>
      </c>
      <c r="L16" s="765">
        <v>1</v>
      </c>
      <c r="M16" s="771">
        <f t="shared" si="3"/>
        <v>1</v>
      </c>
      <c r="N16" s="764" t="s">
        <v>121</v>
      </c>
      <c r="O16" s="765" t="s">
        <v>121</v>
      </c>
      <c r="P16" s="771">
        <f t="shared" si="4"/>
        <v>0</v>
      </c>
      <c r="Q16" s="764" t="s">
        <v>121</v>
      </c>
      <c r="R16" s="765" t="s">
        <v>121</v>
      </c>
      <c r="S16" s="771">
        <f t="shared" si="5"/>
        <v>0</v>
      </c>
      <c r="T16" s="764" t="s">
        <v>121</v>
      </c>
      <c r="U16" s="765" t="s">
        <v>121</v>
      </c>
      <c r="V16" s="771">
        <f t="shared" si="6"/>
        <v>0</v>
      </c>
      <c r="W16" s="764" t="s">
        <v>121</v>
      </c>
      <c r="X16" s="765" t="s">
        <v>121</v>
      </c>
      <c r="Y16" s="771">
        <f t="shared" si="7"/>
        <v>0</v>
      </c>
      <c r="Z16" s="764" t="s">
        <v>121</v>
      </c>
      <c r="AA16" s="765" t="s">
        <v>121</v>
      </c>
      <c r="AB16" s="771">
        <f t="shared" si="8"/>
        <v>0</v>
      </c>
      <c r="AC16" s="764" t="s">
        <v>121</v>
      </c>
      <c r="AD16" s="765">
        <v>1</v>
      </c>
      <c r="AE16" s="771">
        <f t="shared" si="9"/>
        <v>1</v>
      </c>
      <c r="AF16" s="764" t="s">
        <v>121</v>
      </c>
      <c r="AG16" s="765" t="s">
        <v>121</v>
      </c>
      <c r="AH16" s="771">
        <f t="shared" si="10"/>
        <v>0</v>
      </c>
      <c r="AI16" s="764" t="s">
        <v>121</v>
      </c>
      <c r="AJ16" s="765" t="s">
        <v>121</v>
      </c>
      <c r="AK16" s="771">
        <f t="shared" si="11"/>
        <v>0</v>
      </c>
      <c r="AL16" s="764" t="s">
        <v>121</v>
      </c>
      <c r="AM16" s="765" t="s">
        <v>121</v>
      </c>
      <c r="AN16" s="771">
        <f t="shared" si="12"/>
        <v>0</v>
      </c>
      <c r="AO16" s="744" t="s">
        <v>121</v>
      </c>
      <c r="AP16" s="773" t="s">
        <v>121</v>
      </c>
      <c r="AQ16" s="771">
        <f t="shared" si="13"/>
        <v>0</v>
      </c>
      <c r="AR16" s="744" t="s">
        <v>121</v>
      </c>
      <c r="AS16" s="773" t="s">
        <v>121</v>
      </c>
      <c r="AT16" s="745">
        <f t="shared" si="14"/>
        <v>0</v>
      </c>
      <c r="AU16" s="766">
        <f t="shared" si="15"/>
        <v>0</v>
      </c>
      <c r="AV16" s="767">
        <f t="shared" si="16"/>
        <v>1</v>
      </c>
      <c r="AW16" s="768">
        <f t="shared" si="17"/>
        <v>1</v>
      </c>
      <c r="AX16" s="766">
        <f t="shared" si="18"/>
        <v>0</v>
      </c>
      <c r="AY16" s="767">
        <f t="shared" si="19"/>
        <v>0</v>
      </c>
      <c r="AZ16" s="768">
        <f t="shared" si="20"/>
        <v>0</v>
      </c>
      <c r="BA16" s="766">
        <f t="shared" si="21"/>
        <v>0</v>
      </c>
      <c r="BB16" s="767">
        <f t="shared" si="22"/>
        <v>0</v>
      </c>
      <c r="BC16" s="769">
        <f t="shared" si="23"/>
        <v>0</v>
      </c>
      <c r="BD16" s="770">
        <f t="shared" si="24"/>
        <v>1</v>
      </c>
      <c r="BF16" s="944"/>
      <c r="BG16" s="944"/>
    </row>
    <row r="17" spans="1:59" ht="15" x14ac:dyDescent="0.25">
      <c r="A17" s="763" t="s">
        <v>9</v>
      </c>
      <c r="B17" s="764">
        <v>2</v>
      </c>
      <c r="C17" s="765">
        <v>2</v>
      </c>
      <c r="D17" s="745">
        <f t="shared" si="0"/>
        <v>4</v>
      </c>
      <c r="E17" s="764" t="s">
        <v>121</v>
      </c>
      <c r="F17" s="765" t="s">
        <v>121</v>
      </c>
      <c r="G17" s="771">
        <f t="shared" si="1"/>
        <v>0</v>
      </c>
      <c r="H17" s="764" t="s">
        <v>121</v>
      </c>
      <c r="I17" s="765" t="s">
        <v>121</v>
      </c>
      <c r="J17" s="771">
        <f t="shared" si="2"/>
        <v>0</v>
      </c>
      <c r="K17" s="764">
        <v>2</v>
      </c>
      <c r="L17" s="765" t="s">
        <v>121</v>
      </c>
      <c r="M17" s="771">
        <f t="shared" si="3"/>
        <v>2</v>
      </c>
      <c r="N17" s="764" t="s">
        <v>121</v>
      </c>
      <c r="O17" s="765" t="s">
        <v>121</v>
      </c>
      <c r="P17" s="771">
        <f t="shared" si="4"/>
        <v>0</v>
      </c>
      <c r="Q17" s="764">
        <v>1</v>
      </c>
      <c r="R17" s="765" t="s">
        <v>121</v>
      </c>
      <c r="S17" s="771">
        <f t="shared" si="5"/>
        <v>1</v>
      </c>
      <c r="T17" s="764">
        <v>1</v>
      </c>
      <c r="U17" s="765" t="s">
        <v>121</v>
      </c>
      <c r="V17" s="771">
        <f t="shared" si="6"/>
        <v>1</v>
      </c>
      <c r="W17" s="764" t="s">
        <v>121</v>
      </c>
      <c r="X17" s="765" t="s">
        <v>121</v>
      </c>
      <c r="Y17" s="771">
        <f t="shared" si="7"/>
        <v>0</v>
      </c>
      <c r="Z17" s="764" t="s">
        <v>121</v>
      </c>
      <c r="AA17" s="765" t="s">
        <v>121</v>
      </c>
      <c r="AB17" s="771">
        <f t="shared" si="8"/>
        <v>0</v>
      </c>
      <c r="AC17" s="764">
        <v>3</v>
      </c>
      <c r="AD17" s="765" t="s">
        <v>121</v>
      </c>
      <c r="AE17" s="771">
        <f t="shared" si="9"/>
        <v>3</v>
      </c>
      <c r="AF17" s="764" t="s">
        <v>121</v>
      </c>
      <c r="AG17" s="765" t="s">
        <v>121</v>
      </c>
      <c r="AH17" s="771">
        <f t="shared" si="10"/>
        <v>0</v>
      </c>
      <c r="AI17" s="764">
        <v>1</v>
      </c>
      <c r="AJ17" s="765" t="s">
        <v>121</v>
      </c>
      <c r="AK17" s="771">
        <f t="shared" si="11"/>
        <v>1</v>
      </c>
      <c r="AL17" s="764">
        <v>1</v>
      </c>
      <c r="AM17" s="765">
        <v>1</v>
      </c>
      <c r="AN17" s="771">
        <f t="shared" si="12"/>
        <v>2</v>
      </c>
      <c r="AO17" s="744" t="s">
        <v>121</v>
      </c>
      <c r="AP17" s="773" t="s">
        <v>121</v>
      </c>
      <c r="AQ17" s="771">
        <f t="shared" si="13"/>
        <v>0</v>
      </c>
      <c r="AR17" s="744" t="s">
        <v>121</v>
      </c>
      <c r="AS17" s="773" t="s">
        <v>121</v>
      </c>
      <c r="AT17" s="745">
        <f t="shared" si="14"/>
        <v>0</v>
      </c>
      <c r="AU17" s="766">
        <f t="shared" si="15"/>
        <v>6</v>
      </c>
      <c r="AV17" s="767">
        <f t="shared" si="16"/>
        <v>3</v>
      </c>
      <c r="AW17" s="768">
        <f t="shared" si="17"/>
        <v>9</v>
      </c>
      <c r="AX17" s="766">
        <f t="shared" si="18"/>
        <v>0</v>
      </c>
      <c r="AY17" s="767">
        <f t="shared" si="19"/>
        <v>0</v>
      </c>
      <c r="AZ17" s="768">
        <f t="shared" si="20"/>
        <v>0</v>
      </c>
      <c r="BA17" s="766">
        <f t="shared" si="21"/>
        <v>1</v>
      </c>
      <c r="BB17" s="767">
        <f t="shared" si="22"/>
        <v>0</v>
      </c>
      <c r="BC17" s="769">
        <f t="shared" si="23"/>
        <v>1</v>
      </c>
      <c r="BD17" s="770">
        <f t="shared" si="24"/>
        <v>10</v>
      </c>
      <c r="BF17" s="943"/>
      <c r="BG17" s="943"/>
    </row>
    <row r="18" spans="1:59" x14ac:dyDescent="0.2">
      <c r="A18" s="763" t="s">
        <v>342</v>
      </c>
      <c r="B18" s="764" t="s">
        <v>121</v>
      </c>
      <c r="C18" s="765" t="s">
        <v>121</v>
      </c>
      <c r="D18" s="745">
        <f t="shared" si="0"/>
        <v>0</v>
      </c>
      <c r="E18" s="764" t="s">
        <v>121</v>
      </c>
      <c r="F18" s="765" t="s">
        <v>121</v>
      </c>
      <c r="G18" s="771">
        <f t="shared" si="1"/>
        <v>0</v>
      </c>
      <c r="H18" s="764" t="s">
        <v>121</v>
      </c>
      <c r="I18" s="765" t="s">
        <v>121</v>
      </c>
      <c r="J18" s="771">
        <f t="shared" si="2"/>
        <v>0</v>
      </c>
      <c r="K18" s="764" t="s">
        <v>121</v>
      </c>
      <c r="L18" s="765" t="s">
        <v>121</v>
      </c>
      <c r="M18" s="771">
        <f t="shared" si="3"/>
        <v>0</v>
      </c>
      <c r="N18" s="764" t="s">
        <v>121</v>
      </c>
      <c r="O18" s="765" t="s">
        <v>121</v>
      </c>
      <c r="P18" s="771">
        <f t="shared" si="4"/>
        <v>0</v>
      </c>
      <c r="Q18" s="764" t="s">
        <v>121</v>
      </c>
      <c r="R18" s="765" t="s">
        <v>121</v>
      </c>
      <c r="S18" s="771">
        <f t="shared" si="5"/>
        <v>0</v>
      </c>
      <c r="T18" s="764" t="s">
        <v>121</v>
      </c>
      <c r="U18" s="765" t="s">
        <v>121</v>
      </c>
      <c r="V18" s="771">
        <f t="shared" si="6"/>
        <v>0</v>
      </c>
      <c r="W18" s="764" t="s">
        <v>121</v>
      </c>
      <c r="X18" s="765" t="s">
        <v>121</v>
      </c>
      <c r="Y18" s="771">
        <f t="shared" si="7"/>
        <v>0</v>
      </c>
      <c r="Z18" s="764" t="s">
        <v>121</v>
      </c>
      <c r="AA18" s="765" t="s">
        <v>121</v>
      </c>
      <c r="AB18" s="771">
        <f t="shared" si="8"/>
        <v>0</v>
      </c>
      <c r="AC18" s="764" t="s">
        <v>121</v>
      </c>
      <c r="AD18" s="765" t="s">
        <v>121</v>
      </c>
      <c r="AE18" s="771">
        <f t="shared" si="9"/>
        <v>0</v>
      </c>
      <c r="AF18" s="764" t="s">
        <v>121</v>
      </c>
      <c r="AG18" s="765" t="s">
        <v>121</v>
      </c>
      <c r="AH18" s="771">
        <f t="shared" si="10"/>
        <v>0</v>
      </c>
      <c r="AI18" s="764" t="s">
        <v>121</v>
      </c>
      <c r="AJ18" s="765" t="s">
        <v>121</v>
      </c>
      <c r="AK18" s="771">
        <f t="shared" si="11"/>
        <v>0</v>
      </c>
      <c r="AL18" s="764" t="s">
        <v>121</v>
      </c>
      <c r="AM18" s="765">
        <v>2</v>
      </c>
      <c r="AN18" s="771">
        <f t="shared" si="12"/>
        <v>2</v>
      </c>
      <c r="AO18" s="744" t="s">
        <v>121</v>
      </c>
      <c r="AP18" s="773" t="s">
        <v>121</v>
      </c>
      <c r="AQ18" s="771">
        <f t="shared" si="13"/>
        <v>0</v>
      </c>
      <c r="AR18" s="744" t="s">
        <v>121</v>
      </c>
      <c r="AS18" s="773" t="s">
        <v>121</v>
      </c>
      <c r="AT18" s="745">
        <f t="shared" si="14"/>
        <v>0</v>
      </c>
      <c r="AU18" s="766">
        <f t="shared" si="15"/>
        <v>0</v>
      </c>
      <c r="AV18" s="767">
        <f t="shared" si="16"/>
        <v>2</v>
      </c>
      <c r="AW18" s="768">
        <f t="shared" si="17"/>
        <v>2</v>
      </c>
      <c r="AX18" s="766">
        <f t="shared" si="18"/>
        <v>0</v>
      </c>
      <c r="AY18" s="767">
        <f t="shared" si="19"/>
        <v>0</v>
      </c>
      <c r="AZ18" s="768">
        <f t="shared" si="20"/>
        <v>0</v>
      </c>
      <c r="BA18" s="766">
        <f t="shared" si="21"/>
        <v>0</v>
      </c>
      <c r="BB18" s="767">
        <f t="shared" si="22"/>
        <v>0</v>
      </c>
      <c r="BC18" s="769">
        <f t="shared" si="23"/>
        <v>0</v>
      </c>
      <c r="BD18" s="770">
        <f t="shared" si="24"/>
        <v>2</v>
      </c>
    </row>
    <row r="19" spans="1:59" x14ac:dyDescent="0.2">
      <c r="A19" s="763" t="s">
        <v>10</v>
      </c>
      <c r="B19" s="764" t="s">
        <v>121</v>
      </c>
      <c r="C19" s="765">
        <v>8</v>
      </c>
      <c r="D19" s="745">
        <f t="shared" si="0"/>
        <v>8</v>
      </c>
      <c r="E19" s="764" t="s">
        <v>121</v>
      </c>
      <c r="F19" s="765">
        <v>1</v>
      </c>
      <c r="G19" s="771">
        <f t="shared" si="1"/>
        <v>1</v>
      </c>
      <c r="H19" s="764" t="s">
        <v>121</v>
      </c>
      <c r="I19" s="765" t="s">
        <v>121</v>
      </c>
      <c r="J19" s="771">
        <f t="shared" si="2"/>
        <v>0</v>
      </c>
      <c r="K19" s="764" t="s">
        <v>121</v>
      </c>
      <c r="L19" s="765">
        <v>7</v>
      </c>
      <c r="M19" s="771">
        <f t="shared" si="3"/>
        <v>7</v>
      </c>
      <c r="N19" s="764" t="s">
        <v>121</v>
      </c>
      <c r="O19" s="765" t="s">
        <v>121</v>
      </c>
      <c r="P19" s="771">
        <f t="shared" si="4"/>
        <v>0</v>
      </c>
      <c r="Q19" s="764" t="s">
        <v>121</v>
      </c>
      <c r="R19" s="765" t="s">
        <v>121</v>
      </c>
      <c r="S19" s="771">
        <f t="shared" si="5"/>
        <v>0</v>
      </c>
      <c r="T19" s="764" t="s">
        <v>121</v>
      </c>
      <c r="U19" s="765" t="s">
        <v>121</v>
      </c>
      <c r="V19" s="771">
        <f t="shared" si="6"/>
        <v>0</v>
      </c>
      <c r="W19" s="764" t="s">
        <v>121</v>
      </c>
      <c r="X19" s="765">
        <v>1</v>
      </c>
      <c r="Y19" s="771">
        <f t="shared" si="7"/>
        <v>1</v>
      </c>
      <c r="Z19" s="764" t="s">
        <v>121</v>
      </c>
      <c r="AA19" s="765">
        <v>1</v>
      </c>
      <c r="AB19" s="771">
        <f t="shared" si="8"/>
        <v>1</v>
      </c>
      <c r="AC19" s="764" t="s">
        <v>121</v>
      </c>
      <c r="AD19" s="765">
        <v>7</v>
      </c>
      <c r="AE19" s="771">
        <f t="shared" si="9"/>
        <v>7</v>
      </c>
      <c r="AF19" s="764" t="s">
        <v>121</v>
      </c>
      <c r="AG19" s="765">
        <v>1</v>
      </c>
      <c r="AH19" s="771">
        <f t="shared" si="10"/>
        <v>1</v>
      </c>
      <c r="AI19" s="764" t="s">
        <v>121</v>
      </c>
      <c r="AJ19" s="765">
        <v>1</v>
      </c>
      <c r="AK19" s="771">
        <f t="shared" si="11"/>
        <v>1</v>
      </c>
      <c r="AL19" s="764" t="s">
        <v>121</v>
      </c>
      <c r="AM19" s="765">
        <v>7</v>
      </c>
      <c r="AN19" s="771">
        <f t="shared" si="12"/>
        <v>7</v>
      </c>
      <c r="AO19" s="744" t="s">
        <v>121</v>
      </c>
      <c r="AP19" s="773">
        <v>2</v>
      </c>
      <c r="AQ19" s="771">
        <f t="shared" si="13"/>
        <v>2</v>
      </c>
      <c r="AR19" s="744" t="s">
        <v>121</v>
      </c>
      <c r="AS19" s="773" t="s">
        <v>121</v>
      </c>
      <c r="AT19" s="745">
        <f t="shared" si="14"/>
        <v>0</v>
      </c>
      <c r="AU19" s="766">
        <f t="shared" si="15"/>
        <v>0</v>
      </c>
      <c r="AV19" s="767">
        <f t="shared" si="16"/>
        <v>22</v>
      </c>
      <c r="AW19" s="768">
        <f t="shared" si="17"/>
        <v>22</v>
      </c>
      <c r="AX19" s="766">
        <f t="shared" si="18"/>
        <v>0</v>
      </c>
      <c r="AY19" s="767">
        <f t="shared" si="19"/>
        <v>4</v>
      </c>
      <c r="AZ19" s="768">
        <f t="shared" si="20"/>
        <v>4</v>
      </c>
      <c r="BA19" s="766">
        <f t="shared" si="21"/>
        <v>0</v>
      </c>
      <c r="BB19" s="767">
        <f t="shared" si="22"/>
        <v>1</v>
      </c>
      <c r="BC19" s="769">
        <f t="shared" si="23"/>
        <v>1</v>
      </c>
      <c r="BD19" s="770">
        <f t="shared" si="24"/>
        <v>27</v>
      </c>
    </row>
    <row r="20" spans="1:59" x14ac:dyDescent="0.2">
      <c r="A20" s="763" t="s">
        <v>11</v>
      </c>
      <c r="B20" s="764" t="s">
        <v>121</v>
      </c>
      <c r="C20" s="765">
        <v>1</v>
      </c>
      <c r="D20" s="745">
        <f t="shared" si="0"/>
        <v>1</v>
      </c>
      <c r="E20" s="764" t="s">
        <v>121</v>
      </c>
      <c r="F20" s="765" t="s">
        <v>121</v>
      </c>
      <c r="G20" s="771">
        <f t="shared" si="1"/>
        <v>0</v>
      </c>
      <c r="H20" s="764" t="s">
        <v>121</v>
      </c>
      <c r="I20" s="765" t="s">
        <v>121</v>
      </c>
      <c r="J20" s="771">
        <f t="shared" si="2"/>
        <v>0</v>
      </c>
      <c r="K20" s="764" t="s">
        <v>121</v>
      </c>
      <c r="L20" s="765" t="s">
        <v>121</v>
      </c>
      <c r="M20" s="771">
        <f t="shared" si="3"/>
        <v>0</v>
      </c>
      <c r="N20" s="764" t="s">
        <v>121</v>
      </c>
      <c r="O20" s="765" t="s">
        <v>121</v>
      </c>
      <c r="P20" s="771">
        <f t="shared" si="4"/>
        <v>0</v>
      </c>
      <c r="Q20" s="764" t="s">
        <v>121</v>
      </c>
      <c r="R20" s="765" t="s">
        <v>121</v>
      </c>
      <c r="S20" s="771">
        <f t="shared" si="5"/>
        <v>0</v>
      </c>
      <c r="T20" s="764" t="s">
        <v>121</v>
      </c>
      <c r="U20" s="765" t="s">
        <v>121</v>
      </c>
      <c r="V20" s="771">
        <f t="shared" si="6"/>
        <v>0</v>
      </c>
      <c r="W20" s="764" t="s">
        <v>121</v>
      </c>
      <c r="X20" s="765" t="s">
        <v>121</v>
      </c>
      <c r="Y20" s="771">
        <f t="shared" si="7"/>
        <v>0</v>
      </c>
      <c r="Z20" s="764" t="s">
        <v>121</v>
      </c>
      <c r="AA20" s="765" t="s">
        <v>121</v>
      </c>
      <c r="AB20" s="771">
        <f t="shared" si="8"/>
        <v>0</v>
      </c>
      <c r="AC20" s="764" t="s">
        <v>121</v>
      </c>
      <c r="AD20" s="765" t="s">
        <v>121</v>
      </c>
      <c r="AE20" s="771">
        <f t="shared" si="9"/>
        <v>0</v>
      </c>
      <c r="AF20" s="764" t="s">
        <v>121</v>
      </c>
      <c r="AG20" s="765" t="s">
        <v>121</v>
      </c>
      <c r="AH20" s="771">
        <f t="shared" si="10"/>
        <v>0</v>
      </c>
      <c r="AI20" s="764" t="s">
        <v>121</v>
      </c>
      <c r="AJ20" s="765" t="s">
        <v>121</v>
      </c>
      <c r="AK20" s="771">
        <f t="shared" si="11"/>
        <v>0</v>
      </c>
      <c r="AL20" s="764" t="s">
        <v>121</v>
      </c>
      <c r="AM20" s="765" t="s">
        <v>121</v>
      </c>
      <c r="AN20" s="771">
        <f t="shared" si="12"/>
        <v>0</v>
      </c>
      <c r="AO20" s="744" t="s">
        <v>121</v>
      </c>
      <c r="AP20" s="773" t="s">
        <v>121</v>
      </c>
      <c r="AQ20" s="771">
        <f t="shared" si="13"/>
        <v>0</v>
      </c>
      <c r="AR20" s="744" t="s">
        <v>121</v>
      </c>
      <c r="AS20" s="773" t="s">
        <v>121</v>
      </c>
      <c r="AT20" s="745">
        <f t="shared" si="14"/>
        <v>0</v>
      </c>
      <c r="AU20" s="766">
        <f t="shared" si="15"/>
        <v>0</v>
      </c>
      <c r="AV20" s="767">
        <f t="shared" si="16"/>
        <v>1</v>
      </c>
      <c r="AW20" s="768">
        <f t="shared" si="17"/>
        <v>1</v>
      </c>
      <c r="AX20" s="766">
        <f t="shared" si="18"/>
        <v>0</v>
      </c>
      <c r="AY20" s="767">
        <f t="shared" si="19"/>
        <v>0</v>
      </c>
      <c r="AZ20" s="768">
        <f t="shared" si="20"/>
        <v>0</v>
      </c>
      <c r="BA20" s="766">
        <f t="shared" si="21"/>
        <v>0</v>
      </c>
      <c r="BB20" s="767">
        <f t="shared" si="22"/>
        <v>0</v>
      </c>
      <c r="BC20" s="769">
        <f t="shared" si="23"/>
        <v>0</v>
      </c>
      <c r="BD20" s="770">
        <f t="shared" si="24"/>
        <v>1</v>
      </c>
    </row>
    <row r="21" spans="1:59" x14ac:dyDescent="0.2">
      <c r="A21" s="763" t="s">
        <v>12</v>
      </c>
      <c r="B21" s="764">
        <v>1</v>
      </c>
      <c r="C21" s="765">
        <v>6</v>
      </c>
      <c r="D21" s="745">
        <f t="shared" si="0"/>
        <v>7</v>
      </c>
      <c r="E21" s="764" t="s">
        <v>121</v>
      </c>
      <c r="F21" s="765" t="s">
        <v>121</v>
      </c>
      <c r="G21" s="771">
        <f t="shared" si="1"/>
        <v>0</v>
      </c>
      <c r="H21" s="764" t="s">
        <v>121</v>
      </c>
      <c r="I21" s="765" t="s">
        <v>121</v>
      </c>
      <c r="J21" s="771">
        <f t="shared" si="2"/>
        <v>0</v>
      </c>
      <c r="K21" s="764" t="s">
        <v>121</v>
      </c>
      <c r="L21" s="765">
        <v>1</v>
      </c>
      <c r="M21" s="771">
        <f t="shared" si="3"/>
        <v>1</v>
      </c>
      <c r="N21" s="764" t="s">
        <v>121</v>
      </c>
      <c r="O21" s="765" t="s">
        <v>121</v>
      </c>
      <c r="P21" s="771">
        <f t="shared" si="4"/>
        <v>0</v>
      </c>
      <c r="Q21" s="764">
        <v>2</v>
      </c>
      <c r="R21" s="765">
        <v>2</v>
      </c>
      <c r="S21" s="771">
        <f t="shared" si="5"/>
        <v>4</v>
      </c>
      <c r="T21" s="764">
        <v>3</v>
      </c>
      <c r="U21" s="765">
        <v>3</v>
      </c>
      <c r="V21" s="771">
        <f t="shared" si="6"/>
        <v>6</v>
      </c>
      <c r="W21" s="764" t="s">
        <v>121</v>
      </c>
      <c r="X21" s="765" t="s">
        <v>121</v>
      </c>
      <c r="Y21" s="771">
        <f t="shared" si="7"/>
        <v>0</v>
      </c>
      <c r="Z21" s="764" t="s">
        <v>121</v>
      </c>
      <c r="AA21" s="765">
        <v>1</v>
      </c>
      <c r="AB21" s="771">
        <f t="shared" si="8"/>
        <v>1</v>
      </c>
      <c r="AC21" s="764">
        <v>3</v>
      </c>
      <c r="AD21" s="765">
        <v>4</v>
      </c>
      <c r="AE21" s="771">
        <f t="shared" si="9"/>
        <v>7</v>
      </c>
      <c r="AF21" s="764" t="s">
        <v>121</v>
      </c>
      <c r="AG21" s="765" t="s">
        <v>121</v>
      </c>
      <c r="AH21" s="771">
        <f t="shared" si="10"/>
        <v>0</v>
      </c>
      <c r="AI21" s="764">
        <v>2</v>
      </c>
      <c r="AJ21" s="765">
        <v>3</v>
      </c>
      <c r="AK21" s="771">
        <f t="shared" si="11"/>
        <v>5</v>
      </c>
      <c r="AL21" s="764">
        <v>1</v>
      </c>
      <c r="AM21" s="765">
        <v>5</v>
      </c>
      <c r="AN21" s="771">
        <f t="shared" si="12"/>
        <v>6</v>
      </c>
      <c r="AO21" s="744" t="s">
        <v>121</v>
      </c>
      <c r="AP21" s="773">
        <v>2</v>
      </c>
      <c r="AQ21" s="771">
        <f t="shared" si="13"/>
        <v>2</v>
      </c>
      <c r="AR21" s="744" t="s">
        <v>121</v>
      </c>
      <c r="AS21" s="773">
        <v>1</v>
      </c>
      <c r="AT21" s="745">
        <f t="shared" si="14"/>
        <v>1</v>
      </c>
      <c r="AU21" s="766">
        <f t="shared" si="15"/>
        <v>5</v>
      </c>
      <c r="AV21" s="767">
        <f t="shared" si="16"/>
        <v>15</v>
      </c>
      <c r="AW21" s="768">
        <f t="shared" si="17"/>
        <v>20</v>
      </c>
      <c r="AX21" s="766">
        <f t="shared" si="18"/>
        <v>0</v>
      </c>
      <c r="AY21" s="767">
        <f t="shared" si="19"/>
        <v>2</v>
      </c>
      <c r="AZ21" s="768">
        <f t="shared" si="20"/>
        <v>2</v>
      </c>
      <c r="BA21" s="766">
        <f t="shared" si="21"/>
        <v>2</v>
      </c>
      <c r="BB21" s="767">
        <f t="shared" si="22"/>
        <v>4</v>
      </c>
      <c r="BC21" s="769">
        <f t="shared" si="23"/>
        <v>6</v>
      </c>
      <c r="BD21" s="770">
        <f t="shared" si="24"/>
        <v>28</v>
      </c>
    </row>
    <row r="22" spans="1:59" x14ac:dyDescent="0.2">
      <c r="A22" s="763" t="s">
        <v>13</v>
      </c>
      <c r="B22" s="744" t="s">
        <v>121</v>
      </c>
      <c r="C22" s="773">
        <v>1</v>
      </c>
      <c r="D22" s="745">
        <f t="shared" si="0"/>
        <v>1</v>
      </c>
      <c r="E22" s="744" t="s">
        <v>121</v>
      </c>
      <c r="F22" s="773" t="s">
        <v>121</v>
      </c>
      <c r="G22" s="771">
        <f t="shared" si="1"/>
        <v>0</v>
      </c>
      <c r="H22" s="744" t="s">
        <v>121</v>
      </c>
      <c r="I22" s="773" t="s">
        <v>121</v>
      </c>
      <c r="J22" s="771">
        <f t="shared" si="2"/>
        <v>0</v>
      </c>
      <c r="K22" s="744" t="s">
        <v>121</v>
      </c>
      <c r="L22" s="773" t="s">
        <v>121</v>
      </c>
      <c r="M22" s="771">
        <f t="shared" si="3"/>
        <v>0</v>
      </c>
      <c r="N22" s="744" t="s">
        <v>121</v>
      </c>
      <c r="O22" s="773" t="s">
        <v>121</v>
      </c>
      <c r="P22" s="771">
        <f t="shared" si="4"/>
        <v>0</v>
      </c>
      <c r="Q22" s="744" t="s">
        <v>121</v>
      </c>
      <c r="R22" s="773" t="s">
        <v>121</v>
      </c>
      <c r="S22" s="771">
        <f t="shared" si="5"/>
        <v>0</v>
      </c>
      <c r="T22" s="744" t="s">
        <v>121</v>
      </c>
      <c r="U22" s="773" t="s">
        <v>121</v>
      </c>
      <c r="V22" s="771">
        <f t="shared" si="6"/>
        <v>0</v>
      </c>
      <c r="W22" s="744" t="s">
        <v>121</v>
      </c>
      <c r="X22" s="773" t="s">
        <v>121</v>
      </c>
      <c r="Y22" s="771">
        <f t="shared" si="7"/>
        <v>0</v>
      </c>
      <c r="Z22" s="744" t="s">
        <v>121</v>
      </c>
      <c r="AA22" s="773" t="s">
        <v>121</v>
      </c>
      <c r="AB22" s="771">
        <f t="shared" si="8"/>
        <v>0</v>
      </c>
      <c r="AC22" s="744" t="s">
        <v>121</v>
      </c>
      <c r="AD22" s="773" t="s">
        <v>121</v>
      </c>
      <c r="AE22" s="771">
        <f t="shared" si="9"/>
        <v>0</v>
      </c>
      <c r="AF22" s="744" t="s">
        <v>121</v>
      </c>
      <c r="AG22" s="773" t="s">
        <v>121</v>
      </c>
      <c r="AH22" s="771">
        <f t="shared" si="10"/>
        <v>0</v>
      </c>
      <c r="AI22" s="744" t="s">
        <v>121</v>
      </c>
      <c r="AJ22" s="773" t="s">
        <v>121</v>
      </c>
      <c r="AK22" s="771">
        <f t="shared" si="11"/>
        <v>0</v>
      </c>
      <c r="AL22" s="744" t="s">
        <v>121</v>
      </c>
      <c r="AM22" s="773" t="s">
        <v>121</v>
      </c>
      <c r="AN22" s="771">
        <f t="shared" si="12"/>
        <v>0</v>
      </c>
      <c r="AO22" s="744" t="s">
        <v>121</v>
      </c>
      <c r="AP22" s="773" t="s">
        <v>121</v>
      </c>
      <c r="AQ22" s="771">
        <f t="shared" si="13"/>
        <v>0</v>
      </c>
      <c r="AR22" s="744" t="s">
        <v>121</v>
      </c>
      <c r="AS22" s="773" t="s">
        <v>121</v>
      </c>
      <c r="AT22" s="745">
        <f t="shared" si="14"/>
        <v>0</v>
      </c>
      <c r="AU22" s="766">
        <f t="shared" si="15"/>
        <v>0</v>
      </c>
      <c r="AV22" s="767">
        <f t="shared" si="16"/>
        <v>1</v>
      </c>
      <c r="AW22" s="768">
        <f t="shared" si="17"/>
        <v>1</v>
      </c>
      <c r="AX22" s="766">
        <f t="shared" si="18"/>
        <v>0</v>
      </c>
      <c r="AY22" s="767">
        <f t="shared" si="19"/>
        <v>0</v>
      </c>
      <c r="AZ22" s="768">
        <f t="shared" si="20"/>
        <v>0</v>
      </c>
      <c r="BA22" s="766">
        <f t="shared" si="21"/>
        <v>0</v>
      </c>
      <c r="BB22" s="767">
        <f t="shared" si="22"/>
        <v>0</v>
      </c>
      <c r="BC22" s="769">
        <f t="shared" si="23"/>
        <v>0</v>
      </c>
      <c r="BD22" s="770">
        <f t="shared" si="24"/>
        <v>1</v>
      </c>
    </row>
    <row r="23" spans="1:59" x14ac:dyDescent="0.2">
      <c r="A23" s="763" t="s">
        <v>14</v>
      </c>
      <c r="B23" s="764">
        <v>345</v>
      </c>
      <c r="C23" s="765">
        <v>284</v>
      </c>
      <c r="D23" s="745">
        <f t="shared" si="0"/>
        <v>629</v>
      </c>
      <c r="E23" s="764">
        <v>21</v>
      </c>
      <c r="F23" s="765">
        <v>40</v>
      </c>
      <c r="G23" s="771">
        <f t="shared" si="1"/>
        <v>61</v>
      </c>
      <c r="H23" s="764">
        <v>9</v>
      </c>
      <c r="I23" s="765">
        <v>9</v>
      </c>
      <c r="J23" s="771">
        <f t="shared" si="2"/>
        <v>18</v>
      </c>
      <c r="K23" s="764">
        <v>236</v>
      </c>
      <c r="L23" s="765">
        <v>255</v>
      </c>
      <c r="M23" s="771">
        <f t="shared" si="3"/>
        <v>491</v>
      </c>
      <c r="N23" s="764">
        <v>14</v>
      </c>
      <c r="O23" s="765">
        <v>17</v>
      </c>
      <c r="P23" s="771">
        <f t="shared" si="4"/>
        <v>31</v>
      </c>
      <c r="Q23" s="764">
        <v>18</v>
      </c>
      <c r="R23" s="765">
        <v>10</v>
      </c>
      <c r="S23" s="771">
        <f t="shared" si="5"/>
        <v>28</v>
      </c>
      <c r="T23" s="764">
        <v>319</v>
      </c>
      <c r="U23" s="765">
        <v>337</v>
      </c>
      <c r="V23" s="771">
        <f t="shared" si="6"/>
        <v>656</v>
      </c>
      <c r="W23" s="764">
        <v>4</v>
      </c>
      <c r="X23" s="765">
        <v>8</v>
      </c>
      <c r="Y23" s="771">
        <f t="shared" si="7"/>
        <v>12</v>
      </c>
      <c r="Z23" s="764">
        <v>9</v>
      </c>
      <c r="AA23" s="765">
        <v>6</v>
      </c>
      <c r="AB23" s="771">
        <f t="shared" si="8"/>
        <v>15</v>
      </c>
      <c r="AC23" s="764">
        <v>555</v>
      </c>
      <c r="AD23" s="765">
        <v>592</v>
      </c>
      <c r="AE23" s="771">
        <f t="shared" si="9"/>
        <v>1147</v>
      </c>
      <c r="AF23" s="764">
        <v>18</v>
      </c>
      <c r="AG23" s="765">
        <v>25</v>
      </c>
      <c r="AH23" s="771">
        <f t="shared" si="10"/>
        <v>43</v>
      </c>
      <c r="AI23" s="764">
        <v>27</v>
      </c>
      <c r="AJ23" s="765">
        <v>16</v>
      </c>
      <c r="AK23" s="771">
        <f t="shared" si="11"/>
        <v>43</v>
      </c>
      <c r="AL23" s="764">
        <v>656</v>
      </c>
      <c r="AM23" s="765">
        <v>733</v>
      </c>
      <c r="AN23" s="771">
        <f t="shared" si="12"/>
        <v>1389</v>
      </c>
      <c r="AO23" s="744">
        <v>45</v>
      </c>
      <c r="AP23" s="773">
        <v>67</v>
      </c>
      <c r="AQ23" s="771">
        <f t="shared" si="13"/>
        <v>112</v>
      </c>
      <c r="AR23" s="744">
        <v>21</v>
      </c>
      <c r="AS23" s="773">
        <v>25</v>
      </c>
      <c r="AT23" s="745">
        <f t="shared" si="14"/>
        <v>46</v>
      </c>
      <c r="AU23" s="766">
        <f t="shared" si="15"/>
        <v>1556</v>
      </c>
      <c r="AV23" s="767">
        <f t="shared" si="16"/>
        <v>1609</v>
      </c>
      <c r="AW23" s="768">
        <f t="shared" si="17"/>
        <v>3165</v>
      </c>
      <c r="AX23" s="766">
        <f t="shared" si="18"/>
        <v>84</v>
      </c>
      <c r="AY23" s="767">
        <f t="shared" si="19"/>
        <v>132</v>
      </c>
      <c r="AZ23" s="768">
        <f t="shared" si="20"/>
        <v>216</v>
      </c>
      <c r="BA23" s="766">
        <f t="shared" si="21"/>
        <v>57</v>
      </c>
      <c r="BB23" s="767">
        <f t="shared" si="22"/>
        <v>50</v>
      </c>
      <c r="BC23" s="769">
        <f t="shared" si="23"/>
        <v>107</v>
      </c>
      <c r="BD23" s="770">
        <f t="shared" si="24"/>
        <v>3488</v>
      </c>
    </row>
    <row r="24" spans="1:59" x14ac:dyDescent="0.2">
      <c r="A24" s="763" t="s">
        <v>15</v>
      </c>
      <c r="B24" s="764" t="s">
        <v>121</v>
      </c>
      <c r="C24" s="765" t="s">
        <v>121</v>
      </c>
      <c r="D24" s="745">
        <f t="shared" si="0"/>
        <v>0</v>
      </c>
      <c r="E24" s="764" t="s">
        <v>121</v>
      </c>
      <c r="F24" s="765">
        <v>1</v>
      </c>
      <c r="G24" s="771">
        <f t="shared" si="1"/>
        <v>1</v>
      </c>
      <c r="H24" s="764" t="s">
        <v>121</v>
      </c>
      <c r="I24" s="765" t="s">
        <v>121</v>
      </c>
      <c r="J24" s="771">
        <f t="shared" si="2"/>
        <v>0</v>
      </c>
      <c r="K24" s="764" t="s">
        <v>121</v>
      </c>
      <c r="L24" s="765" t="s">
        <v>121</v>
      </c>
      <c r="M24" s="771">
        <f t="shared" si="3"/>
        <v>0</v>
      </c>
      <c r="N24" s="764" t="s">
        <v>121</v>
      </c>
      <c r="O24" s="765" t="s">
        <v>121</v>
      </c>
      <c r="P24" s="771">
        <f t="shared" si="4"/>
        <v>0</v>
      </c>
      <c r="Q24" s="764" t="s">
        <v>121</v>
      </c>
      <c r="R24" s="765" t="s">
        <v>121</v>
      </c>
      <c r="S24" s="771">
        <f t="shared" si="5"/>
        <v>0</v>
      </c>
      <c r="T24" s="764" t="s">
        <v>121</v>
      </c>
      <c r="U24" s="765" t="s">
        <v>121</v>
      </c>
      <c r="V24" s="771">
        <f t="shared" si="6"/>
        <v>0</v>
      </c>
      <c r="W24" s="764" t="s">
        <v>121</v>
      </c>
      <c r="X24" s="765" t="s">
        <v>121</v>
      </c>
      <c r="Y24" s="771">
        <f t="shared" si="7"/>
        <v>0</v>
      </c>
      <c r="Z24" s="764" t="s">
        <v>121</v>
      </c>
      <c r="AA24" s="765" t="s">
        <v>121</v>
      </c>
      <c r="AB24" s="771">
        <f t="shared" si="8"/>
        <v>0</v>
      </c>
      <c r="AC24" s="764" t="s">
        <v>121</v>
      </c>
      <c r="AD24" s="765" t="s">
        <v>121</v>
      </c>
      <c r="AE24" s="771">
        <f t="shared" si="9"/>
        <v>0</v>
      </c>
      <c r="AF24" s="764" t="s">
        <v>121</v>
      </c>
      <c r="AG24" s="765" t="s">
        <v>121</v>
      </c>
      <c r="AH24" s="771">
        <f t="shared" si="10"/>
        <v>0</v>
      </c>
      <c r="AI24" s="764" t="s">
        <v>121</v>
      </c>
      <c r="AJ24" s="765" t="s">
        <v>121</v>
      </c>
      <c r="AK24" s="771">
        <f t="shared" si="11"/>
        <v>0</v>
      </c>
      <c r="AL24" s="764" t="s">
        <v>121</v>
      </c>
      <c r="AM24" s="765">
        <v>1</v>
      </c>
      <c r="AN24" s="771">
        <f t="shared" si="12"/>
        <v>1</v>
      </c>
      <c r="AO24" s="744" t="s">
        <v>121</v>
      </c>
      <c r="AP24" s="773" t="s">
        <v>121</v>
      </c>
      <c r="AQ24" s="771">
        <f t="shared" si="13"/>
        <v>0</v>
      </c>
      <c r="AR24" s="744" t="s">
        <v>121</v>
      </c>
      <c r="AS24" s="773" t="s">
        <v>121</v>
      </c>
      <c r="AT24" s="745">
        <f t="shared" si="14"/>
        <v>0</v>
      </c>
      <c r="AU24" s="766">
        <f t="shared" si="15"/>
        <v>0</v>
      </c>
      <c r="AV24" s="767">
        <f t="shared" si="16"/>
        <v>1</v>
      </c>
      <c r="AW24" s="768">
        <f t="shared" si="17"/>
        <v>1</v>
      </c>
      <c r="AX24" s="766">
        <f t="shared" si="18"/>
        <v>0</v>
      </c>
      <c r="AY24" s="767">
        <f t="shared" si="19"/>
        <v>1</v>
      </c>
      <c r="AZ24" s="768">
        <f t="shared" si="20"/>
        <v>1</v>
      </c>
      <c r="BA24" s="766">
        <f t="shared" si="21"/>
        <v>0</v>
      </c>
      <c r="BB24" s="767">
        <f t="shared" si="22"/>
        <v>0</v>
      </c>
      <c r="BC24" s="769">
        <f t="shared" si="23"/>
        <v>0</v>
      </c>
      <c r="BD24" s="770">
        <f t="shared" si="24"/>
        <v>2</v>
      </c>
    </row>
    <row r="25" spans="1:59" x14ac:dyDescent="0.2">
      <c r="A25" s="763" t="s">
        <v>131</v>
      </c>
      <c r="B25" s="764" t="s">
        <v>121</v>
      </c>
      <c r="C25" s="765">
        <v>2</v>
      </c>
      <c r="D25" s="745">
        <f t="shared" si="0"/>
        <v>2</v>
      </c>
      <c r="E25" s="764" t="s">
        <v>121</v>
      </c>
      <c r="F25" s="765" t="s">
        <v>121</v>
      </c>
      <c r="G25" s="771">
        <f t="shared" si="1"/>
        <v>0</v>
      </c>
      <c r="H25" s="764" t="s">
        <v>121</v>
      </c>
      <c r="I25" s="765" t="s">
        <v>121</v>
      </c>
      <c r="J25" s="771">
        <f t="shared" si="2"/>
        <v>0</v>
      </c>
      <c r="K25" s="764" t="s">
        <v>121</v>
      </c>
      <c r="L25" s="765" t="s">
        <v>121</v>
      </c>
      <c r="M25" s="771">
        <f t="shared" si="3"/>
        <v>0</v>
      </c>
      <c r="N25" s="764" t="s">
        <v>121</v>
      </c>
      <c r="O25" s="765" t="s">
        <v>121</v>
      </c>
      <c r="P25" s="771">
        <f t="shared" si="4"/>
        <v>0</v>
      </c>
      <c r="Q25" s="764" t="s">
        <v>121</v>
      </c>
      <c r="R25" s="765">
        <v>1</v>
      </c>
      <c r="S25" s="771">
        <f t="shared" si="5"/>
        <v>1</v>
      </c>
      <c r="T25" s="764" t="s">
        <v>121</v>
      </c>
      <c r="U25" s="765">
        <v>1</v>
      </c>
      <c r="V25" s="771">
        <f t="shared" si="6"/>
        <v>1</v>
      </c>
      <c r="W25" s="764" t="s">
        <v>121</v>
      </c>
      <c r="X25" s="765" t="s">
        <v>121</v>
      </c>
      <c r="Y25" s="771">
        <f t="shared" si="7"/>
        <v>0</v>
      </c>
      <c r="Z25" s="764" t="s">
        <v>121</v>
      </c>
      <c r="AA25" s="765" t="s">
        <v>121</v>
      </c>
      <c r="AB25" s="771">
        <f t="shared" si="8"/>
        <v>0</v>
      </c>
      <c r="AC25" s="764" t="s">
        <v>121</v>
      </c>
      <c r="AD25" s="765">
        <v>1</v>
      </c>
      <c r="AE25" s="771">
        <f t="shared" si="9"/>
        <v>1</v>
      </c>
      <c r="AF25" s="764" t="s">
        <v>121</v>
      </c>
      <c r="AG25" s="765" t="s">
        <v>121</v>
      </c>
      <c r="AH25" s="771">
        <f t="shared" si="10"/>
        <v>0</v>
      </c>
      <c r="AI25" s="764" t="s">
        <v>121</v>
      </c>
      <c r="AJ25" s="765">
        <v>1</v>
      </c>
      <c r="AK25" s="771">
        <f t="shared" si="11"/>
        <v>1</v>
      </c>
      <c r="AL25" s="764">
        <v>1</v>
      </c>
      <c r="AM25" s="765">
        <v>3</v>
      </c>
      <c r="AN25" s="771">
        <f t="shared" si="12"/>
        <v>4</v>
      </c>
      <c r="AO25" s="744" t="s">
        <v>121</v>
      </c>
      <c r="AP25" s="773" t="s">
        <v>121</v>
      </c>
      <c r="AQ25" s="771">
        <f t="shared" si="13"/>
        <v>0</v>
      </c>
      <c r="AR25" s="744" t="s">
        <v>121</v>
      </c>
      <c r="AS25" s="773" t="s">
        <v>121</v>
      </c>
      <c r="AT25" s="745">
        <f t="shared" si="14"/>
        <v>0</v>
      </c>
      <c r="AU25" s="766">
        <f t="shared" si="15"/>
        <v>1</v>
      </c>
      <c r="AV25" s="767">
        <f t="shared" si="16"/>
        <v>6</v>
      </c>
      <c r="AW25" s="768">
        <f t="shared" si="17"/>
        <v>7</v>
      </c>
      <c r="AX25" s="766">
        <f t="shared" si="18"/>
        <v>0</v>
      </c>
      <c r="AY25" s="767">
        <f t="shared" si="19"/>
        <v>0</v>
      </c>
      <c r="AZ25" s="768">
        <f t="shared" si="20"/>
        <v>0</v>
      </c>
      <c r="BA25" s="766">
        <f t="shared" si="21"/>
        <v>0</v>
      </c>
      <c r="BB25" s="767">
        <f t="shared" si="22"/>
        <v>1</v>
      </c>
      <c r="BC25" s="769">
        <f t="shared" si="23"/>
        <v>1</v>
      </c>
      <c r="BD25" s="770">
        <f t="shared" si="24"/>
        <v>8</v>
      </c>
    </row>
    <row r="26" spans="1:59" x14ac:dyDescent="0.2">
      <c r="A26" s="763" t="s">
        <v>17</v>
      </c>
      <c r="B26" s="744">
        <v>5</v>
      </c>
      <c r="C26" s="773">
        <v>5</v>
      </c>
      <c r="D26" s="745">
        <f t="shared" si="0"/>
        <v>10</v>
      </c>
      <c r="E26" s="744" t="s">
        <v>121</v>
      </c>
      <c r="F26" s="773" t="s">
        <v>121</v>
      </c>
      <c r="G26" s="745">
        <f t="shared" si="1"/>
        <v>0</v>
      </c>
      <c r="H26" s="744" t="s">
        <v>121</v>
      </c>
      <c r="I26" s="773">
        <v>2</v>
      </c>
      <c r="J26" s="745">
        <f t="shared" si="2"/>
        <v>2</v>
      </c>
      <c r="K26" s="744">
        <v>4</v>
      </c>
      <c r="L26" s="773">
        <v>4</v>
      </c>
      <c r="M26" s="745">
        <f t="shared" si="3"/>
        <v>8</v>
      </c>
      <c r="N26" s="744" t="s">
        <v>121</v>
      </c>
      <c r="O26" s="773" t="s">
        <v>121</v>
      </c>
      <c r="P26" s="745">
        <f t="shared" si="4"/>
        <v>0</v>
      </c>
      <c r="Q26" s="744" t="s">
        <v>121</v>
      </c>
      <c r="R26" s="773" t="s">
        <v>121</v>
      </c>
      <c r="S26" s="745">
        <f t="shared" si="5"/>
        <v>0</v>
      </c>
      <c r="T26" s="744">
        <v>1</v>
      </c>
      <c r="U26" s="773">
        <v>8</v>
      </c>
      <c r="V26" s="745">
        <f t="shared" si="6"/>
        <v>9</v>
      </c>
      <c r="W26" s="744" t="s">
        <v>121</v>
      </c>
      <c r="X26" s="773">
        <v>1</v>
      </c>
      <c r="Y26" s="745">
        <f t="shared" si="7"/>
        <v>1</v>
      </c>
      <c r="Z26" s="744">
        <v>2</v>
      </c>
      <c r="AA26" s="773" t="s">
        <v>121</v>
      </c>
      <c r="AB26" s="745">
        <f t="shared" si="8"/>
        <v>2</v>
      </c>
      <c r="AC26" s="744">
        <v>5</v>
      </c>
      <c r="AD26" s="773">
        <v>12</v>
      </c>
      <c r="AE26" s="745">
        <f t="shared" si="9"/>
        <v>17</v>
      </c>
      <c r="AF26" s="744" t="s">
        <v>121</v>
      </c>
      <c r="AG26" s="773">
        <v>1</v>
      </c>
      <c r="AH26" s="745">
        <f t="shared" si="10"/>
        <v>1</v>
      </c>
      <c r="AI26" s="744">
        <v>2</v>
      </c>
      <c r="AJ26" s="773" t="s">
        <v>121</v>
      </c>
      <c r="AK26" s="745">
        <f t="shared" si="11"/>
        <v>2</v>
      </c>
      <c r="AL26" s="744">
        <v>4</v>
      </c>
      <c r="AM26" s="773">
        <v>7</v>
      </c>
      <c r="AN26" s="745">
        <f t="shared" si="12"/>
        <v>11</v>
      </c>
      <c r="AO26" s="744" t="s">
        <v>121</v>
      </c>
      <c r="AP26" s="773">
        <v>1</v>
      </c>
      <c r="AQ26" s="771">
        <f t="shared" si="13"/>
        <v>1</v>
      </c>
      <c r="AR26" s="744" t="s">
        <v>121</v>
      </c>
      <c r="AS26" s="773">
        <v>1</v>
      </c>
      <c r="AT26" s="745">
        <f t="shared" si="14"/>
        <v>1</v>
      </c>
      <c r="AU26" s="766">
        <f t="shared" si="15"/>
        <v>14</v>
      </c>
      <c r="AV26" s="767">
        <f t="shared" si="16"/>
        <v>24</v>
      </c>
      <c r="AW26" s="768">
        <f t="shared" si="17"/>
        <v>38</v>
      </c>
      <c r="AX26" s="766">
        <f t="shared" si="18"/>
        <v>0</v>
      </c>
      <c r="AY26" s="767">
        <f t="shared" si="19"/>
        <v>2</v>
      </c>
      <c r="AZ26" s="768">
        <f t="shared" si="20"/>
        <v>2</v>
      </c>
      <c r="BA26" s="766">
        <f t="shared" si="21"/>
        <v>2</v>
      </c>
      <c r="BB26" s="767">
        <f t="shared" si="22"/>
        <v>3</v>
      </c>
      <c r="BC26" s="769">
        <f t="shared" si="23"/>
        <v>5</v>
      </c>
      <c r="BD26" s="770">
        <f t="shared" si="24"/>
        <v>45</v>
      </c>
    </row>
    <row r="27" spans="1:59" x14ac:dyDescent="0.2">
      <c r="A27" s="763" t="s">
        <v>18</v>
      </c>
      <c r="B27" s="764" t="s">
        <v>121</v>
      </c>
      <c r="C27" s="765" t="s">
        <v>121</v>
      </c>
      <c r="D27" s="745">
        <f t="shared" si="0"/>
        <v>0</v>
      </c>
      <c r="E27" s="764" t="s">
        <v>121</v>
      </c>
      <c r="F27" s="765" t="s">
        <v>121</v>
      </c>
      <c r="G27" s="771">
        <f t="shared" si="1"/>
        <v>0</v>
      </c>
      <c r="H27" s="764" t="s">
        <v>121</v>
      </c>
      <c r="I27" s="765" t="s">
        <v>121</v>
      </c>
      <c r="J27" s="771">
        <f t="shared" si="2"/>
        <v>0</v>
      </c>
      <c r="K27" s="764" t="s">
        <v>121</v>
      </c>
      <c r="L27" s="765" t="s">
        <v>121</v>
      </c>
      <c r="M27" s="771">
        <f t="shared" si="3"/>
        <v>0</v>
      </c>
      <c r="N27" s="764" t="s">
        <v>121</v>
      </c>
      <c r="O27" s="765">
        <v>1</v>
      </c>
      <c r="P27" s="771">
        <f t="shared" si="4"/>
        <v>1</v>
      </c>
      <c r="Q27" s="764" t="s">
        <v>121</v>
      </c>
      <c r="R27" s="765" t="s">
        <v>121</v>
      </c>
      <c r="S27" s="771">
        <f t="shared" si="5"/>
        <v>0</v>
      </c>
      <c r="T27" s="764" t="s">
        <v>121</v>
      </c>
      <c r="U27" s="765">
        <v>1</v>
      </c>
      <c r="V27" s="771">
        <f t="shared" si="6"/>
        <v>1</v>
      </c>
      <c r="W27" s="764" t="s">
        <v>121</v>
      </c>
      <c r="X27" s="765" t="s">
        <v>121</v>
      </c>
      <c r="Y27" s="771">
        <f t="shared" si="7"/>
        <v>0</v>
      </c>
      <c r="Z27" s="764" t="s">
        <v>121</v>
      </c>
      <c r="AA27" s="765" t="s">
        <v>121</v>
      </c>
      <c r="AB27" s="771">
        <f t="shared" si="8"/>
        <v>0</v>
      </c>
      <c r="AC27" s="764" t="s">
        <v>121</v>
      </c>
      <c r="AD27" s="765">
        <v>1</v>
      </c>
      <c r="AE27" s="771">
        <f t="shared" si="9"/>
        <v>1</v>
      </c>
      <c r="AF27" s="764" t="s">
        <v>121</v>
      </c>
      <c r="AG27" s="765">
        <v>1</v>
      </c>
      <c r="AH27" s="771">
        <f t="shared" si="10"/>
        <v>1</v>
      </c>
      <c r="AI27" s="764" t="s">
        <v>121</v>
      </c>
      <c r="AJ27" s="765" t="s">
        <v>121</v>
      </c>
      <c r="AK27" s="771">
        <f t="shared" si="11"/>
        <v>0</v>
      </c>
      <c r="AL27" s="764" t="s">
        <v>121</v>
      </c>
      <c r="AM27" s="765" t="s">
        <v>121</v>
      </c>
      <c r="AN27" s="771">
        <f t="shared" si="12"/>
        <v>0</v>
      </c>
      <c r="AO27" s="744" t="s">
        <v>121</v>
      </c>
      <c r="AP27" s="773" t="s">
        <v>121</v>
      </c>
      <c r="AQ27" s="771">
        <f t="shared" si="13"/>
        <v>0</v>
      </c>
      <c r="AR27" s="744" t="s">
        <v>121</v>
      </c>
      <c r="AS27" s="773" t="s">
        <v>121</v>
      </c>
      <c r="AT27" s="745">
        <f t="shared" si="14"/>
        <v>0</v>
      </c>
      <c r="AU27" s="766">
        <f t="shared" si="15"/>
        <v>0</v>
      </c>
      <c r="AV27" s="767">
        <f t="shared" si="16"/>
        <v>1</v>
      </c>
      <c r="AW27" s="768">
        <f t="shared" si="17"/>
        <v>1</v>
      </c>
      <c r="AX27" s="766">
        <f t="shared" si="18"/>
        <v>0</v>
      </c>
      <c r="AY27" s="767">
        <f t="shared" si="19"/>
        <v>1</v>
      </c>
      <c r="AZ27" s="768">
        <f t="shared" si="20"/>
        <v>1</v>
      </c>
      <c r="BA27" s="766">
        <f t="shared" si="21"/>
        <v>0</v>
      </c>
      <c r="BB27" s="767">
        <f t="shared" si="22"/>
        <v>0</v>
      </c>
      <c r="BC27" s="769">
        <f t="shared" si="23"/>
        <v>0</v>
      </c>
      <c r="BD27" s="770">
        <f t="shared" si="24"/>
        <v>2</v>
      </c>
    </row>
    <row r="28" spans="1:59" x14ac:dyDescent="0.2">
      <c r="A28" s="763" t="s">
        <v>19</v>
      </c>
      <c r="B28" s="764" t="s">
        <v>121</v>
      </c>
      <c r="C28" s="765">
        <v>3</v>
      </c>
      <c r="D28" s="745">
        <f t="shared" si="0"/>
        <v>3</v>
      </c>
      <c r="E28" s="764" t="s">
        <v>121</v>
      </c>
      <c r="F28" s="765">
        <v>1</v>
      </c>
      <c r="G28" s="771">
        <f t="shared" si="1"/>
        <v>1</v>
      </c>
      <c r="H28" s="764" t="s">
        <v>121</v>
      </c>
      <c r="I28" s="765">
        <v>1</v>
      </c>
      <c r="J28" s="771">
        <f t="shared" si="2"/>
        <v>1</v>
      </c>
      <c r="K28" s="764" t="s">
        <v>121</v>
      </c>
      <c r="L28" s="765" t="s">
        <v>121</v>
      </c>
      <c r="M28" s="771">
        <f t="shared" si="3"/>
        <v>0</v>
      </c>
      <c r="N28" s="764" t="s">
        <v>121</v>
      </c>
      <c r="O28" s="765" t="s">
        <v>121</v>
      </c>
      <c r="P28" s="771">
        <f t="shared" si="4"/>
        <v>0</v>
      </c>
      <c r="Q28" s="764" t="s">
        <v>121</v>
      </c>
      <c r="R28" s="765" t="s">
        <v>121</v>
      </c>
      <c r="S28" s="771">
        <f t="shared" si="5"/>
        <v>0</v>
      </c>
      <c r="T28" s="764" t="s">
        <v>121</v>
      </c>
      <c r="U28" s="765" t="s">
        <v>121</v>
      </c>
      <c r="V28" s="771">
        <f t="shared" si="6"/>
        <v>0</v>
      </c>
      <c r="W28" s="764" t="s">
        <v>121</v>
      </c>
      <c r="X28" s="765" t="s">
        <v>121</v>
      </c>
      <c r="Y28" s="771">
        <f t="shared" si="7"/>
        <v>0</v>
      </c>
      <c r="Z28" s="764" t="s">
        <v>121</v>
      </c>
      <c r="AA28" s="765" t="s">
        <v>121</v>
      </c>
      <c r="AB28" s="771">
        <f t="shared" si="8"/>
        <v>0</v>
      </c>
      <c r="AC28" s="764" t="s">
        <v>121</v>
      </c>
      <c r="AD28" s="765" t="s">
        <v>121</v>
      </c>
      <c r="AE28" s="771">
        <f t="shared" si="9"/>
        <v>0</v>
      </c>
      <c r="AF28" s="764" t="s">
        <v>121</v>
      </c>
      <c r="AG28" s="765" t="s">
        <v>121</v>
      </c>
      <c r="AH28" s="771">
        <f t="shared" si="10"/>
        <v>0</v>
      </c>
      <c r="AI28" s="764" t="s">
        <v>121</v>
      </c>
      <c r="AJ28" s="765" t="s">
        <v>121</v>
      </c>
      <c r="AK28" s="771">
        <f t="shared" si="11"/>
        <v>0</v>
      </c>
      <c r="AL28" s="764">
        <v>1</v>
      </c>
      <c r="AM28" s="765">
        <v>4</v>
      </c>
      <c r="AN28" s="771">
        <f t="shared" si="12"/>
        <v>5</v>
      </c>
      <c r="AO28" s="744" t="s">
        <v>121</v>
      </c>
      <c r="AP28" s="773">
        <v>1</v>
      </c>
      <c r="AQ28" s="771">
        <f t="shared" si="13"/>
        <v>1</v>
      </c>
      <c r="AR28" s="744">
        <v>1</v>
      </c>
      <c r="AS28" s="773" t="s">
        <v>121</v>
      </c>
      <c r="AT28" s="745">
        <f t="shared" si="14"/>
        <v>1</v>
      </c>
      <c r="AU28" s="766">
        <f t="shared" si="15"/>
        <v>1</v>
      </c>
      <c r="AV28" s="767">
        <f t="shared" si="16"/>
        <v>7</v>
      </c>
      <c r="AW28" s="768">
        <f t="shared" si="17"/>
        <v>8</v>
      </c>
      <c r="AX28" s="766">
        <f t="shared" si="18"/>
        <v>0</v>
      </c>
      <c r="AY28" s="767">
        <f t="shared" si="19"/>
        <v>2</v>
      </c>
      <c r="AZ28" s="768">
        <f t="shared" si="20"/>
        <v>2</v>
      </c>
      <c r="BA28" s="766">
        <f t="shared" si="21"/>
        <v>1</v>
      </c>
      <c r="BB28" s="767">
        <f t="shared" si="22"/>
        <v>1</v>
      </c>
      <c r="BC28" s="769">
        <f t="shared" si="23"/>
        <v>2</v>
      </c>
      <c r="BD28" s="770">
        <f t="shared" si="24"/>
        <v>12</v>
      </c>
    </row>
    <row r="29" spans="1:59" x14ac:dyDescent="0.2">
      <c r="A29" s="763" t="s">
        <v>20</v>
      </c>
      <c r="B29" s="764">
        <v>15</v>
      </c>
      <c r="C29" s="765">
        <v>10</v>
      </c>
      <c r="D29" s="745">
        <f t="shared" si="0"/>
        <v>25</v>
      </c>
      <c r="E29" s="764">
        <v>1</v>
      </c>
      <c r="F29" s="765" t="s">
        <v>121</v>
      </c>
      <c r="G29" s="771">
        <f t="shared" si="1"/>
        <v>1</v>
      </c>
      <c r="H29" s="764">
        <v>7</v>
      </c>
      <c r="I29" s="765">
        <v>10</v>
      </c>
      <c r="J29" s="771">
        <f t="shared" si="2"/>
        <v>17</v>
      </c>
      <c r="K29" s="764">
        <v>9</v>
      </c>
      <c r="L29" s="765">
        <v>5</v>
      </c>
      <c r="M29" s="771">
        <f t="shared" si="3"/>
        <v>14</v>
      </c>
      <c r="N29" s="764" t="s">
        <v>121</v>
      </c>
      <c r="O29" s="765" t="s">
        <v>121</v>
      </c>
      <c r="P29" s="771">
        <f t="shared" si="4"/>
        <v>0</v>
      </c>
      <c r="Q29" s="764">
        <v>2</v>
      </c>
      <c r="R29" s="765" t="s">
        <v>121</v>
      </c>
      <c r="S29" s="771">
        <f t="shared" si="5"/>
        <v>2</v>
      </c>
      <c r="T29" s="764">
        <v>31</v>
      </c>
      <c r="U29" s="765">
        <v>37</v>
      </c>
      <c r="V29" s="771">
        <f t="shared" si="6"/>
        <v>68</v>
      </c>
      <c r="W29" s="764">
        <v>2</v>
      </c>
      <c r="X29" s="765" t="s">
        <v>121</v>
      </c>
      <c r="Y29" s="771">
        <f t="shared" si="7"/>
        <v>2</v>
      </c>
      <c r="Z29" s="764" t="s">
        <v>121</v>
      </c>
      <c r="AA29" s="765" t="s">
        <v>121</v>
      </c>
      <c r="AB29" s="771">
        <f t="shared" si="8"/>
        <v>0</v>
      </c>
      <c r="AC29" s="764">
        <v>40</v>
      </c>
      <c r="AD29" s="765">
        <v>42</v>
      </c>
      <c r="AE29" s="771">
        <f t="shared" si="9"/>
        <v>82</v>
      </c>
      <c r="AF29" s="764">
        <v>2</v>
      </c>
      <c r="AG29" s="765" t="s">
        <v>121</v>
      </c>
      <c r="AH29" s="771">
        <f t="shared" si="10"/>
        <v>2</v>
      </c>
      <c r="AI29" s="764">
        <v>2</v>
      </c>
      <c r="AJ29" s="765" t="s">
        <v>121</v>
      </c>
      <c r="AK29" s="771">
        <f t="shared" si="11"/>
        <v>2</v>
      </c>
      <c r="AL29" s="764">
        <v>43</v>
      </c>
      <c r="AM29" s="765">
        <v>38</v>
      </c>
      <c r="AN29" s="771">
        <f t="shared" si="12"/>
        <v>81</v>
      </c>
      <c r="AO29" s="744" t="s">
        <v>121</v>
      </c>
      <c r="AP29" s="773">
        <v>2</v>
      </c>
      <c r="AQ29" s="771">
        <f t="shared" si="13"/>
        <v>2</v>
      </c>
      <c r="AR29" s="744" t="s">
        <v>121</v>
      </c>
      <c r="AS29" s="773" t="s">
        <v>121</v>
      </c>
      <c r="AT29" s="745">
        <f t="shared" si="14"/>
        <v>0</v>
      </c>
      <c r="AU29" s="766">
        <f t="shared" si="15"/>
        <v>98</v>
      </c>
      <c r="AV29" s="767">
        <f t="shared" si="16"/>
        <v>90</v>
      </c>
      <c r="AW29" s="768">
        <f t="shared" si="17"/>
        <v>188</v>
      </c>
      <c r="AX29" s="766">
        <f t="shared" si="18"/>
        <v>3</v>
      </c>
      <c r="AY29" s="767">
        <f t="shared" si="19"/>
        <v>2</v>
      </c>
      <c r="AZ29" s="768">
        <f t="shared" si="20"/>
        <v>5</v>
      </c>
      <c r="BA29" s="766">
        <f t="shared" si="21"/>
        <v>9</v>
      </c>
      <c r="BB29" s="767">
        <f t="shared" si="22"/>
        <v>10</v>
      </c>
      <c r="BC29" s="769">
        <f t="shared" si="23"/>
        <v>19</v>
      </c>
      <c r="BD29" s="770">
        <f t="shared" si="24"/>
        <v>212</v>
      </c>
    </row>
    <row r="30" spans="1:59" x14ac:dyDescent="0.2">
      <c r="A30" s="763" t="s">
        <v>22</v>
      </c>
      <c r="B30" s="764" t="s">
        <v>121</v>
      </c>
      <c r="C30" s="765">
        <v>1</v>
      </c>
      <c r="D30" s="745">
        <f t="shared" si="0"/>
        <v>1</v>
      </c>
      <c r="E30" s="764" t="s">
        <v>121</v>
      </c>
      <c r="F30" s="765" t="s">
        <v>121</v>
      </c>
      <c r="G30" s="771">
        <f t="shared" si="1"/>
        <v>0</v>
      </c>
      <c r="H30" s="764" t="s">
        <v>121</v>
      </c>
      <c r="I30" s="765">
        <v>1</v>
      </c>
      <c r="J30" s="771">
        <f t="shared" si="2"/>
        <v>1</v>
      </c>
      <c r="K30" s="764" t="s">
        <v>121</v>
      </c>
      <c r="L30" s="765">
        <v>1</v>
      </c>
      <c r="M30" s="771">
        <f t="shared" si="3"/>
        <v>1</v>
      </c>
      <c r="N30" s="764" t="s">
        <v>121</v>
      </c>
      <c r="O30" s="765" t="s">
        <v>121</v>
      </c>
      <c r="P30" s="771">
        <f t="shared" si="4"/>
        <v>0</v>
      </c>
      <c r="Q30" s="764" t="s">
        <v>121</v>
      </c>
      <c r="R30" s="765" t="s">
        <v>121</v>
      </c>
      <c r="S30" s="771">
        <f t="shared" si="5"/>
        <v>0</v>
      </c>
      <c r="T30" s="764" t="s">
        <v>121</v>
      </c>
      <c r="U30" s="765" t="s">
        <v>121</v>
      </c>
      <c r="V30" s="771">
        <f t="shared" si="6"/>
        <v>0</v>
      </c>
      <c r="W30" s="764" t="s">
        <v>121</v>
      </c>
      <c r="X30" s="765" t="s">
        <v>121</v>
      </c>
      <c r="Y30" s="771">
        <f t="shared" si="7"/>
        <v>0</v>
      </c>
      <c r="Z30" s="764" t="s">
        <v>121</v>
      </c>
      <c r="AA30" s="765" t="s">
        <v>121</v>
      </c>
      <c r="AB30" s="771">
        <f t="shared" si="8"/>
        <v>0</v>
      </c>
      <c r="AC30" s="764" t="s">
        <v>121</v>
      </c>
      <c r="AD30" s="765">
        <v>1</v>
      </c>
      <c r="AE30" s="771">
        <f t="shared" si="9"/>
        <v>1</v>
      </c>
      <c r="AF30" s="764" t="s">
        <v>121</v>
      </c>
      <c r="AG30" s="765" t="s">
        <v>121</v>
      </c>
      <c r="AH30" s="771">
        <f t="shared" si="10"/>
        <v>0</v>
      </c>
      <c r="AI30" s="764" t="s">
        <v>121</v>
      </c>
      <c r="AJ30" s="765" t="s">
        <v>121</v>
      </c>
      <c r="AK30" s="771">
        <f t="shared" si="11"/>
        <v>0</v>
      </c>
      <c r="AL30" s="764" t="s">
        <v>121</v>
      </c>
      <c r="AM30" s="765">
        <v>1</v>
      </c>
      <c r="AN30" s="771">
        <f t="shared" si="12"/>
        <v>1</v>
      </c>
      <c r="AO30" s="744" t="s">
        <v>121</v>
      </c>
      <c r="AP30" s="773" t="s">
        <v>121</v>
      </c>
      <c r="AQ30" s="771">
        <f t="shared" si="13"/>
        <v>0</v>
      </c>
      <c r="AR30" s="744" t="s">
        <v>121</v>
      </c>
      <c r="AS30" s="773" t="s">
        <v>121</v>
      </c>
      <c r="AT30" s="745">
        <f t="shared" si="14"/>
        <v>0</v>
      </c>
      <c r="AU30" s="766">
        <f t="shared" si="15"/>
        <v>0</v>
      </c>
      <c r="AV30" s="767">
        <f t="shared" si="16"/>
        <v>3</v>
      </c>
      <c r="AW30" s="768">
        <f t="shared" si="17"/>
        <v>3</v>
      </c>
      <c r="AX30" s="766">
        <f t="shared" si="18"/>
        <v>0</v>
      </c>
      <c r="AY30" s="767">
        <f t="shared" si="19"/>
        <v>0</v>
      </c>
      <c r="AZ30" s="768">
        <f t="shared" si="20"/>
        <v>0</v>
      </c>
      <c r="BA30" s="766">
        <f t="shared" si="21"/>
        <v>0</v>
      </c>
      <c r="BB30" s="767">
        <f t="shared" si="22"/>
        <v>1</v>
      </c>
      <c r="BC30" s="769">
        <f t="shared" si="23"/>
        <v>1</v>
      </c>
      <c r="BD30" s="770">
        <f t="shared" si="24"/>
        <v>4</v>
      </c>
    </row>
    <row r="31" spans="1:59" x14ac:dyDescent="0.2">
      <c r="A31" s="763" t="s">
        <v>132</v>
      </c>
      <c r="B31" s="764" t="s">
        <v>121</v>
      </c>
      <c r="C31" s="765">
        <v>1</v>
      </c>
      <c r="D31" s="745">
        <f t="shared" si="0"/>
        <v>1</v>
      </c>
      <c r="E31" s="764" t="s">
        <v>121</v>
      </c>
      <c r="F31" s="765" t="s">
        <v>121</v>
      </c>
      <c r="G31" s="771">
        <f t="shared" si="1"/>
        <v>0</v>
      </c>
      <c r="H31" s="764" t="s">
        <v>121</v>
      </c>
      <c r="I31" s="765" t="s">
        <v>121</v>
      </c>
      <c r="J31" s="771">
        <f t="shared" si="2"/>
        <v>0</v>
      </c>
      <c r="K31" s="764">
        <v>1</v>
      </c>
      <c r="L31" s="765">
        <v>1</v>
      </c>
      <c r="M31" s="771">
        <f t="shared" si="3"/>
        <v>2</v>
      </c>
      <c r="N31" s="764" t="s">
        <v>121</v>
      </c>
      <c r="O31" s="765" t="s">
        <v>121</v>
      </c>
      <c r="P31" s="771">
        <f t="shared" si="4"/>
        <v>0</v>
      </c>
      <c r="Q31" s="764" t="s">
        <v>121</v>
      </c>
      <c r="R31" s="765" t="s">
        <v>121</v>
      </c>
      <c r="S31" s="771">
        <f t="shared" si="5"/>
        <v>0</v>
      </c>
      <c r="T31" s="764" t="s">
        <v>121</v>
      </c>
      <c r="U31" s="765" t="s">
        <v>121</v>
      </c>
      <c r="V31" s="771">
        <f t="shared" si="6"/>
        <v>0</v>
      </c>
      <c r="W31" s="764" t="s">
        <v>121</v>
      </c>
      <c r="X31" s="765" t="s">
        <v>121</v>
      </c>
      <c r="Y31" s="771">
        <f t="shared" si="7"/>
        <v>0</v>
      </c>
      <c r="Z31" s="764" t="s">
        <v>121</v>
      </c>
      <c r="AA31" s="765" t="s">
        <v>121</v>
      </c>
      <c r="AB31" s="771">
        <f t="shared" si="8"/>
        <v>0</v>
      </c>
      <c r="AC31" s="764">
        <v>1</v>
      </c>
      <c r="AD31" s="765">
        <v>1</v>
      </c>
      <c r="AE31" s="771">
        <f t="shared" si="9"/>
        <v>2</v>
      </c>
      <c r="AF31" s="764" t="s">
        <v>121</v>
      </c>
      <c r="AG31" s="765" t="s">
        <v>121</v>
      </c>
      <c r="AH31" s="771">
        <f t="shared" si="10"/>
        <v>0</v>
      </c>
      <c r="AI31" s="764" t="s">
        <v>121</v>
      </c>
      <c r="AJ31" s="765" t="s">
        <v>121</v>
      </c>
      <c r="AK31" s="771">
        <f t="shared" si="11"/>
        <v>0</v>
      </c>
      <c r="AL31" s="764" t="s">
        <v>121</v>
      </c>
      <c r="AM31" s="765">
        <v>1</v>
      </c>
      <c r="AN31" s="771">
        <f t="shared" si="12"/>
        <v>1</v>
      </c>
      <c r="AO31" s="744" t="s">
        <v>121</v>
      </c>
      <c r="AP31" s="773" t="s">
        <v>121</v>
      </c>
      <c r="AQ31" s="771">
        <f t="shared" si="13"/>
        <v>0</v>
      </c>
      <c r="AR31" s="744" t="s">
        <v>121</v>
      </c>
      <c r="AS31" s="773" t="s">
        <v>121</v>
      </c>
      <c r="AT31" s="745">
        <f t="shared" si="14"/>
        <v>0</v>
      </c>
      <c r="AU31" s="766">
        <f t="shared" si="15"/>
        <v>1</v>
      </c>
      <c r="AV31" s="767">
        <f t="shared" si="16"/>
        <v>3</v>
      </c>
      <c r="AW31" s="768">
        <f t="shared" si="17"/>
        <v>4</v>
      </c>
      <c r="AX31" s="766">
        <f t="shared" si="18"/>
        <v>0</v>
      </c>
      <c r="AY31" s="767">
        <f t="shared" si="19"/>
        <v>0</v>
      </c>
      <c r="AZ31" s="768">
        <f t="shared" si="20"/>
        <v>0</v>
      </c>
      <c r="BA31" s="766">
        <f t="shared" si="21"/>
        <v>0</v>
      </c>
      <c r="BB31" s="767">
        <f t="shared" si="22"/>
        <v>0</v>
      </c>
      <c r="BC31" s="769">
        <f t="shared" si="23"/>
        <v>0</v>
      </c>
      <c r="BD31" s="770">
        <f t="shared" si="24"/>
        <v>4</v>
      </c>
    </row>
    <row r="32" spans="1:59" x14ac:dyDescent="0.2">
      <c r="A32" s="763" t="s">
        <v>116</v>
      </c>
      <c r="B32" s="744" t="s">
        <v>121</v>
      </c>
      <c r="C32" s="773" t="s">
        <v>121</v>
      </c>
      <c r="D32" s="745">
        <f t="shared" si="0"/>
        <v>0</v>
      </c>
      <c r="E32" s="744" t="s">
        <v>121</v>
      </c>
      <c r="F32" s="773" t="s">
        <v>121</v>
      </c>
      <c r="G32" s="745">
        <f t="shared" si="1"/>
        <v>0</v>
      </c>
      <c r="H32" s="744" t="s">
        <v>121</v>
      </c>
      <c r="I32" s="773" t="s">
        <v>121</v>
      </c>
      <c r="J32" s="745">
        <f t="shared" si="2"/>
        <v>0</v>
      </c>
      <c r="K32" s="744" t="s">
        <v>121</v>
      </c>
      <c r="L32" s="773" t="s">
        <v>121</v>
      </c>
      <c r="M32" s="745">
        <f t="shared" si="3"/>
        <v>0</v>
      </c>
      <c r="N32" s="744" t="s">
        <v>121</v>
      </c>
      <c r="O32" s="773" t="s">
        <v>121</v>
      </c>
      <c r="P32" s="745">
        <f t="shared" si="4"/>
        <v>0</v>
      </c>
      <c r="Q32" s="744" t="s">
        <v>121</v>
      </c>
      <c r="R32" s="773">
        <v>1</v>
      </c>
      <c r="S32" s="745">
        <f t="shared" si="5"/>
        <v>1</v>
      </c>
      <c r="T32" s="744" t="s">
        <v>121</v>
      </c>
      <c r="U32" s="773">
        <v>1</v>
      </c>
      <c r="V32" s="745">
        <f t="shared" si="6"/>
        <v>1</v>
      </c>
      <c r="W32" s="744" t="s">
        <v>121</v>
      </c>
      <c r="X32" s="773" t="s">
        <v>121</v>
      </c>
      <c r="Y32" s="745">
        <f t="shared" si="7"/>
        <v>0</v>
      </c>
      <c r="Z32" s="744" t="s">
        <v>121</v>
      </c>
      <c r="AA32" s="773" t="s">
        <v>121</v>
      </c>
      <c r="AB32" s="745">
        <f t="shared" si="8"/>
        <v>0</v>
      </c>
      <c r="AC32" s="744" t="s">
        <v>121</v>
      </c>
      <c r="AD32" s="773">
        <v>1</v>
      </c>
      <c r="AE32" s="745">
        <f t="shared" si="9"/>
        <v>1</v>
      </c>
      <c r="AF32" s="744" t="s">
        <v>121</v>
      </c>
      <c r="AG32" s="773" t="s">
        <v>121</v>
      </c>
      <c r="AH32" s="745">
        <f t="shared" si="10"/>
        <v>0</v>
      </c>
      <c r="AI32" s="744" t="s">
        <v>121</v>
      </c>
      <c r="AJ32" s="773">
        <v>1</v>
      </c>
      <c r="AK32" s="745">
        <f t="shared" si="11"/>
        <v>1</v>
      </c>
      <c r="AL32" s="744" t="s">
        <v>121</v>
      </c>
      <c r="AM32" s="773" t="s">
        <v>121</v>
      </c>
      <c r="AN32" s="745">
        <f t="shared" si="12"/>
        <v>0</v>
      </c>
      <c r="AO32" s="744" t="s">
        <v>121</v>
      </c>
      <c r="AP32" s="773" t="s">
        <v>121</v>
      </c>
      <c r="AQ32" s="771">
        <f t="shared" si="13"/>
        <v>0</v>
      </c>
      <c r="AR32" s="744" t="s">
        <v>121</v>
      </c>
      <c r="AS32" s="773" t="s">
        <v>121</v>
      </c>
      <c r="AT32" s="745">
        <f t="shared" si="14"/>
        <v>0</v>
      </c>
      <c r="AU32" s="766">
        <f t="shared" si="15"/>
        <v>0</v>
      </c>
      <c r="AV32" s="767">
        <f t="shared" si="16"/>
        <v>1</v>
      </c>
      <c r="AW32" s="768">
        <f t="shared" si="17"/>
        <v>1</v>
      </c>
      <c r="AX32" s="766">
        <f t="shared" si="18"/>
        <v>0</v>
      </c>
      <c r="AY32" s="767">
        <f t="shared" si="19"/>
        <v>0</v>
      </c>
      <c r="AZ32" s="768">
        <f t="shared" si="20"/>
        <v>0</v>
      </c>
      <c r="BA32" s="766">
        <f t="shared" si="21"/>
        <v>0</v>
      </c>
      <c r="BB32" s="767">
        <f t="shared" si="22"/>
        <v>1</v>
      </c>
      <c r="BC32" s="769">
        <f t="shared" si="23"/>
        <v>1</v>
      </c>
      <c r="BD32" s="770">
        <f t="shared" si="24"/>
        <v>2</v>
      </c>
    </row>
    <row r="33" spans="1:56" x14ac:dyDescent="0.2">
      <c r="A33" s="763" t="s">
        <v>23</v>
      </c>
      <c r="B33" s="744">
        <v>1</v>
      </c>
      <c r="C33" s="773">
        <v>2</v>
      </c>
      <c r="D33" s="745">
        <f t="shared" si="0"/>
        <v>3</v>
      </c>
      <c r="E33" s="744" t="s">
        <v>121</v>
      </c>
      <c r="F33" s="773" t="s">
        <v>121</v>
      </c>
      <c r="G33" s="745">
        <f t="shared" si="1"/>
        <v>0</v>
      </c>
      <c r="H33" s="744" t="s">
        <v>121</v>
      </c>
      <c r="I33" s="773" t="s">
        <v>121</v>
      </c>
      <c r="J33" s="745">
        <f t="shared" si="2"/>
        <v>0</v>
      </c>
      <c r="K33" s="744">
        <v>1</v>
      </c>
      <c r="L33" s="773" t="s">
        <v>121</v>
      </c>
      <c r="M33" s="745">
        <f t="shared" si="3"/>
        <v>1</v>
      </c>
      <c r="N33" s="744">
        <v>1</v>
      </c>
      <c r="O33" s="773" t="s">
        <v>121</v>
      </c>
      <c r="P33" s="745">
        <f t="shared" si="4"/>
        <v>1</v>
      </c>
      <c r="Q33" s="744" t="s">
        <v>121</v>
      </c>
      <c r="R33" s="773" t="s">
        <v>121</v>
      </c>
      <c r="S33" s="745">
        <f t="shared" si="5"/>
        <v>0</v>
      </c>
      <c r="T33" s="744">
        <v>2</v>
      </c>
      <c r="U33" s="773" t="s">
        <v>121</v>
      </c>
      <c r="V33" s="745">
        <f t="shared" si="6"/>
        <v>2</v>
      </c>
      <c r="W33" s="744" t="s">
        <v>121</v>
      </c>
      <c r="X33" s="773" t="s">
        <v>121</v>
      </c>
      <c r="Y33" s="745">
        <f t="shared" si="7"/>
        <v>0</v>
      </c>
      <c r="Z33" s="744" t="s">
        <v>121</v>
      </c>
      <c r="AA33" s="773" t="s">
        <v>121</v>
      </c>
      <c r="AB33" s="745">
        <f t="shared" si="8"/>
        <v>0</v>
      </c>
      <c r="AC33" s="744">
        <v>3</v>
      </c>
      <c r="AD33" s="773" t="s">
        <v>121</v>
      </c>
      <c r="AE33" s="745">
        <f t="shared" si="9"/>
        <v>3</v>
      </c>
      <c r="AF33" s="744">
        <v>1</v>
      </c>
      <c r="AG33" s="773" t="s">
        <v>121</v>
      </c>
      <c r="AH33" s="745">
        <f t="shared" si="10"/>
        <v>1</v>
      </c>
      <c r="AI33" s="744" t="s">
        <v>121</v>
      </c>
      <c r="AJ33" s="773" t="s">
        <v>121</v>
      </c>
      <c r="AK33" s="745">
        <f t="shared" si="11"/>
        <v>0</v>
      </c>
      <c r="AL33" s="744" t="s">
        <v>121</v>
      </c>
      <c r="AM33" s="773">
        <v>1</v>
      </c>
      <c r="AN33" s="745">
        <f t="shared" si="12"/>
        <v>1</v>
      </c>
      <c r="AO33" s="744" t="s">
        <v>121</v>
      </c>
      <c r="AP33" s="773" t="s">
        <v>121</v>
      </c>
      <c r="AQ33" s="771">
        <f t="shared" si="13"/>
        <v>0</v>
      </c>
      <c r="AR33" s="744" t="s">
        <v>121</v>
      </c>
      <c r="AS33" s="773">
        <v>1</v>
      </c>
      <c r="AT33" s="745">
        <f t="shared" si="14"/>
        <v>1</v>
      </c>
      <c r="AU33" s="766">
        <f t="shared" si="15"/>
        <v>4</v>
      </c>
      <c r="AV33" s="767">
        <f t="shared" si="16"/>
        <v>3</v>
      </c>
      <c r="AW33" s="768">
        <f t="shared" si="17"/>
        <v>7</v>
      </c>
      <c r="AX33" s="766">
        <f t="shared" si="18"/>
        <v>1</v>
      </c>
      <c r="AY33" s="767">
        <f t="shared" si="19"/>
        <v>0</v>
      </c>
      <c r="AZ33" s="768">
        <f t="shared" si="20"/>
        <v>1</v>
      </c>
      <c r="BA33" s="766">
        <f t="shared" si="21"/>
        <v>0</v>
      </c>
      <c r="BB33" s="767">
        <f t="shared" si="22"/>
        <v>1</v>
      </c>
      <c r="BC33" s="769">
        <f t="shared" si="23"/>
        <v>1</v>
      </c>
      <c r="BD33" s="770">
        <f t="shared" si="24"/>
        <v>9</v>
      </c>
    </row>
    <row r="34" spans="1:56" x14ac:dyDescent="0.2">
      <c r="A34" s="763" t="s">
        <v>24</v>
      </c>
      <c r="B34" s="764">
        <v>1</v>
      </c>
      <c r="C34" s="765">
        <v>76</v>
      </c>
      <c r="D34" s="745">
        <f t="shared" si="0"/>
        <v>77</v>
      </c>
      <c r="E34" s="764" t="s">
        <v>121</v>
      </c>
      <c r="F34" s="765">
        <v>4</v>
      </c>
      <c r="G34" s="771">
        <f t="shared" si="1"/>
        <v>4</v>
      </c>
      <c r="H34" s="764" t="s">
        <v>121</v>
      </c>
      <c r="I34" s="765">
        <v>3</v>
      </c>
      <c r="J34" s="771">
        <f t="shared" si="2"/>
        <v>3</v>
      </c>
      <c r="K34" s="764">
        <v>2</v>
      </c>
      <c r="L34" s="765">
        <v>40</v>
      </c>
      <c r="M34" s="771">
        <f t="shared" si="3"/>
        <v>42</v>
      </c>
      <c r="N34" s="764" t="s">
        <v>121</v>
      </c>
      <c r="O34" s="765">
        <v>5</v>
      </c>
      <c r="P34" s="771">
        <f t="shared" si="4"/>
        <v>5</v>
      </c>
      <c r="Q34" s="764" t="s">
        <v>121</v>
      </c>
      <c r="R34" s="765">
        <v>1</v>
      </c>
      <c r="S34" s="771">
        <f t="shared" si="5"/>
        <v>1</v>
      </c>
      <c r="T34" s="764" t="s">
        <v>121</v>
      </c>
      <c r="U34" s="765">
        <v>27</v>
      </c>
      <c r="V34" s="771">
        <f t="shared" si="6"/>
        <v>27</v>
      </c>
      <c r="W34" s="764" t="s">
        <v>121</v>
      </c>
      <c r="X34" s="765" t="s">
        <v>121</v>
      </c>
      <c r="Y34" s="771">
        <f t="shared" si="7"/>
        <v>0</v>
      </c>
      <c r="Z34" s="764" t="s">
        <v>121</v>
      </c>
      <c r="AA34" s="765">
        <v>2</v>
      </c>
      <c r="AB34" s="771">
        <f t="shared" si="8"/>
        <v>2</v>
      </c>
      <c r="AC34" s="764">
        <v>2</v>
      </c>
      <c r="AD34" s="765">
        <v>67</v>
      </c>
      <c r="AE34" s="771">
        <f t="shared" si="9"/>
        <v>69</v>
      </c>
      <c r="AF34" s="764" t="s">
        <v>121</v>
      </c>
      <c r="AG34" s="765">
        <v>5</v>
      </c>
      <c r="AH34" s="771">
        <f t="shared" si="10"/>
        <v>5</v>
      </c>
      <c r="AI34" s="764" t="s">
        <v>121</v>
      </c>
      <c r="AJ34" s="765">
        <v>3</v>
      </c>
      <c r="AK34" s="771">
        <f t="shared" si="11"/>
        <v>3</v>
      </c>
      <c r="AL34" s="764">
        <v>1</v>
      </c>
      <c r="AM34" s="765">
        <v>86</v>
      </c>
      <c r="AN34" s="771">
        <f t="shared" si="12"/>
        <v>87</v>
      </c>
      <c r="AO34" s="744" t="s">
        <v>121</v>
      </c>
      <c r="AP34" s="773">
        <v>7</v>
      </c>
      <c r="AQ34" s="771">
        <f t="shared" si="13"/>
        <v>7</v>
      </c>
      <c r="AR34" s="744" t="s">
        <v>121</v>
      </c>
      <c r="AS34" s="773">
        <v>7</v>
      </c>
      <c r="AT34" s="745">
        <f t="shared" si="14"/>
        <v>7</v>
      </c>
      <c r="AU34" s="766">
        <f t="shared" si="15"/>
        <v>4</v>
      </c>
      <c r="AV34" s="767">
        <f t="shared" si="16"/>
        <v>229</v>
      </c>
      <c r="AW34" s="768">
        <f t="shared" si="17"/>
        <v>233</v>
      </c>
      <c r="AX34" s="766">
        <f t="shared" si="18"/>
        <v>0</v>
      </c>
      <c r="AY34" s="767">
        <f t="shared" si="19"/>
        <v>16</v>
      </c>
      <c r="AZ34" s="768">
        <f t="shared" si="20"/>
        <v>16</v>
      </c>
      <c r="BA34" s="766">
        <f t="shared" si="21"/>
        <v>0</v>
      </c>
      <c r="BB34" s="767">
        <f t="shared" si="22"/>
        <v>13</v>
      </c>
      <c r="BC34" s="769">
        <f t="shared" si="23"/>
        <v>13</v>
      </c>
      <c r="BD34" s="770">
        <f t="shared" si="24"/>
        <v>262</v>
      </c>
    </row>
    <row r="35" spans="1:56" x14ac:dyDescent="0.2">
      <c r="A35" s="763" t="s">
        <v>25</v>
      </c>
      <c r="B35" s="764" t="s">
        <v>121</v>
      </c>
      <c r="C35" s="765">
        <v>2</v>
      </c>
      <c r="D35" s="745">
        <f t="shared" si="0"/>
        <v>2</v>
      </c>
      <c r="E35" s="764" t="s">
        <v>121</v>
      </c>
      <c r="F35" s="765" t="s">
        <v>121</v>
      </c>
      <c r="G35" s="771">
        <f t="shared" si="1"/>
        <v>0</v>
      </c>
      <c r="H35" s="764" t="s">
        <v>121</v>
      </c>
      <c r="I35" s="765">
        <v>1</v>
      </c>
      <c r="J35" s="771">
        <f t="shared" si="2"/>
        <v>1</v>
      </c>
      <c r="K35" s="764">
        <v>1</v>
      </c>
      <c r="L35" s="765">
        <v>2</v>
      </c>
      <c r="M35" s="771">
        <f t="shared" si="3"/>
        <v>3</v>
      </c>
      <c r="N35" s="764" t="s">
        <v>121</v>
      </c>
      <c r="O35" s="765" t="s">
        <v>121</v>
      </c>
      <c r="P35" s="771">
        <f t="shared" si="4"/>
        <v>0</v>
      </c>
      <c r="Q35" s="764" t="s">
        <v>121</v>
      </c>
      <c r="R35" s="765" t="s">
        <v>121</v>
      </c>
      <c r="S35" s="771">
        <f t="shared" si="5"/>
        <v>0</v>
      </c>
      <c r="T35" s="764" t="s">
        <v>121</v>
      </c>
      <c r="U35" s="765" t="s">
        <v>121</v>
      </c>
      <c r="V35" s="771">
        <f t="shared" si="6"/>
        <v>0</v>
      </c>
      <c r="W35" s="764" t="s">
        <v>121</v>
      </c>
      <c r="X35" s="765" t="s">
        <v>121</v>
      </c>
      <c r="Y35" s="771">
        <f t="shared" si="7"/>
        <v>0</v>
      </c>
      <c r="Z35" s="764" t="s">
        <v>121</v>
      </c>
      <c r="AA35" s="765" t="s">
        <v>121</v>
      </c>
      <c r="AB35" s="771">
        <f t="shared" si="8"/>
        <v>0</v>
      </c>
      <c r="AC35" s="764">
        <v>1</v>
      </c>
      <c r="AD35" s="765">
        <v>2</v>
      </c>
      <c r="AE35" s="771">
        <f t="shared" si="9"/>
        <v>3</v>
      </c>
      <c r="AF35" s="764" t="s">
        <v>121</v>
      </c>
      <c r="AG35" s="765" t="s">
        <v>121</v>
      </c>
      <c r="AH35" s="771">
        <f t="shared" si="10"/>
        <v>0</v>
      </c>
      <c r="AI35" s="764" t="s">
        <v>121</v>
      </c>
      <c r="AJ35" s="765" t="s">
        <v>121</v>
      </c>
      <c r="AK35" s="771">
        <f t="shared" si="11"/>
        <v>0</v>
      </c>
      <c r="AL35" s="764">
        <v>1</v>
      </c>
      <c r="AM35" s="765">
        <v>3</v>
      </c>
      <c r="AN35" s="771">
        <f t="shared" si="12"/>
        <v>4</v>
      </c>
      <c r="AO35" s="744" t="s">
        <v>121</v>
      </c>
      <c r="AP35" s="773" t="s">
        <v>121</v>
      </c>
      <c r="AQ35" s="771">
        <f t="shared" si="13"/>
        <v>0</v>
      </c>
      <c r="AR35" s="744" t="s">
        <v>121</v>
      </c>
      <c r="AS35" s="773" t="s">
        <v>121</v>
      </c>
      <c r="AT35" s="745">
        <f t="shared" si="14"/>
        <v>0</v>
      </c>
      <c r="AU35" s="766">
        <f t="shared" si="15"/>
        <v>2</v>
      </c>
      <c r="AV35" s="767">
        <f t="shared" si="16"/>
        <v>7</v>
      </c>
      <c r="AW35" s="768">
        <f t="shared" si="17"/>
        <v>9</v>
      </c>
      <c r="AX35" s="766">
        <f t="shared" si="18"/>
        <v>0</v>
      </c>
      <c r="AY35" s="767">
        <f t="shared" si="19"/>
        <v>0</v>
      </c>
      <c r="AZ35" s="768">
        <f t="shared" si="20"/>
        <v>0</v>
      </c>
      <c r="BA35" s="766">
        <f t="shared" si="21"/>
        <v>0</v>
      </c>
      <c r="BB35" s="767">
        <f t="shared" si="22"/>
        <v>1</v>
      </c>
      <c r="BC35" s="769">
        <f t="shared" si="23"/>
        <v>1</v>
      </c>
      <c r="BD35" s="770">
        <f t="shared" si="24"/>
        <v>10</v>
      </c>
    </row>
    <row r="36" spans="1:56" x14ac:dyDescent="0.2">
      <c r="A36" s="763" t="s">
        <v>26</v>
      </c>
      <c r="B36" s="764">
        <v>1</v>
      </c>
      <c r="C36" s="765">
        <v>5</v>
      </c>
      <c r="D36" s="745">
        <f t="shared" si="0"/>
        <v>6</v>
      </c>
      <c r="E36" s="764" t="s">
        <v>121</v>
      </c>
      <c r="F36" s="765" t="s">
        <v>121</v>
      </c>
      <c r="G36" s="771">
        <f t="shared" si="1"/>
        <v>0</v>
      </c>
      <c r="H36" s="764" t="s">
        <v>121</v>
      </c>
      <c r="I36" s="765" t="s">
        <v>121</v>
      </c>
      <c r="J36" s="771">
        <f t="shared" si="2"/>
        <v>0</v>
      </c>
      <c r="K36" s="764">
        <v>1</v>
      </c>
      <c r="L36" s="765" t="s">
        <v>121</v>
      </c>
      <c r="M36" s="771">
        <f t="shared" si="3"/>
        <v>1</v>
      </c>
      <c r="N36" s="764" t="s">
        <v>121</v>
      </c>
      <c r="O36" s="765" t="s">
        <v>121</v>
      </c>
      <c r="P36" s="771">
        <f t="shared" si="4"/>
        <v>0</v>
      </c>
      <c r="Q36" s="764" t="s">
        <v>121</v>
      </c>
      <c r="R36" s="765" t="s">
        <v>121</v>
      </c>
      <c r="S36" s="771">
        <f t="shared" si="5"/>
        <v>0</v>
      </c>
      <c r="T36" s="764">
        <v>1</v>
      </c>
      <c r="U36" s="765">
        <v>1</v>
      </c>
      <c r="V36" s="771">
        <f t="shared" si="6"/>
        <v>2</v>
      </c>
      <c r="W36" s="764" t="s">
        <v>121</v>
      </c>
      <c r="X36" s="765" t="s">
        <v>121</v>
      </c>
      <c r="Y36" s="771">
        <f t="shared" si="7"/>
        <v>0</v>
      </c>
      <c r="Z36" s="764" t="s">
        <v>121</v>
      </c>
      <c r="AA36" s="765" t="s">
        <v>121</v>
      </c>
      <c r="AB36" s="771">
        <f t="shared" si="8"/>
        <v>0</v>
      </c>
      <c r="AC36" s="764">
        <v>2</v>
      </c>
      <c r="AD36" s="765">
        <v>1</v>
      </c>
      <c r="AE36" s="771">
        <f t="shared" si="9"/>
        <v>3</v>
      </c>
      <c r="AF36" s="764" t="s">
        <v>121</v>
      </c>
      <c r="AG36" s="765" t="s">
        <v>121</v>
      </c>
      <c r="AH36" s="771">
        <f t="shared" si="10"/>
        <v>0</v>
      </c>
      <c r="AI36" s="764" t="s">
        <v>121</v>
      </c>
      <c r="AJ36" s="765" t="s">
        <v>121</v>
      </c>
      <c r="AK36" s="771">
        <f t="shared" si="11"/>
        <v>0</v>
      </c>
      <c r="AL36" s="764">
        <v>1</v>
      </c>
      <c r="AM36" s="765">
        <v>1</v>
      </c>
      <c r="AN36" s="771">
        <f t="shared" si="12"/>
        <v>2</v>
      </c>
      <c r="AO36" s="744" t="s">
        <v>121</v>
      </c>
      <c r="AP36" s="773" t="s">
        <v>121</v>
      </c>
      <c r="AQ36" s="771">
        <f t="shared" si="13"/>
        <v>0</v>
      </c>
      <c r="AR36" s="744" t="s">
        <v>121</v>
      </c>
      <c r="AS36" s="773" t="s">
        <v>121</v>
      </c>
      <c r="AT36" s="745">
        <f t="shared" si="14"/>
        <v>0</v>
      </c>
      <c r="AU36" s="766">
        <f t="shared" si="15"/>
        <v>4</v>
      </c>
      <c r="AV36" s="767">
        <f t="shared" si="16"/>
        <v>7</v>
      </c>
      <c r="AW36" s="768">
        <f t="shared" si="17"/>
        <v>11</v>
      </c>
      <c r="AX36" s="766">
        <f t="shared" si="18"/>
        <v>0</v>
      </c>
      <c r="AY36" s="767">
        <f t="shared" si="19"/>
        <v>0</v>
      </c>
      <c r="AZ36" s="768">
        <f t="shared" si="20"/>
        <v>0</v>
      </c>
      <c r="BA36" s="766">
        <f t="shared" si="21"/>
        <v>0</v>
      </c>
      <c r="BB36" s="767">
        <f t="shared" si="22"/>
        <v>0</v>
      </c>
      <c r="BC36" s="769">
        <f t="shared" si="23"/>
        <v>0</v>
      </c>
      <c r="BD36" s="770">
        <f t="shared" si="24"/>
        <v>11</v>
      </c>
    </row>
    <row r="37" spans="1:56" x14ac:dyDescent="0.2">
      <c r="A37" s="763" t="s">
        <v>27</v>
      </c>
      <c r="B37" s="764">
        <v>19</v>
      </c>
      <c r="C37" s="765">
        <v>1</v>
      </c>
      <c r="D37" s="745">
        <f t="shared" si="0"/>
        <v>20</v>
      </c>
      <c r="E37" s="764">
        <v>1</v>
      </c>
      <c r="F37" s="765" t="s">
        <v>121</v>
      </c>
      <c r="G37" s="771">
        <f t="shared" si="1"/>
        <v>1</v>
      </c>
      <c r="H37" s="764" t="s">
        <v>121</v>
      </c>
      <c r="I37" s="765" t="s">
        <v>121</v>
      </c>
      <c r="J37" s="771">
        <f t="shared" si="2"/>
        <v>0</v>
      </c>
      <c r="K37" s="764">
        <v>1</v>
      </c>
      <c r="L37" s="765" t="s">
        <v>121</v>
      </c>
      <c r="M37" s="771">
        <f t="shared" si="3"/>
        <v>1</v>
      </c>
      <c r="N37" s="764" t="s">
        <v>121</v>
      </c>
      <c r="O37" s="765" t="s">
        <v>121</v>
      </c>
      <c r="P37" s="771">
        <f t="shared" si="4"/>
        <v>0</v>
      </c>
      <c r="Q37" s="764" t="s">
        <v>121</v>
      </c>
      <c r="R37" s="765" t="s">
        <v>121</v>
      </c>
      <c r="S37" s="771">
        <f t="shared" si="5"/>
        <v>0</v>
      </c>
      <c r="T37" s="764">
        <v>7</v>
      </c>
      <c r="U37" s="765" t="s">
        <v>121</v>
      </c>
      <c r="V37" s="771">
        <f t="shared" si="6"/>
        <v>7</v>
      </c>
      <c r="W37" s="764">
        <v>1</v>
      </c>
      <c r="X37" s="765" t="s">
        <v>121</v>
      </c>
      <c r="Y37" s="771">
        <f t="shared" si="7"/>
        <v>1</v>
      </c>
      <c r="Z37" s="764" t="s">
        <v>121</v>
      </c>
      <c r="AA37" s="765" t="s">
        <v>121</v>
      </c>
      <c r="AB37" s="771">
        <f t="shared" si="8"/>
        <v>0</v>
      </c>
      <c r="AC37" s="764">
        <v>8</v>
      </c>
      <c r="AD37" s="765" t="s">
        <v>121</v>
      </c>
      <c r="AE37" s="771">
        <f t="shared" si="9"/>
        <v>8</v>
      </c>
      <c r="AF37" s="764">
        <v>1</v>
      </c>
      <c r="AG37" s="765" t="s">
        <v>121</v>
      </c>
      <c r="AH37" s="771">
        <f t="shared" si="10"/>
        <v>1</v>
      </c>
      <c r="AI37" s="764" t="s">
        <v>121</v>
      </c>
      <c r="AJ37" s="765" t="s">
        <v>121</v>
      </c>
      <c r="AK37" s="771">
        <f t="shared" si="11"/>
        <v>0</v>
      </c>
      <c r="AL37" s="764">
        <v>10</v>
      </c>
      <c r="AM37" s="765">
        <v>3</v>
      </c>
      <c r="AN37" s="771">
        <f t="shared" si="12"/>
        <v>13</v>
      </c>
      <c r="AO37" s="744" t="s">
        <v>121</v>
      </c>
      <c r="AP37" s="773" t="s">
        <v>121</v>
      </c>
      <c r="AQ37" s="771">
        <f t="shared" si="13"/>
        <v>0</v>
      </c>
      <c r="AR37" s="744" t="s">
        <v>121</v>
      </c>
      <c r="AS37" s="773" t="s">
        <v>121</v>
      </c>
      <c r="AT37" s="745">
        <f t="shared" si="14"/>
        <v>0</v>
      </c>
      <c r="AU37" s="766">
        <f t="shared" si="15"/>
        <v>37</v>
      </c>
      <c r="AV37" s="767">
        <f t="shared" si="16"/>
        <v>4</v>
      </c>
      <c r="AW37" s="768">
        <f t="shared" si="17"/>
        <v>41</v>
      </c>
      <c r="AX37" s="766">
        <f t="shared" si="18"/>
        <v>2</v>
      </c>
      <c r="AY37" s="767">
        <f t="shared" si="19"/>
        <v>0</v>
      </c>
      <c r="AZ37" s="768">
        <f t="shared" si="20"/>
        <v>2</v>
      </c>
      <c r="BA37" s="766">
        <f t="shared" si="21"/>
        <v>0</v>
      </c>
      <c r="BB37" s="767">
        <f t="shared" si="22"/>
        <v>0</v>
      </c>
      <c r="BC37" s="769">
        <f t="shared" si="23"/>
        <v>0</v>
      </c>
      <c r="BD37" s="770">
        <f t="shared" si="24"/>
        <v>43</v>
      </c>
    </row>
    <row r="38" spans="1:56" x14ac:dyDescent="0.2">
      <c r="A38" s="763" t="s">
        <v>28</v>
      </c>
      <c r="B38" s="764" t="s">
        <v>121</v>
      </c>
      <c r="C38" s="765">
        <v>3</v>
      </c>
      <c r="D38" s="745">
        <f t="shared" si="0"/>
        <v>3</v>
      </c>
      <c r="E38" s="764" t="s">
        <v>121</v>
      </c>
      <c r="F38" s="765">
        <v>1</v>
      </c>
      <c r="G38" s="771">
        <f t="shared" si="1"/>
        <v>1</v>
      </c>
      <c r="H38" s="764" t="s">
        <v>121</v>
      </c>
      <c r="I38" s="765">
        <v>1</v>
      </c>
      <c r="J38" s="771">
        <f t="shared" si="2"/>
        <v>1</v>
      </c>
      <c r="K38" s="764" t="s">
        <v>121</v>
      </c>
      <c r="L38" s="765" t="s">
        <v>121</v>
      </c>
      <c r="M38" s="771">
        <f t="shared" si="3"/>
        <v>0</v>
      </c>
      <c r="N38" s="764" t="s">
        <v>121</v>
      </c>
      <c r="O38" s="765" t="s">
        <v>121</v>
      </c>
      <c r="P38" s="771">
        <f t="shared" si="4"/>
        <v>0</v>
      </c>
      <c r="Q38" s="764" t="s">
        <v>121</v>
      </c>
      <c r="R38" s="765" t="s">
        <v>121</v>
      </c>
      <c r="S38" s="771">
        <f t="shared" si="5"/>
        <v>0</v>
      </c>
      <c r="T38" s="764" t="s">
        <v>121</v>
      </c>
      <c r="U38" s="765">
        <v>1</v>
      </c>
      <c r="V38" s="771">
        <f t="shared" si="6"/>
        <v>1</v>
      </c>
      <c r="W38" s="764" t="s">
        <v>121</v>
      </c>
      <c r="X38" s="765" t="s">
        <v>121</v>
      </c>
      <c r="Y38" s="771">
        <f t="shared" si="7"/>
        <v>0</v>
      </c>
      <c r="Z38" s="764" t="s">
        <v>121</v>
      </c>
      <c r="AA38" s="765" t="s">
        <v>121</v>
      </c>
      <c r="AB38" s="771">
        <f t="shared" si="8"/>
        <v>0</v>
      </c>
      <c r="AC38" s="764" t="s">
        <v>121</v>
      </c>
      <c r="AD38" s="765">
        <v>1</v>
      </c>
      <c r="AE38" s="771">
        <f t="shared" si="9"/>
        <v>1</v>
      </c>
      <c r="AF38" s="764" t="s">
        <v>121</v>
      </c>
      <c r="AG38" s="765" t="s">
        <v>121</v>
      </c>
      <c r="AH38" s="771">
        <f t="shared" si="10"/>
        <v>0</v>
      </c>
      <c r="AI38" s="764" t="s">
        <v>121</v>
      </c>
      <c r="AJ38" s="765" t="s">
        <v>121</v>
      </c>
      <c r="AK38" s="771">
        <f t="shared" si="11"/>
        <v>0</v>
      </c>
      <c r="AL38" s="764">
        <v>1</v>
      </c>
      <c r="AM38" s="765">
        <v>2</v>
      </c>
      <c r="AN38" s="771">
        <f t="shared" si="12"/>
        <v>3</v>
      </c>
      <c r="AO38" s="744" t="s">
        <v>121</v>
      </c>
      <c r="AP38" s="773" t="s">
        <v>121</v>
      </c>
      <c r="AQ38" s="771">
        <f t="shared" si="13"/>
        <v>0</v>
      </c>
      <c r="AR38" s="744" t="s">
        <v>121</v>
      </c>
      <c r="AS38" s="773">
        <v>1</v>
      </c>
      <c r="AT38" s="745">
        <f t="shared" si="14"/>
        <v>1</v>
      </c>
      <c r="AU38" s="766">
        <f t="shared" si="15"/>
        <v>1</v>
      </c>
      <c r="AV38" s="767">
        <f t="shared" si="16"/>
        <v>6</v>
      </c>
      <c r="AW38" s="768">
        <f t="shared" si="17"/>
        <v>7</v>
      </c>
      <c r="AX38" s="766">
        <f t="shared" si="18"/>
        <v>0</v>
      </c>
      <c r="AY38" s="767">
        <f t="shared" si="19"/>
        <v>1</v>
      </c>
      <c r="AZ38" s="768">
        <f t="shared" si="20"/>
        <v>1</v>
      </c>
      <c r="BA38" s="766">
        <f t="shared" si="21"/>
        <v>0</v>
      </c>
      <c r="BB38" s="767">
        <f t="shared" si="22"/>
        <v>2</v>
      </c>
      <c r="BC38" s="769">
        <f t="shared" si="23"/>
        <v>2</v>
      </c>
      <c r="BD38" s="770">
        <f t="shared" si="24"/>
        <v>10</v>
      </c>
    </row>
    <row r="39" spans="1:56" x14ac:dyDescent="0.2">
      <c r="A39" s="763" t="s">
        <v>29</v>
      </c>
      <c r="B39" s="764">
        <v>2</v>
      </c>
      <c r="C39" s="765" t="s">
        <v>121</v>
      </c>
      <c r="D39" s="745">
        <f t="shared" si="0"/>
        <v>2</v>
      </c>
      <c r="E39" s="764" t="s">
        <v>121</v>
      </c>
      <c r="F39" s="765">
        <v>1</v>
      </c>
      <c r="G39" s="771">
        <f t="shared" si="1"/>
        <v>1</v>
      </c>
      <c r="H39" s="764" t="s">
        <v>121</v>
      </c>
      <c r="I39" s="765" t="s">
        <v>121</v>
      </c>
      <c r="J39" s="771">
        <f t="shared" si="2"/>
        <v>0</v>
      </c>
      <c r="K39" s="764">
        <v>1</v>
      </c>
      <c r="L39" s="765">
        <v>2</v>
      </c>
      <c r="M39" s="771">
        <f t="shared" si="3"/>
        <v>3</v>
      </c>
      <c r="N39" s="764" t="s">
        <v>121</v>
      </c>
      <c r="O39" s="765" t="s">
        <v>121</v>
      </c>
      <c r="P39" s="771">
        <f t="shared" si="4"/>
        <v>0</v>
      </c>
      <c r="Q39" s="764" t="s">
        <v>121</v>
      </c>
      <c r="R39" s="765" t="s">
        <v>121</v>
      </c>
      <c r="S39" s="771">
        <f t="shared" si="5"/>
        <v>0</v>
      </c>
      <c r="T39" s="764" t="s">
        <v>121</v>
      </c>
      <c r="U39" s="765">
        <v>1</v>
      </c>
      <c r="V39" s="771">
        <f t="shared" si="6"/>
        <v>1</v>
      </c>
      <c r="W39" s="764" t="s">
        <v>121</v>
      </c>
      <c r="X39" s="765">
        <v>1</v>
      </c>
      <c r="Y39" s="771">
        <f t="shared" si="7"/>
        <v>1</v>
      </c>
      <c r="Z39" s="764" t="s">
        <v>121</v>
      </c>
      <c r="AA39" s="765" t="s">
        <v>121</v>
      </c>
      <c r="AB39" s="771">
        <f t="shared" si="8"/>
        <v>0</v>
      </c>
      <c r="AC39" s="764">
        <v>1</v>
      </c>
      <c r="AD39" s="765">
        <v>3</v>
      </c>
      <c r="AE39" s="771">
        <f t="shared" si="9"/>
        <v>4</v>
      </c>
      <c r="AF39" s="764" t="s">
        <v>121</v>
      </c>
      <c r="AG39" s="765">
        <v>1</v>
      </c>
      <c r="AH39" s="771">
        <f t="shared" si="10"/>
        <v>1</v>
      </c>
      <c r="AI39" s="764" t="s">
        <v>121</v>
      </c>
      <c r="AJ39" s="765" t="s">
        <v>121</v>
      </c>
      <c r="AK39" s="771">
        <f t="shared" si="11"/>
        <v>0</v>
      </c>
      <c r="AL39" s="764" t="s">
        <v>121</v>
      </c>
      <c r="AM39" s="765">
        <v>4</v>
      </c>
      <c r="AN39" s="771">
        <f t="shared" si="12"/>
        <v>4</v>
      </c>
      <c r="AO39" s="744" t="s">
        <v>121</v>
      </c>
      <c r="AP39" s="773">
        <v>1</v>
      </c>
      <c r="AQ39" s="771">
        <f t="shared" si="13"/>
        <v>1</v>
      </c>
      <c r="AR39" s="744" t="s">
        <v>121</v>
      </c>
      <c r="AS39" s="773" t="s">
        <v>121</v>
      </c>
      <c r="AT39" s="745">
        <f t="shared" si="14"/>
        <v>0</v>
      </c>
      <c r="AU39" s="766">
        <f t="shared" si="15"/>
        <v>3</v>
      </c>
      <c r="AV39" s="767">
        <f t="shared" si="16"/>
        <v>7</v>
      </c>
      <c r="AW39" s="768">
        <f t="shared" si="17"/>
        <v>10</v>
      </c>
      <c r="AX39" s="766">
        <f t="shared" si="18"/>
        <v>0</v>
      </c>
      <c r="AY39" s="767">
        <f t="shared" si="19"/>
        <v>3</v>
      </c>
      <c r="AZ39" s="768">
        <f t="shared" si="20"/>
        <v>3</v>
      </c>
      <c r="BA39" s="766">
        <f t="shared" si="21"/>
        <v>0</v>
      </c>
      <c r="BB39" s="767">
        <f t="shared" si="22"/>
        <v>0</v>
      </c>
      <c r="BC39" s="769">
        <f t="shared" si="23"/>
        <v>0</v>
      </c>
      <c r="BD39" s="770">
        <f t="shared" si="24"/>
        <v>13</v>
      </c>
    </row>
    <row r="40" spans="1:56" x14ac:dyDescent="0.2">
      <c r="A40" s="763" t="s">
        <v>135</v>
      </c>
      <c r="B40" s="764" t="s">
        <v>121</v>
      </c>
      <c r="C40" s="765" t="s">
        <v>121</v>
      </c>
      <c r="D40" s="745">
        <f t="shared" ref="D40:D71" si="25">SUM(B40:C40)</f>
        <v>0</v>
      </c>
      <c r="E40" s="764" t="s">
        <v>121</v>
      </c>
      <c r="F40" s="765" t="s">
        <v>121</v>
      </c>
      <c r="G40" s="771">
        <f t="shared" ref="G40:G71" si="26">SUM(E40:F40)</f>
        <v>0</v>
      </c>
      <c r="H40" s="764" t="s">
        <v>121</v>
      </c>
      <c r="I40" s="765" t="s">
        <v>121</v>
      </c>
      <c r="J40" s="771">
        <f t="shared" ref="J40:J71" si="27">SUM(H40:I40)</f>
        <v>0</v>
      </c>
      <c r="K40" s="764" t="s">
        <v>121</v>
      </c>
      <c r="L40" s="765" t="s">
        <v>121</v>
      </c>
      <c r="M40" s="771">
        <f t="shared" ref="M40:M71" si="28">SUM(K40:L40)</f>
        <v>0</v>
      </c>
      <c r="N40" s="764" t="s">
        <v>121</v>
      </c>
      <c r="O40" s="765" t="s">
        <v>121</v>
      </c>
      <c r="P40" s="771">
        <f t="shared" ref="P40:P71" si="29">SUM(N40:O40)</f>
        <v>0</v>
      </c>
      <c r="Q40" s="764" t="s">
        <v>121</v>
      </c>
      <c r="R40" s="765" t="s">
        <v>121</v>
      </c>
      <c r="S40" s="771">
        <f t="shared" ref="S40:S71" si="30">SUM(Q40:R40)</f>
        <v>0</v>
      </c>
      <c r="T40" s="764" t="s">
        <v>121</v>
      </c>
      <c r="U40" s="765" t="s">
        <v>121</v>
      </c>
      <c r="V40" s="771">
        <f t="shared" ref="V40:V71" si="31">SUM(T40:U40)</f>
        <v>0</v>
      </c>
      <c r="W40" s="764" t="s">
        <v>121</v>
      </c>
      <c r="X40" s="765" t="s">
        <v>121</v>
      </c>
      <c r="Y40" s="771">
        <f t="shared" ref="Y40:Y71" si="32">SUM(W40:X40)</f>
        <v>0</v>
      </c>
      <c r="Z40" s="764" t="s">
        <v>121</v>
      </c>
      <c r="AA40" s="765" t="s">
        <v>121</v>
      </c>
      <c r="AB40" s="771">
        <f t="shared" ref="AB40:AB71" si="33">SUM(Z40:AA40)</f>
        <v>0</v>
      </c>
      <c r="AC40" s="764" t="s">
        <v>121</v>
      </c>
      <c r="AD40" s="765" t="s">
        <v>121</v>
      </c>
      <c r="AE40" s="771">
        <f t="shared" ref="AE40:AE71" si="34">SUM(M40,V40)</f>
        <v>0</v>
      </c>
      <c r="AF40" s="764" t="s">
        <v>121</v>
      </c>
      <c r="AG40" s="765" t="s">
        <v>121</v>
      </c>
      <c r="AH40" s="771">
        <f t="shared" ref="AH40:AH71" si="35">SUM(P40,Y40)</f>
        <v>0</v>
      </c>
      <c r="AI40" s="764" t="s">
        <v>121</v>
      </c>
      <c r="AJ40" s="765" t="s">
        <v>121</v>
      </c>
      <c r="AK40" s="771">
        <f t="shared" ref="AK40:AK71" si="36">SUM(S40,AB40)</f>
        <v>0</v>
      </c>
      <c r="AL40" s="764" t="s">
        <v>121</v>
      </c>
      <c r="AM40" s="765">
        <v>1</v>
      </c>
      <c r="AN40" s="771">
        <f t="shared" ref="AN40:AN71" si="37">SUM(AL40:AM40)</f>
        <v>1</v>
      </c>
      <c r="AO40" s="744" t="s">
        <v>121</v>
      </c>
      <c r="AP40" s="773" t="s">
        <v>121</v>
      </c>
      <c r="AQ40" s="771">
        <f t="shared" ref="AQ40:AQ71" si="38">SUM(AO40:AP40)</f>
        <v>0</v>
      </c>
      <c r="AR40" s="744" t="s">
        <v>121</v>
      </c>
      <c r="AS40" s="773" t="s">
        <v>121</v>
      </c>
      <c r="AT40" s="745">
        <f t="shared" ref="AT40:AT71" si="39">SUM(AR40:AS40)</f>
        <v>0</v>
      </c>
      <c r="AU40" s="766">
        <f t="shared" ref="AU40:AU71" si="40">SUM(B40,AC40,AL40)</f>
        <v>0</v>
      </c>
      <c r="AV40" s="767">
        <f t="shared" ref="AV40:AV71" si="41">SUM(C40,AD40,AM40)</f>
        <v>1</v>
      </c>
      <c r="AW40" s="768">
        <f t="shared" ref="AW40:AW71" si="42">SUM(AU40:AV40)</f>
        <v>1</v>
      </c>
      <c r="AX40" s="766">
        <f t="shared" ref="AX40:AX71" si="43">SUM(E40,AF40,AO40)</f>
        <v>0</v>
      </c>
      <c r="AY40" s="767">
        <f t="shared" ref="AY40:AY71" si="44">SUM(F40,AG40,AP40)</f>
        <v>0</v>
      </c>
      <c r="AZ40" s="768">
        <f t="shared" ref="AZ40:AZ71" si="45">SUM(AX40:AY40)</f>
        <v>0</v>
      </c>
      <c r="BA40" s="766">
        <f t="shared" ref="BA40:BA71" si="46">SUM(H40,AI40,AR40)</f>
        <v>0</v>
      </c>
      <c r="BB40" s="767">
        <f t="shared" ref="BB40:BB71" si="47">SUM(I40,AJ40,AS40)</f>
        <v>0</v>
      </c>
      <c r="BC40" s="769">
        <f t="shared" ref="BC40:BC71" si="48">SUM(BA40:BB40)</f>
        <v>0</v>
      </c>
      <c r="BD40" s="770">
        <f t="shared" ref="BD40:BD71" si="49">SUM(BC40,AZ40,AW40)</f>
        <v>1</v>
      </c>
    </row>
    <row r="41" spans="1:56" x14ac:dyDescent="0.2">
      <c r="A41" s="763" t="s">
        <v>30</v>
      </c>
      <c r="B41" s="764">
        <v>6</v>
      </c>
      <c r="C41" s="765">
        <v>7</v>
      </c>
      <c r="D41" s="745">
        <f t="shared" si="25"/>
        <v>13</v>
      </c>
      <c r="E41" s="764" t="s">
        <v>121</v>
      </c>
      <c r="F41" s="765">
        <v>2</v>
      </c>
      <c r="G41" s="771">
        <f t="shared" si="26"/>
        <v>2</v>
      </c>
      <c r="H41" s="764" t="s">
        <v>121</v>
      </c>
      <c r="I41" s="765" t="s">
        <v>121</v>
      </c>
      <c r="J41" s="771">
        <f t="shared" si="27"/>
        <v>0</v>
      </c>
      <c r="K41" s="764">
        <v>1</v>
      </c>
      <c r="L41" s="765">
        <v>3</v>
      </c>
      <c r="M41" s="771">
        <f t="shared" si="28"/>
        <v>4</v>
      </c>
      <c r="N41" s="764">
        <v>1</v>
      </c>
      <c r="O41" s="765" t="s">
        <v>121</v>
      </c>
      <c r="P41" s="771">
        <f t="shared" si="29"/>
        <v>1</v>
      </c>
      <c r="Q41" s="764" t="s">
        <v>121</v>
      </c>
      <c r="R41" s="765">
        <v>1</v>
      </c>
      <c r="S41" s="771">
        <f t="shared" si="30"/>
        <v>1</v>
      </c>
      <c r="T41" s="764">
        <v>3</v>
      </c>
      <c r="U41" s="765">
        <v>3</v>
      </c>
      <c r="V41" s="771">
        <f t="shared" si="31"/>
        <v>6</v>
      </c>
      <c r="W41" s="764" t="s">
        <v>121</v>
      </c>
      <c r="X41" s="765" t="s">
        <v>121</v>
      </c>
      <c r="Y41" s="771">
        <f t="shared" si="32"/>
        <v>0</v>
      </c>
      <c r="Z41" s="764" t="s">
        <v>121</v>
      </c>
      <c r="AA41" s="765" t="s">
        <v>121</v>
      </c>
      <c r="AB41" s="771">
        <f t="shared" si="33"/>
        <v>0</v>
      </c>
      <c r="AC41" s="764">
        <v>4</v>
      </c>
      <c r="AD41" s="765">
        <v>6</v>
      </c>
      <c r="AE41" s="771">
        <f t="shared" si="34"/>
        <v>10</v>
      </c>
      <c r="AF41" s="764">
        <v>1</v>
      </c>
      <c r="AG41" s="765" t="s">
        <v>121</v>
      </c>
      <c r="AH41" s="771">
        <f t="shared" si="35"/>
        <v>1</v>
      </c>
      <c r="AI41" s="764" t="s">
        <v>121</v>
      </c>
      <c r="AJ41" s="765">
        <v>1</v>
      </c>
      <c r="AK41" s="771">
        <f t="shared" si="36"/>
        <v>1</v>
      </c>
      <c r="AL41" s="764">
        <v>7</v>
      </c>
      <c r="AM41" s="765">
        <v>8</v>
      </c>
      <c r="AN41" s="771">
        <f t="shared" si="37"/>
        <v>15</v>
      </c>
      <c r="AO41" s="744" t="s">
        <v>121</v>
      </c>
      <c r="AP41" s="773">
        <v>2</v>
      </c>
      <c r="AQ41" s="771">
        <f t="shared" si="38"/>
        <v>2</v>
      </c>
      <c r="AR41" s="744" t="s">
        <v>121</v>
      </c>
      <c r="AS41" s="773" t="s">
        <v>121</v>
      </c>
      <c r="AT41" s="745">
        <f t="shared" si="39"/>
        <v>0</v>
      </c>
      <c r="AU41" s="766">
        <f t="shared" si="40"/>
        <v>17</v>
      </c>
      <c r="AV41" s="767">
        <f t="shared" si="41"/>
        <v>21</v>
      </c>
      <c r="AW41" s="768">
        <f t="shared" si="42"/>
        <v>38</v>
      </c>
      <c r="AX41" s="766">
        <f t="shared" si="43"/>
        <v>1</v>
      </c>
      <c r="AY41" s="767">
        <f t="shared" si="44"/>
        <v>4</v>
      </c>
      <c r="AZ41" s="768">
        <f t="shared" si="45"/>
        <v>5</v>
      </c>
      <c r="BA41" s="766">
        <f t="shared" si="46"/>
        <v>0</v>
      </c>
      <c r="BB41" s="767">
        <f t="shared" si="47"/>
        <v>1</v>
      </c>
      <c r="BC41" s="769">
        <f t="shared" si="48"/>
        <v>1</v>
      </c>
      <c r="BD41" s="770">
        <f t="shared" si="49"/>
        <v>44</v>
      </c>
    </row>
    <row r="42" spans="1:56" x14ac:dyDescent="0.2">
      <c r="A42" s="763" t="s">
        <v>32</v>
      </c>
      <c r="B42" s="764">
        <v>2</v>
      </c>
      <c r="C42" s="765">
        <v>1</v>
      </c>
      <c r="D42" s="745">
        <f t="shared" si="25"/>
        <v>3</v>
      </c>
      <c r="E42" s="764" t="s">
        <v>121</v>
      </c>
      <c r="F42" s="765" t="s">
        <v>121</v>
      </c>
      <c r="G42" s="771">
        <f t="shared" si="26"/>
        <v>0</v>
      </c>
      <c r="H42" s="764" t="s">
        <v>121</v>
      </c>
      <c r="I42" s="765" t="s">
        <v>121</v>
      </c>
      <c r="J42" s="771">
        <f t="shared" si="27"/>
        <v>0</v>
      </c>
      <c r="K42" s="764" t="s">
        <v>121</v>
      </c>
      <c r="L42" s="765">
        <v>1</v>
      </c>
      <c r="M42" s="771">
        <f t="shared" si="28"/>
        <v>1</v>
      </c>
      <c r="N42" s="764" t="s">
        <v>121</v>
      </c>
      <c r="O42" s="765">
        <v>2</v>
      </c>
      <c r="P42" s="771">
        <f t="shared" si="29"/>
        <v>2</v>
      </c>
      <c r="Q42" s="764" t="s">
        <v>121</v>
      </c>
      <c r="R42" s="765" t="s">
        <v>121</v>
      </c>
      <c r="S42" s="771">
        <f t="shared" si="30"/>
        <v>0</v>
      </c>
      <c r="T42" s="764" t="s">
        <v>121</v>
      </c>
      <c r="U42" s="765">
        <v>1</v>
      </c>
      <c r="V42" s="771">
        <f t="shared" si="31"/>
        <v>1</v>
      </c>
      <c r="W42" s="764" t="s">
        <v>121</v>
      </c>
      <c r="X42" s="765" t="s">
        <v>121</v>
      </c>
      <c r="Y42" s="771">
        <f t="shared" si="32"/>
        <v>0</v>
      </c>
      <c r="Z42" s="764" t="s">
        <v>121</v>
      </c>
      <c r="AA42" s="765" t="s">
        <v>121</v>
      </c>
      <c r="AB42" s="771">
        <f t="shared" si="33"/>
        <v>0</v>
      </c>
      <c r="AC42" s="764" t="s">
        <v>121</v>
      </c>
      <c r="AD42" s="765">
        <v>2</v>
      </c>
      <c r="AE42" s="771">
        <f t="shared" si="34"/>
        <v>2</v>
      </c>
      <c r="AF42" s="764" t="s">
        <v>121</v>
      </c>
      <c r="AG42" s="765">
        <v>2</v>
      </c>
      <c r="AH42" s="771">
        <f t="shared" si="35"/>
        <v>2</v>
      </c>
      <c r="AI42" s="764" t="s">
        <v>121</v>
      </c>
      <c r="AJ42" s="765" t="s">
        <v>121</v>
      </c>
      <c r="AK42" s="771">
        <f t="shared" si="36"/>
        <v>0</v>
      </c>
      <c r="AL42" s="764" t="s">
        <v>121</v>
      </c>
      <c r="AM42" s="765">
        <v>2</v>
      </c>
      <c r="AN42" s="771">
        <f t="shared" si="37"/>
        <v>2</v>
      </c>
      <c r="AO42" s="744" t="s">
        <v>121</v>
      </c>
      <c r="AP42" s="773" t="s">
        <v>121</v>
      </c>
      <c r="AQ42" s="771">
        <f t="shared" si="38"/>
        <v>0</v>
      </c>
      <c r="AR42" s="744" t="s">
        <v>121</v>
      </c>
      <c r="AS42" s="773" t="s">
        <v>121</v>
      </c>
      <c r="AT42" s="745">
        <f t="shared" si="39"/>
        <v>0</v>
      </c>
      <c r="AU42" s="766">
        <f t="shared" si="40"/>
        <v>2</v>
      </c>
      <c r="AV42" s="767">
        <f t="shared" si="41"/>
        <v>5</v>
      </c>
      <c r="AW42" s="768">
        <f t="shared" si="42"/>
        <v>7</v>
      </c>
      <c r="AX42" s="766">
        <f t="shared" si="43"/>
        <v>0</v>
      </c>
      <c r="AY42" s="767">
        <f t="shared" si="44"/>
        <v>2</v>
      </c>
      <c r="AZ42" s="768">
        <f t="shared" si="45"/>
        <v>2</v>
      </c>
      <c r="BA42" s="766">
        <f t="shared" si="46"/>
        <v>0</v>
      </c>
      <c r="BB42" s="767">
        <f t="shared" si="47"/>
        <v>0</v>
      </c>
      <c r="BC42" s="769">
        <f t="shared" si="48"/>
        <v>0</v>
      </c>
      <c r="BD42" s="770">
        <f t="shared" si="49"/>
        <v>9</v>
      </c>
    </row>
    <row r="43" spans="1:56" x14ac:dyDescent="0.2">
      <c r="A43" s="763" t="s">
        <v>33</v>
      </c>
      <c r="B43" s="764" t="s">
        <v>121</v>
      </c>
      <c r="C43" s="765">
        <v>2</v>
      </c>
      <c r="D43" s="745">
        <f t="shared" si="25"/>
        <v>2</v>
      </c>
      <c r="E43" s="764" t="s">
        <v>121</v>
      </c>
      <c r="F43" s="765">
        <v>2</v>
      </c>
      <c r="G43" s="771">
        <f t="shared" si="26"/>
        <v>2</v>
      </c>
      <c r="H43" s="764" t="s">
        <v>121</v>
      </c>
      <c r="I43" s="765" t="s">
        <v>121</v>
      </c>
      <c r="J43" s="771">
        <f t="shared" si="27"/>
        <v>0</v>
      </c>
      <c r="K43" s="764" t="s">
        <v>121</v>
      </c>
      <c r="L43" s="765" t="s">
        <v>121</v>
      </c>
      <c r="M43" s="771">
        <f t="shared" si="28"/>
        <v>0</v>
      </c>
      <c r="N43" s="764" t="s">
        <v>121</v>
      </c>
      <c r="O43" s="765">
        <v>1</v>
      </c>
      <c r="P43" s="771">
        <f t="shared" si="29"/>
        <v>1</v>
      </c>
      <c r="Q43" s="764" t="s">
        <v>121</v>
      </c>
      <c r="R43" s="765">
        <v>1</v>
      </c>
      <c r="S43" s="771">
        <f t="shared" si="30"/>
        <v>1</v>
      </c>
      <c r="T43" s="764" t="s">
        <v>121</v>
      </c>
      <c r="U43" s="765" t="s">
        <v>121</v>
      </c>
      <c r="V43" s="771">
        <f t="shared" si="31"/>
        <v>0</v>
      </c>
      <c r="W43" s="764" t="s">
        <v>121</v>
      </c>
      <c r="X43" s="765" t="s">
        <v>121</v>
      </c>
      <c r="Y43" s="771">
        <f t="shared" si="32"/>
        <v>0</v>
      </c>
      <c r="Z43" s="764" t="s">
        <v>121</v>
      </c>
      <c r="AA43" s="765" t="s">
        <v>121</v>
      </c>
      <c r="AB43" s="771">
        <f t="shared" si="33"/>
        <v>0</v>
      </c>
      <c r="AC43" s="764" t="s">
        <v>121</v>
      </c>
      <c r="AD43" s="765" t="s">
        <v>121</v>
      </c>
      <c r="AE43" s="771">
        <f t="shared" si="34"/>
        <v>0</v>
      </c>
      <c r="AF43" s="764" t="s">
        <v>121</v>
      </c>
      <c r="AG43" s="765">
        <v>1</v>
      </c>
      <c r="AH43" s="771">
        <f t="shared" si="35"/>
        <v>1</v>
      </c>
      <c r="AI43" s="764" t="s">
        <v>121</v>
      </c>
      <c r="AJ43" s="765">
        <v>1</v>
      </c>
      <c r="AK43" s="771">
        <f t="shared" si="36"/>
        <v>1</v>
      </c>
      <c r="AL43" s="764" t="s">
        <v>121</v>
      </c>
      <c r="AM43" s="765">
        <v>4</v>
      </c>
      <c r="AN43" s="771">
        <f t="shared" si="37"/>
        <v>4</v>
      </c>
      <c r="AO43" s="744" t="s">
        <v>121</v>
      </c>
      <c r="AP43" s="773" t="s">
        <v>121</v>
      </c>
      <c r="AQ43" s="771">
        <f t="shared" si="38"/>
        <v>0</v>
      </c>
      <c r="AR43" s="744" t="s">
        <v>121</v>
      </c>
      <c r="AS43" s="773" t="s">
        <v>121</v>
      </c>
      <c r="AT43" s="745">
        <f t="shared" si="39"/>
        <v>0</v>
      </c>
      <c r="AU43" s="766">
        <f t="shared" si="40"/>
        <v>0</v>
      </c>
      <c r="AV43" s="767">
        <f t="shared" si="41"/>
        <v>6</v>
      </c>
      <c r="AW43" s="768">
        <f t="shared" si="42"/>
        <v>6</v>
      </c>
      <c r="AX43" s="766">
        <f t="shared" si="43"/>
        <v>0</v>
      </c>
      <c r="AY43" s="767">
        <f t="shared" si="44"/>
        <v>3</v>
      </c>
      <c r="AZ43" s="768">
        <f t="shared" si="45"/>
        <v>3</v>
      </c>
      <c r="BA43" s="766">
        <f t="shared" si="46"/>
        <v>0</v>
      </c>
      <c r="BB43" s="767">
        <f t="shared" si="47"/>
        <v>1</v>
      </c>
      <c r="BC43" s="769">
        <f t="shared" si="48"/>
        <v>1</v>
      </c>
      <c r="BD43" s="770">
        <f t="shared" si="49"/>
        <v>10</v>
      </c>
    </row>
    <row r="44" spans="1:56" x14ac:dyDescent="0.2">
      <c r="A44" s="763" t="s">
        <v>148</v>
      </c>
      <c r="B44" s="764" t="s">
        <v>121</v>
      </c>
      <c r="C44" s="765" t="s">
        <v>121</v>
      </c>
      <c r="D44" s="745">
        <f t="shared" si="25"/>
        <v>0</v>
      </c>
      <c r="E44" s="764" t="s">
        <v>121</v>
      </c>
      <c r="F44" s="765" t="s">
        <v>121</v>
      </c>
      <c r="G44" s="771">
        <f t="shared" si="26"/>
        <v>0</v>
      </c>
      <c r="H44" s="764" t="s">
        <v>121</v>
      </c>
      <c r="I44" s="765" t="s">
        <v>121</v>
      </c>
      <c r="J44" s="771">
        <f t="shared" si="27"/>
        <v>0</v>
      </c>
      <c r="K44" s="764" t="s">
        <v>121</v>
      </c>
      <c r="L44" s="765" t="s">
        <v>121</v>
      </c>
      <c r="M44" s="771">
        <f t="shared" si="28"/>
        <v>0</v>
      </c>
      <c r="N44" s="764" t="s">
        <v>121</v>
      </c>
      <c r="O44" s="765" t="s">
        <v>121</v>
      </c>
      <c r="P44" s="771">
        <f t="shared" si="29"/>
        <v>0</v>
      </c>
      <c r="Q44" s="764" t="s">
        <v>121</v>
      </c>
      <c r="R44" s="765" t="s">
        <v>121</v>
      </c>
      <c r="S44" s="771">
        <f t="shared" si="30"/>
        <v>0</v>
      </c>
      <c r="T44" s="764" t="s">
        <v>121</v>
      </c>
      <c r="U44" s="765" t="s">
        <v>121</v>
      </c>
      <c r="V44" s="771">
        <f t="shared" si="31"/>
        <v>0</v>
      </c>
      <c r="W44" s="764" t="s">
        <v>121</v>
      </c>
      <c r="X44" s="765" t="s">
        <v>121</v>
      </c>
      <c r="Y44" s="771">
        <f t="shared" si="32"/>
        <v>0</v>
      </c>
      <c r="Z44" s="764" t="s">
        <v>121</v>
      </c>
      <c r="AA44" s="765" t="s">
        <v>121</v>
      </c>
      <c r="AB44" s="771">
        <f t="shared" si="33"/>
        <v>0</v>
      </c>
      <c r="AC44" s="764" t="s">
        <v>121</v>
      </c>
      <c r="AD44" s="765" t="s">
        <v>121</v>
      </c>
      <c r="AE44" s="771">
        <f t="shared" si="34"/>
        <v>0</v>
      </c>
      <c r="AF44" s="764" t="s">
        <v>121</v>
      </c>
      <c r="AG44" s="765" t="s">
        <v>121</v>
      </c>
      <c r="AH44" s="771">
        <f t="shared" si="35"/>
        <v>0</v>
      </c>
      <c r="AI44" s="764" t="s">
        <v>121</v>
      </c>
      <c r="AJ44" s="765" t="s">
        <v>121</v>
      </c>
      <c r="AK44" s="771">
        <f t="shared" si="36"/>
        <v>0</v>
      </c>
      <c r="AL44" s="764" t="s">
        <v>121</v>
      </c>
      <c r="AM44" s="765">
        <v>1</v>
      </c>
      <c r="AN44" s="771">
        <f t="shared" si="37"/>
        <v>1</v>
      </c>
      <c r="AO44" s="744" t="s">
        <v>121</v>
      </c>
      <c r="AP44" s="773" t="s">
        <v>121</v>
      </c>
      <c r="AQ44" s="771">
        <f t="shared" si="38"/>
        <v>0</v>
      </c>
      <c r="AR44" s="744" t="s">
        <v>121</v>
      </c>
      <c r="AS44" s="773" t="s">
        <v>121</v>
      </c>
      <c r="AT44" s="745">
        <f t="shared" si="39"/>
        <v>0</v>
      </c>
      <c r="AU44" s="766">
        <f t="shared" si="40"/>
        <v>0</v>
      </c>
      <c r="AV44" s="767">
        <f t="shared" si="41"/>
        <v>1</v>
      </c>
      <c r="AW44" s="768">
        <f t="shared" si="42"/>
        <v>1</v>
      </c>
      <c r="AX44" s="766">
        <f t="shared" si="43"/>
        <v>0</v>
      </c>
      <c r="AY44" s="767">
        <f t="shared" si="44"/>
        <v>0</v>
      </c>
      <c r="AZ44" s="768">
        <f t="shared" si="45"/>
        <v>0</v>
      </c>
      <c r="BA44" s="766">
        <f t="shared" si="46"/>
        <v>0</v>
      </c>
      <c r="BB44" s="767">
        <f t="shared" si="47"/>
        <v>0</v>
      </c>
      <c r="BC44" s="769">
        <f t="shared" si="48"/>
        <v>0</v>
      </c>
      <c r="BD44" s="770">
        <f t="shared" si="49"/>
        <v>1</v>
      </c>
    </row>
    <row r="45" spans="1:56" x14ac:dyDescent="0.2">
      <c r="A45" s="763" t="s">
        <v>34</v>
      </c>
      <c r="B45" s="764" t="s">
        <v>121</v>
      </c>
      <c r="C45" s="765" t="s">
        <v>121</v>
      </c>
      <c r="D45" s="745">
        <f t="shared" si="25"/>
        <v>0</v>
      </c>
      <c r="E45" s="764" t="s">
        <v>121</v>
      </c>
      <c r="F45" s="765" t="s">
        <v>121</v>
      </c>
      <c r="G45" s="771">
        <f t="shared" si="26"/>
        <v>0</v>
      </c>
      <c r="H45" s="764" t="s">
        <v>121</v>
      </c>
      <c r="I45" s="765" t="s">
        <v>121</v>
      </c>
      <c r="J45" s="771">
        <f t="shared" si="27"/>
        <v>0</v>
      </c>
      <c r="K45" s="764" t="s">
        <v>121</v>
      </c>
      <c r="L45" s="765" t="s">
        <v>121</v>
      </c>
      <c r="M45" s="771">
        <f t="shared" si="28"/>
        <v>0</v>
      </c>
      <c r="N45" s="764" t="s">
        <v>121</v>
      </c>
      <c r="O45" s="765" t="s">
        <v>121</v>
      </c>
      <c r="P45" s="771">
        <f t="shared" si="29"/>
        <v>0</v>
      </c>
      <c r="Q45" s="764" t="s">
        <v>121</v>
      </c>
      <c r="R45" s="765" t="s">
        <v>121</v>
      </c>
      <c r="S45" s="771">
        <f t="shared" si="30"/>
        <v>0</v>
      </c>
      <c r="T45" s="764" t="s">
        <v>121</v>
      </c>
      <c r="U45" s="765">
        <v>1</v>
      </c>
      <c r="V45" s="771">
        <f t="shared" si="31"/>
        <v>1</v>
      </c>
      <c r="W45" s="764" t="s">
        <v>121</v>
      </c>
      <c r="X45" s="765" t="s">
        <v>121</v>
      </c>
      <c r="Y45" s="771">
        <f t="shared" si="32"/>
        <v>0</v>
      </c>
      <c r="Z45" s="764" t="s">
        <v>121</v>
      </c>
      <c r="AA45" s="765" t="s">
        <v>121</v>
      </c>
      <c r="AB45" s="771">
        <f t="shared" si="33"/>
        <v>0</v>
      </c>
      <c r="AC45" s="764" t="s">
        <v>121</v>
      </c>
      <c r="AD45" s="765">
        <v>1</v>
      </c>
      <c r="AE45" s="771">
        <f t="shared" si="34"/>
        <v>1</v>
      </c>
      <c r="AF45" s="764" t="s">
        <v>121</v>
      </c>
      <c r="AG45" s="765" t="s">
        <v>121</v>
      </c>
      <c r="AH45" s="771">
        <f t="shared" si="35"/>
        <v>0</v>
      </c>
      <c r="AI45" s="764" t="s">
        <v>121</v>
      </c>
      <c r="AJ45" s="765" t="s">
        <v>121</v>
      </c>
      <c r="AK45" s="771">
        <f t="shared" si="36"/>
        <v>0</v>
      </c>
      <c r="AL45" s="764" t="s">
        <v>121</v>
      </c>
      <c r="AM45" s="765">
        <v>1</v>
      </c>
      <c r="AN45" s="771">
        <f t="shared" si="37"/>
        <v>1</v>
      </c>
      <c r="AO45" s="744" t="s">
        <v>121</v>
      </c>
      <c r="AP45" s="773" t="s">
        <v>121</v>
      </c>
      <c r="AQ45" s="771">
        <f t="shared" si="38"/>
        <v>0</v>
      </c>
      <c r="AR45" s="744" t="s">
        <v>121</v>
      </c>
      <c r="AS45" s="773" t="s">
        <v>121</v>
      </c>
      <c r="AT45" s="745">
        <f t="shared" si="39"/>
        <v>0</v>
      </c>
      <c r="AU45" s="766">
        <f t="shared" si="40"/>
        <v>0</v>
      </c>
      <c r="AV45" s="767">
        <f t="shared" si="41"/>
        <v>2</v>
      </c>
      <c r="AW45" s="768">
        <f t="shared" si="42"/>
        <v>2</v>
      </c>
      <c r="AX45" s="766">
        <f t="shared" si="43"/>
        <v>0</v>
      </c>
      <c r="AY45" s="767">
        <f t="shared" si="44"/>
        <v>0</v>
      </c>
      <c r="AZ45" s="768">
        <f t="shared" si="45"/>
        <v>0</v>
      </c>
      <c r="BA45" s="766">
        <f t="shared" si="46"/>
        <v>0</v>
      </c>
      <c r="BB45" s="767">
        <f t="shared" si="47"/>
        <v>0</v>
      </c>
      <c r="BC45" s="769">
        <f t="shared" si="48"/>
        <v>0</v>
      </c>
      <c r="BD45" s="770">
        <f t="shared" si="49"/>
        <v>2</v>
      </c>
    </row>
    <row r="46" spans="1:56" x14ac:dyDescent="0.2">
      <c r="A46" s="763" t="s">
        <v>35</v>
      </c>
      <c r="B46" s="764">
        <v>2</v>
      </c>
      <c r="C46" s="765">
        <v>55</v>
      </c>
      <c r="D46" s="745">
        <f t="shared" si="25"/>
        <v>57</v>
      </c>
      <c r="E46" s="764" t="s">
        <v>121</v>
      </c>
      <c r="F46" s="765">
        <v>2</v>
      </c>
      <c r="G46" s="771">
        <f t="shared" si="26"/>
        <v>2</v>
      </c>
      <c r="H46" s="764">
        <v>1</v>
      </c>
      <c r="I46" s="765">
        <v>2</v>
      </c>
      <c r="J46" s="771">
        <f t="shared" si="27"/>
        <v>3</v>
      </c>
      <c r="K46" s="764">
        <v>2</v>
      </c>
      <c r="L46" s="765">
        <v>23</v>
      </c>
      <c r="M46" s="771">
        <f t="shared" si="28"/>
        <v>25</v>
      </c>
      <c r="N46" s="764" t="s">
        <v>121</v>
      </c>
      <c r="O46" s="765">
        <v>1</v>
      </c>
      <c r="P46" s="771">
        <f t="shared" si="29"/>
        <v>1</v>
      </c>
      <c r="Q46" s="764" t="s">
        <v>121</v>
      </c>
      <c r="R46" s="765">
        <v>1</v>
      </c>
      <c r="S46" s="771">
        <f t="shared" si="30"/>
        <v>1</v>
      </c>
      <c r="T46" s="764">
        <v>19</v>
      </c>
      <c r="U46" s="765">
        <v>52</v>
      </c>
      <c r="V46" s="771">
        <f t="shared" si="31"/>
        <v>71</v>
      </c>
      <c r="W46" s="764">
        <v>1</v>
      </c>
      <c r="X46" s="765">
        <v>4</v>
      </c>
      <c r="Y46" s="771">
        <f t="shared" si="32"/>
        <v>5</v>
      </c>
      <c r="Z46" s="764" t="s">
        <v>121</v>
      </c>
      <c r="AA46" s="765" t="s">
        <v>121</v>
      </c>
      <c r="AB46" s="771">
        <f t="shared" si="33"/>
        <v>0</v>
      </c>
      <c r="AC46" s="764">
        <v>21</v>
      </c>
      <c r="AD46" s="765">
        <v>75</v>
      </c>
      <c r="AE46" s="771">
        <f t="shared" si="34"/>
        <v>96</v>
      </c>
      <c r="AF46" s="764">
        <v>1</v>
      </c>
      <c r="AG46" s="765">
        <v>5</v>
      </c>
      <c r="AH46" s="771">
        <f t="shared" si="35"/>
        <v>6</v>
      </c>
      <c r="AI46" s="764" t="s">
        <v>121</v>
      </c>
      <c r="AJ46" s="765">
        <v>1</v>
      </c>
      <c r="AK46" s="771">
        <f t="shared" si="36"/>
        <v>1</v>
      </c>
      <c r="AL46" s="764">
        <v>12</v>
      </c>
      <c r="AM46" s="765">
        <v>47</v>
      </c>
      <c r="AN46" s="771">
        <f t="shared" si="37"/>
        <v>59</v>
      </c>
      <c r="AO46" s="744" t="s">
        <v>121</v>
      </c>
      <c r="AP46" s="773">
        <v>2</v>
      </c>
      <c r="AQ46" s="771">
        <f t="shared" si="38"/>
        <v>2</v>
      </c>
      <c r="AR46" s="744">
        <v>1</v>
      </c>
      <c r="AS46" s="773">
        <v>2</v>
      </c>
      <c r="AT46" s="745">
        <f t="shared" si="39"/>
        <v>3</v>
      </c>
      <c r="AU46" s="766">
        <f t="shared" si="40"/>
        <v>35</v>
      </c>
      <c r="AV46" s="767">
        <f t="shared" si="41"/>
        <v>177</v>
      </c>
      <c r="AW46" s="768">
        <f t="shared" si="42"/>
        <v>212</v>
      </c>
      <c r="AX46" s="766">
        <f t="shared" si="43"/>
        <v>1</v>
      </c>
      <c r="AY46" s="767">
        <f t="shared" si="44"/>
        <v>9</v>
      </c>
      <c r="AZ46" s="768">
        <f t="shared" si="45"/>
        <v>10</v>
      </c>
      <c r="BA46" s="766">
        <f t="shared" si="46"/>
        <v>2</v>
      </c>
      <c r="BB46" s="767">
        <f t="shared" si="47"/>
        <v>5</v>
      </c>
      <c r="BC46" s="769">
        <f t="shared" si="48"/>
        <v>7</v>
      </c>
      <c r="BD46" s="770">
        <f t="shared" si="49"/>
        <v>229</v>
      </c>
    </row>
    <row r="47" spans="1:56" x14ac:dyDescent="0.2">
      <c r="A47" s="763" t="s">
        <v>36</v>
      </c>
      <c r="B47" s="764">
        <v>2</v>
      </c>
      <c r="C47" s="765">
        <v>2</v>
      </c>
      <c r="D47" s="745">
        <f t="shared" si="25"/>
        <v>4</v>
      </c>
      <c r="E47" s="764" t="s">
        <v>121</v>
      </c>
      <c r="F47" s="765" t="s">
        <v>121</v>
      </c>
      <c r="G47" s="771">
        <f t="shared" si="26"/>
        <v>0</v>
      </c>
      <c r="H47" s="764" t="s">
        <v>121</v>
      </c>
      <c r="I47" s="765" t="s">
        <v>121</v>
      </c>
      <c r="J47" s="771">
        <f t="shared" si="27"/>
        <v>0</v>
      </c>
      <c r="K47" s="764">
        <v>2</v>
      </c>
      <c r="L47" s="765">
        <v>1</v>
      </c>
      <c r="M47" s="771">
        <f t="shared" si="28"/>
        <v>3</v>
      </c>
      <c r="N47" s="764" t="s">
        <v>121</v>
      </c>
      <c r="O47" s="765" t="s">
        <v>121</v>
      </c>
      <c r="P47" s="771">
        <f t="shared" si="29"/>
        <v>0</v>
      </c>
      <c r="Q47" s="764" t="s">
        <v>121</v>
      </c>
      <c r="R47" s="765" t="s">
        <v>121</v>
      </c>
      <c r="S47" s="771">
        <f t="shared" si="30"/>
        <v>0</v>
      </c>
      <c r="T47" s="764">
        <v>2</v>
      </c>
      <c r="U47" s="765">
        <v>1</v>
      </c>
      <c r="V47" s="771">
        <f t="shared" si="31"/>
        <v>3</v>
      </c>
      <c r="W47" s="764" t="s">
        <v>121</v>
      </c>
      <c r="X47" s="765" t="s">
        <v>121</v>
      </c>
      <c r="Y47" s="771">
        <f t="shared" si="32"/>
        <v>0</v>
      </c>
      <c r="Z47" s="764" t="s">
        <v>121</v>
      </c>
      <c r="AA47" s="765" t="s">
        <v>121</v>
      </c>
      <c r="AB47" s="771">
        <f t="shared" si="33"/>
        <v>0</v>
      </c>
      <c r="AC47" s="764">
        <v>4</v>
      </c>
      <c r="AD47" s="765">
        <v>2</v>
      </c>
      <c r="AE47" s="771">
        <f t="shared" si="34"/>
        <v>6</v>
      </c>
      <c r="AF47" s="764" t="s">
        <v>121</v>
      </c>
      <c r="AG47" s="765" t="s">
        <v>121</v>
      </c>
      <c r="AH47" s="771">
        <f t="shared" si="35"/>
        <v>0</v>
      </c>
      <c r="AI47" s="764" t="s">
        <v>121</v>
      </c>
      <c r="AJ47" s="765" t="s">
        <v>121</v>
      </c>
      <c r="AK47" s="771">
        <f t="shared" si="36"/>
        <v>0</v>
      </c>
      <c r="AL47" s="764">
        <v>2</v>
      </c>
      <c r="AM47" s="765" t="s">
        <v>121</v>
      </c>
      <c r="AN47" s="771">
        <f t="shared" si="37"/>
        <v>2</v>
      </c>
      <c r="AO47" s="744" t="s">
        <v>121</v>
      </c>
      <c r="AP47" s="773" t="s">
        <v>121</v>
      </c>
      <c r="AQ47" s="771">
        <f t="shared" si="38"/>
        <v>0</v>
      </c>
      <c r="AR47" s="744" t="s">
        <v>121</v>
      </c>
      <c r="AS47" s="773">
        <v>1</v>
      </c>
      <c r="AT47" s="745">
        <f t="shared" si="39"/>
        <v>1</v>
      </c>
      <c r="AU47" s="766">
        <f t="shared" si="40"/>
        <v>8</v>
      </c>
      <c r="AV47" s="767">
        <f t="shared" si="41"/>
        <v>4</v>
      </c>
      <c r="AW47" s="768">
        <f t="shared" si="42"/>
        <v>12</v>
      </c>
      <c r="AX47" s="766">
        <f t="shared" si="43"/>
        <v>0</v>
      </c>
      <c r="AY47" s="767">
        <f t="shared" si="44"/>
        <v>0</v>
      </c>
      <c r="AZ47" s="768">
        <f t="shared" si="45"/>
        <v>0</v>
      </c>
      <c r="BA47" s="766">
        <f t="shared" si="46"/>
        <v>0</v>
      </c>
      <c r="BB47" s="767">
        <f t="shared" si="47"/>
        <v>1</v>
      </c>
      <c r="BC47" s="769">
        <f t="shared" si="48"/>
        <v>1</v>
      </c>
      <c r="BD47" s="770">
        <f t="shared" si="49"/>
        <v>13</v>
      </c>
    </row>
    <row r="48" spans="1:56" x14ac:dyDescent="0.2">
      <c r="A48" s="763" t="s">
        <v>37</v>
      </c>
      <c r="B48" s="764">
        <v>2</v>
      </c>
      <c r="C48" s="765">
        <v>10</v>
      </c>
      <c r="D48" s="745">
        <f t="shared" si="25"/>
        <v>12</v>
      </c>
      <c r="E48" s="764">
        <v>1</v>
      </c>
      <c r="F48" s="765">
        <v>3</v>
      </c>
      <c r="G48" s="771">
        <f t="shared" si="26"/>
        <v>4</v>
      </c>
      <c r="H48" s="764" t="s">
        <v>121</v>
      </c>
      <c r="I48" s="765" t="s">
        <v>121</v>
      </c>
      <c r="J48" s="771">
        <f t="shared" si="27"/>
        <v>0</v>
      </c>
      <c r="K48" s="764">
        <v>11</v>
      </c>
      <c r="L48" s="765">
        <v>12</v>
      </c>
      <c r="M48" s="771">
        <f t="shared" si="28"/>
        <v>23</v>
      </c>
      <c r="N48" s="764" t="s">
        <v>121</v>
      </c>
      <c r="O48" s="765">
        <v>2</v>
      </c>
      <c r="P48" s="771">
        <f t="shared" si="29"/>
        <v>2</v>
      </c>
      <c r="Q48" s="764">
        <v>1</v>
      </c>
      <c r="R48" s="765">
        <v>1</v>
      </c>
      <c r="S48" s="771">
        <f t="shared" si="30"/>
        <v>2</v>
      </c>
      <c r="T48" s="764">
        <v>2</v>
      </c>
      <c r="U48" s="765">
        <v>3</v>
      </c>
      <c r="V48" s="771">
        <f t="shared" si="31"/>
        <v>5</v>
      </c>
      <c r="W48" s="764" t="s">
        <v>121</v>
      </c>
      <c r="X48" s="765" t="s">
        <v>121</v>
      </c>
      <c r="Y48" s="771">
        <f t="shared" si="32"/>
        <v>0</v>
      </c>
      <c r="Z48" s="764">
        <v>1</v>
      </c>
      <c r="AA48" s="765" t="s">
        <v>121</v>
      </c>
      <c r="AB48" s="771">
        <f t="shared" si="33"/>
        <v>1</v>
      </c>
      <c r="AC48" s="764">
        <v>13</v>
      </c>
      <c r="AD48" s="765">
        <v>15</v>
      </c>
      <c r="AE48" s="771">
        <f t="shared" si="34"/>
        <v>28</v>
      </c>
      <c r="AF48" s="764" t="s">
        <v>121</v>
      </c>
      <c r="AG48" s="765">
        <v>2</v>
      </c>
      <c r="AH48" s="771">
        <f t="shared" si="35"/>
        <v>2</v>
      </c>
      <c r="AI48" s="764">
        <v>2</v>
      </c>
      <c r="AJ48" s="765">
        <v>1</v>
      </c>
      <c r="AK48" s="771">
        <f t="shared" si="36"/>
        <v>3</v>
      </c>
      <c r="AL48" s="764">
        <v>3</v>
      </c>
      <c r="AM48" s="765">
        <v>12</v>
      </c>
      <c r="AN48" s="771">
        <f t="shared" si="37"/>
        <v>15</v>
      </c>
      <c r="AO48" s="744" t="s">
        <v>121</v>
      </c>
      <c r="AP48" s="773" t="s">
        <v>121</v>
      </c>
      <c r="AQ48" s="771">
        <f t="shared" si="38"/>
        <v>0</v>
      </c>
      <c r="AR48" s="744">
        <v>2</v>
      </c>
      <c r="AS48" s="773">
        <v>3</v>
      </c>
      <c r="AT48" s="745">
        <f t="shared" si="39"/>
        <v>5</v>
      </c>
      <c r="AU48" s="766">
        <f t="shared" si="40"/>
        <v>18</v>
      </c>
      <c r="AV48" s="767">
        <f t="shared" si="41"/>
        <v>37</v>
      </c>
      <c r="AW48" s="768">
        <f t="shared" si="42"/>
        <v>55</v>
      </c>
      <c r="AX48" s="766">
        <f t="shared" si="43"/>
        <v>1</v>
      </c>
      <c r="AY48" s="767">
        <f t="shared" si="44"/>
        <v>5</v>
      </c>
      <c r="AZ48" s="768">
        <f t="shared" si="45"/>
        <v>6</v>
      </c>
      <c r="BA48" s="766">
        <f t="shared" si="46"/>
        <v>4</v>
      </c>
      <c r="BB48" s="767">
        <f t="shared" si="47"/>
        <v>4</v>
      </c>
      <c r="BC48" s="769">
        <f t="shared" si="48"/>
        <v>8</v>
      </c>
      <c r="BD48" s="770">
        <f t="shared" si="49"/>
        <v>69</v>
      </c>
    </row>
    <row r="49" spans="1:56" x14ac:dyDescent="0.2">
      <c r="A49" s="763" t="s">
        <v>38</v>
      </c>
      <c r="B49" s="764" t="s">
        <v>121</v>
      </c>
      <c r="C49" s="765">
        <v>5</v>
      </c>
      <c r="D49" s="745">
        <f t="shared" si="25"/>
        <v>5</v>
      </c>
      <c r="E49" s="764" t="s">
        <v>121</v>
      </c>
      <c r="F49" s="765" t="s">
        <v>121</v>
      </c>
      <c r="G49" s="771">
        <f t="shared" si="26"/>
        <v>0</v>
      </c>
      <c r="H49" s="764" t="s">
        <v>121</v>
      </c>
      <c r="I49" s="765" t="s">
        <v>121</v>
      </c>
      <c r="J49" s="771">
        <f t="shared" si="27"/>
        <v>0</v>
      </c>
      <c r="K49" s="764" t="s">
        <v>121</v>
      </c>
      <c r="L49" s="765">
        <v>3</v>
      </c>
      <c r="M49" s="771">
        <f t="shared" si="28"/>
        <v>3</v>
      </c>
      <c r="N49" s="764" t="s">
        <v>121</v>
      </c>
      <c r="O49" s="765" t="s">
        <v>121</v>
      </c>
      <c r="P49" s="771">
        <f t="shared" si="29"/>
        <v>0</v>
      </c>
      <c r="Q49" s="764" t="s">
        <v>121</v>
      </c>
      <c r="R49" s="765" t="s">
        <v>121</v>
      </c>
      <c r="S49" s="771">
        <f t="shared" si="30"/>
        <v>0</v>
      </c>
      <c r="T49" s="764" t="s">
        <v>121</v>
      </c>
      <c r="U49" s="765">
        <v>1</v>
      </c>
      <c r="V49" s="771">
        <f t="shared" si="31"/>
        <v>1</v>
      </c>
      <c r="W49" s="764" t="s">
        <v>121</v>
      </c>
      <c r="X49" s="765" t="s">
        <v>121</v>
      </c>
      <c r="Y49" s="771">
        <f t="shared" si="32"/>
        <v>0</v>
      </c>
      <c r="Z49" s="764" t="s">
        <v>121</v>
      </c>
      <c r="AA49" s="765" t="s">
        <v>121</v>
      </c>
      <c r="AB49" s="771">
        <f t="shared" si="33"/>
        <v>0</v>
      </c>
      <c r="AC49" s="764" t="s">
        <v>121</v>
      </c>
      <c r="AD49" s="765">
        <v>4</v>
      </c>
      <c r="AE49" s="771">
        <f t="shared" si="34"/>
        <v>4</v>
      </c>
      <c r="AF49" s="764" t="s">
        <v>121</v>
      </c>
      <c r="AG49" s="765" t="s">
        <v>121</v>
      </c>
      <c r="AH49" s="771">
        <f t="shared" si="35"/>
        <v>0</v>
      </c>
      <c r="AI49" s="764" t="s">
        <v>121</v>
      </c>
      <c r="AJ49" s="765" t="s">
        <v>121</v>
      </c>
      <c r="AK49" s="771">
        <f t="shared" si="36"/>
        <v>0</v>
      </c>
      <c r="AL49" s="764" t="s">
        <v>121</v>
      </c>
      <c r="AM49" s="765">
        <v>5</v>
      </c>
      <c r="AN49" s="771">
        <f t="shared" si="37"/>
        <v>5</v>
      </c>
      <c r="AO49" s="744" t="s">
        <v>121</v>
      </c>
      <c r="AP49" s="773">
        <v>1</v>
      </c>
      <c r="AQ49" s="771">
        <f t="shared" si="38"/>
        <v>1</v>
      </c>
      <c r="AR49" s="744" t="s">
        <v>121</v>
      </c>
      <c r="AS49" s="773" t="s">
        <v>121</v>
      </c>
      <c r="AT49" s="745">
        <f t="shared" si="39"/>
        <v>0</v>
      </c>
      <c r="AU49" s="766">
        <f t="shared" si="40"/>
        <v>0</v>
      </c>
      <c r="AV49" s="767">
        <f t="shared" si="41"/>
        <v>14</v>
      </c>
      <c r="AW49" s="768">
        <f t="shared" si="42"/>
        <v>14</v>
      </c>
      <c r="AX49" s="766">
        <f t="shared" si="43"/>
        <v>0</v>
      </c>
      <c r="AY49" s="767">
        <f t="shared" si="44"/>
        <v>1</v>
      </c>
      <c r="AZ49" s="768">
        <f t="shared" si="45"/>
        <v>1</v>
      </c>
      <c r="BA49" s="766">
        <f t="shared" si="46"/>
        <v>0</v>
      </c>
      <c r="BB49" s="767">
        <f t="shared" si="47"/>
        <v>0</v>
      </c>
      <c r="BC49" s="769">
        <f t="shared" si="48"/>
        <v>0</v>
      </c>
      <c r="BD49" s="770">
        <f t="shared" si="49"/>
        <v>15</v>
      </c>
    </row>
    <row r="50" spans="1:56" x14ac:dyDescent="0.2">
      <c r="A50" s="763" t="s">
        <v>39</v>
      </c>
      <c r="B50" s="764">
        <v>1</v>
      </c>
      <c r="C50" s="765">
        <v>5</v>
      </c>
      <c r="D50" s="745">
        <f t="shared" si="25"/>
        <v>6</v>
      </c>
      <c r="E50" s="764" t="s">
        <v>121</v>
      </c>
      <c r="F50" s="765">
        <v>1</v>
      </c>
      <c r="G50" s="771">
        <f t="shared" si="26"/>
        <v>1</v>
      </c>
      <c r="H50" s="764" t="s">
        <v>121</v>
      </c>
      <c r="I50" s="765">
        <v>1</v>
      </c>
      <c r="J50" s="771">
        <f t="shared" si="27"/>
        <v>1</v>
      </c>
      <c r="K50" s="764">
        <v>1</v>
      </c>
      <c r="L50" s="765">
        <v>3</v>
      </c>
      <c r="M50" s="771">
        <f t="shared" si="28"/>
        <v>4</v>
      </c>
      <c r="N50" s="764" t="s">
        <v>121</v>
      </c>
      <c r="O50" s="765" t="s">
        <v>121</v>
      </c>
      <c r="P50" s="771">
        <f t="shared" si="29"/>
        <v>0</v>
      </c>
      <c r="Q50" s="764">
        <v>1</v>
      </c>
      <c r="R50" s="765" t="s">
        <v>121</v>
      </c>
      <c r="S50" s="771">
        <f t="shared" si="30"/>
        <v>1</v>
      </c>
      <c r="T50" s="764">
        <v>1</v>
      </c>
      <c r="U50" s="765">
        <v>1</v>
      </c>
      <c r="V50" s="771">
        <f t="shared" si="31"/>
        <v>2</v>
      </c>
      <c r="W50" s="764" t="s">
        <v>121</v>
      </c>
      <c r="X50" s="765" t="s">
        <v>121</v>
      </c>
      <c r="Y50" s="771">
        <f t="shared" si="32"/>
        <v>0</v>
      </c>
      <c r="Z50" s="764" t="s">
        <v>121</v>
      </c>
      <c r="AA50" s="765" t="s">
        <v>121</v>
      </c>
      <c r="AB50" s="771">
        <f t="shared" si="33"/>
        <v>0</v>
      </c>
      <c r="AC50" s="764">
        <v>2</v>
      </c>
      <c r="AD50" s="765">
        <v>4</v>
      </c>
      <c r="AE50" s="771">
        <f t="shared" si="34"/>
        <v>6</v>
      </c>
      <c r="AF50" s="764" t="s">
        <v>121</v>
      </c>
      <c r="AG50" s="765" t="s">
        <v>121</v>
      </c>
      <c r="AH50" s="771">
        <f t="shared" si="35"/>
        <v>0</v>
      </c>
      <c r="AI50" s="764">
        <v>1</v>
      </c>
      <c r="AJ50" s="765" t="s">
        <v>121</v>
      </c>
      <c r="AK50" s="771">
        <f t="shared" si="36"/>
        <v>1</v>
      </c>
      <c r="AL50" s="764">
        <v>5</v>
      </c>
      <c r="AM50" s="765">
        <v>11</v>
      </c>
      <c r="AN50" s="771">
        <f t="shared" si="37"/>
        <v>16</v>
      </c>
      <c r="AO50" s="744">
        <v>1</v>
      </c>
      <c r="AP50" s="773">
        <v>1</v>
      </c>
      <c r="AQ50" s="771">
        <f t="shared" si="38"/>
        <v>2</v>
      </c>
      <c r="AR50" s="744" t="s">
        <v>121</v>
      </c>
      <c r="AS50" s="773">
        <v>1</v>
      </c>
      <c r="AT50" s="745">
        <f t="shared" si="39"/>
        <v>1</v>
      </c>
      <c r="AU50" s="766">
        <f t="shared" si="40"/>
        <v>8</v>
      </c>
      <c r="AV50" s="767">
        <f t="shared" si="41"/>
        <v>20</v>
      </c>
      <c r="AW50" s="768">
        <f t="shared" si="42"/>
        <v>28</v>
      </c>
      <c r="AX50" s="766">
        <f t="shared" si="43"/>
        <v>1</v>
      </c>
      <c r="AY50" s="767">
        <f t="shared" si="44"/>
        <v>2</v>
      </c>
      <c r="AZ50" s="768">
        <f t="shared" si="45"/>
        <v>3</v>
      </c>
      <c r="BA50" s="766">
        <f t="shared" si="46"/>
        <v>1</v>
      </c>
      <c r="BB50" s="767">
        <f t="shared" si="47"/>
        <v>2</v>
      </c>
      <c r="BC50" s="769">
        <f t="shared" si="48"/>
        <v>3</v>
      </c>
      <c r="BD50" s="770">
        <f t="shared" si="49"/>
        <v>34</v>
      </c>
    </row>
    <row r="51" spans="1:56" x14ac:dyDescent="0.2">
      <c r="A51" s="763" t="s">
        <v>40</v>
      </c>
      <c r="B51" s="744" t="s">
        <v>121</v>
      </c>
      <c r="C51" s="773">
        <v>1</v>
      </c>
      <c r="D51" s="745">
        <f t="shared" si="25"/>
        <v>1</v>
      </c>
      <c r="E51" s="744" t="s">
        <v>121</v>
      </c>
      <c r="F51" s="773" t="s">
        <v>121</v>
      </c>
      <c r="G51" s="745">
        <f t="shared" si="26"/>
        <v>0</v>
      </c>
      <c r="H51" s="744" t="s">
        <v>121</v>
      </c>
      <c r="I51" s="773" t="s">
        <v>121</v>
      </c>
      <c r="J51" s="745">
        <f t="shared" si="27"/>
        <v>0</v>
      </c>
      <c r="K51" s="744">
        <v>1</v>
      </c>
      <c r="L51" s="773">
        <v>1</v>
      </c>
      <c r="M51" s="745">
        <f t="shared" si="28"/>
        <v>2</v>
      </c>
      <c r="N51" s="744" t="s">
        <v>121</v>
      </c>
      <c r="O51" s="773" t="s">
        <v>121</v>
      </c>
      <c r="P51" s="745">
        <f t="shared" si="29"/>
        <v>0</v>
      </c>
      <c r="Q51" s="744" t="s">
        <v>121</v>
      </c>
      <c r="R51" s="773" t="s">
        <v>121</v>
      </c>
      <c r="S51" s="745">
        <f t="shared" si="30"/>
        <v>0</v>
      </c>
      <c r="T51" s="744" t="s">
        <v>121</v>
      </c>
      <c r="U51" s="773" t="s">
        <v>121</v>
      </c>
      <c r="V51" s="745">
        <f t="shared" si="31"/>
        <v>0</v>
      </c>
      <c r="W51" s="744" t="s">
        <v>121</v>
      </c>
      <c r="X51" s="773" t="s">
        <v>121</v>
      </c>
      <c r="Y51" s="745">
        <f t="shared" si="32"/>
        <v>0</v>
      </c>
      <c r="Z51" s="744" t="s">
        <v>121</v>
      </c>
      <c r="AA51" s="773" t="s">
        <v>121</v>
      </c>
      <c r="AB51" s="745">
        <f t="shared" si="33"/>
        <v>0</v>
      </c>
      <c r="AC51" s="744">
        <v>1</v>
      </c>
      <c r="AD51" s="773">
        <v>1</v>
      </c>
      <c r="AE51" s="745">
        <f t="shared" si="34"/>
        <v>2</v>
      </c>
      <c r="AF51" s="744" t="s">
        <v>121</v>
      </c>
      <c r="AG51" s="773" t="s">
        <v>121</v>
      </c>
      <c r="AH51" s="745">
        <f t="shared" si="35"/>
        <v>0</v>
      </c>
      <c r="AI51" s="744" t="s">
        <v>121</v>
      </c>
      <c r="AJ51" s="773" t="s">
        <v>121</v>
      </c>
      <c r="AK51" s="745">
        <f t="shared" si="36"/>
        <v>0</v>
      </c>
      <c r="AL51" s="744" t="s">
        <v>121</v>
      </c>
      <c r="AM51" s="773">
        <v>1</v>
      </c>
      <c r="AN51" s="745">
        <f t="shared" si="37"/>
        <v>1</v>
      </c>
      <c r="AO51" s="744" t="s">
        <v>121</v>
      </c>
      <c r="AP51" s="773" t="s">
        <v>121</v>
      </c>
      <c r="AQ51" s="771">
        <f t="shared" si="38"/>
        <v>0</v>
      </c>
      <c r="AR51" s="744" t="s">
        <v>121</v>
      </c>
      <c r="AS51" s="773" t="s">
        <v>121</v>
      </c>
      <c r="AT51" s="745">
        <f t="shared" si="39"/>
        <v>0</v>
      </c>
      <c r="AU51" s="766">
        <f t="shared" si="40"/>
        <v>1</v>
      </c>
      <c r="AV51" s="767">
        <f t="shared" si="41"/>
        <v>3</v>
      </c>
      <c r="AW51" s="768">
        <f t="shared" si="42"/>
        <v>4</v>
      </c>
      <c r="AX51" s="766">
        <f t="shared" si="43"/>
        <v>0</v>
      </c>
      <c r="AY51" s="767">
        <f t="shared" si="44"/>
        <v>0</v>
      </c>
      <c r="AZ51" s="768">
        <f t="shared" si="45"/>
        <v>0</v>
      </c>
      <c r="BA51" s="766">
        <f t="shared" si="46"/>
        <v>0</v>
      </c>
      <c r="BB51" s="767">
        <f t="shared" si="47"/>
        <v>0</v>
      </c>
      <c r="BC51" s="769">
        <f t="shared" si="48"/>
        <v>0</v>
      </c>
      <c r="BD51" s="770">
        <f t="shared" si="49"/>
        <v>4</v>
      </c>
    </row>
    <row r="52" spans="1:56" x14ac:dyDescent="0.2">
      <c r="A52" s="763" t="s">
        <v>41</v>
      </c>
      <c r="B52" s="764">
        <v>12</v>
      </c>
      <c r="C52" s="765">
        <v>7</v>
      </c>
      <c r="D52" s="745">
        <f t="shared" si="25"/>
        <v>19</v>
      </c>
      <c r="E52" s="764" t="s">
        <v>121</v>
      </c>
      <c r="F52" s="765">
        <v>1</v>
      </c>
      <c r="G52" s="771">
        <f t="shared" si="26"/>
        <v>1</v>
      </c>
      <c r="H52" s="764">
        <v>1</v>
      </c>
      <c r="I52" s="765">
        <v>1</v>
      </c>
      <c r="J52" s="771">
        <f t="shared" si="27"/>
        <v>2</v>
      </c>
      <c r="K52" s="764">
        <v>4</v>
      </c>
      <c r="L52" s="765">
        <v>2</v>
      </c>
      <c r="M52" s="771">
        <f t="shared" si="28"/>
        <v>6</v>
      </c>
      <c r="N52" s="764">
        <v>1</v>
      </c>
      <c r="O52" s="765" t="s">
        <v>121</v>
      </c>
      <c r="P52" s="771">
        <f t="shared" si="29"/>
        <v>1</v>
      </c>
      <c r="Q52" s="764" t="s">
        <v>121</v>
      </c>
      <c r="R52" s="765" t="s">
        <v>121</v>
      </c>
      <c r="S52" s="771">
        <f t="shared" si="30"/>
        <v>0</v>
      </c>
      <c r="T52" s="764">
        <v>5</v>
      </c>
      <c r="U52" s="765">
        <v>1</v>
      </c>
      <c r="V52" s="771">
        <f t="shared" si="31"/>
        <v>6</v>
      </c>
      <c r="W52" s="764" t="s">
        <v>121</v>
      </c>
      <c r="X52" s="765">
        <v>1</v>
      </c>
      <c r="Y52" s="771">
        <f t="shared" si="32"/>
        <v>1</v>
      </c>
      <c r="Z52" s="764" t="s">
        <v>121</v>
      </c>
      <c r="AA52" s="765" t="s">
        <v>121</v>
      </c>
      <c r="AB52" s="771">
        <f t="shared" si="33"/>
        <v>0</v>
      </c>
      <c r="AC52" s="764">
        <v>9</v>
      </c>
      <c r="AD52" s="765">
        <v>3</v>
      </c>
      <c r="AE52" s="771">
        <f t="shared" si="34"/>
        <v>12</v>
      </c>
      <c r="AF52" s="764">
        <v>1</v>
      </c>
      <c r="AG52" s="765">
        <v>1</v>
      </c>
      <c r="AH52" s="771">
        <f t="shared" si="35"/>
        <v>2</v>
      </c>
      <c r="AI52" s="764" t="s">
        <v>121</v>
      </c>
      <c r="AJ52" s="765" t="s">
        <v>121</v>
      </c>
      <c r="AK52" s="771">
        <f t="shared" si="36"/>
        <v>0</v>
      </c>
      <c r="AL52" s="764">
        <v>10</v>
      </c>
      <c r="AM52" s="765">
        <v>6</v>
      </c>
      <c r="AN52" s="771">
        <f t="shared" si="37"/>
        <v>16</v>
      </c>
      <c r="AO52" s="744" t="s">
        <v>121</v>
      </c>
      <c r="AP52" s="773" t="s">
        <v>121</v>
      </c>
      <c r="AQ52" s="771">
        <f t="shared" si="38"/>
        <v>0</v>
      </c>
      <c r="AR52" s="744" t="s">
        <v>121</v>
      </c>
      <c r="AS52" s="773" t="s">
        <v>121</v>
      </c>
      <c r="AT52" s="745">
        <f t="shared" si="39"/>
        <v>0</v>
      </c>
      <c r="AU52" s="766">
        <f t="shared" si="40"/>
        <v>31</v>
      </c>
      <c r="AV52" s="767">
        <f t="shared" si="41"/>
        <v>16</v>
      </c>
      <c r="AW52" s="768">
        <f t="shared" si="42"/>
        <v>47</v>
      </c>
      <c r="AX52" s="766">
        <f t="shared" si="43"/>
        <v>1</v>
      </c>
      <c r="AY52" s="767">
        <f t="shared" si="44"/>
        <v>2</v>
      </c>
      <c r="AZ52" s="768">
        <f t="shared" si="45"/>
        <v>3</v>
      </c>
      <c r="BA52" s="766">
        <f t="shared" si="46"/>
        <v>1</v>
      </c>
      <c r="BB52" s="767">
        <f t="shared" si="47"/>
        <v>1</v>
      </c>
      <c r="BC52" s="769">
        <f t="shared" si="48"/>
        <v>2</v>
      </c>
      <c r="BD52" s="770">
        <f t="shared" si="49"/>
        <v>52</v>
      </c>
    </row>
    <row r="53" spans="1:56" x14ac:dyDescent="0.2">
      <c r="A53" s="763" t="s">
        <v>42</v>
      </c>
      <c r="B53" s="764">
        <v>1</v>
      </c>
      <c r="C53" s="765">
        <v>3</v>
      </c>
      <c r="D53" s="745">
        <f t="shared" si="25"/>
        <v>4</v>
      </c>
      <c r="E53" s="764" t="s">
        <v>121</v>
      </c>
      <c r="F53" s="765" t="s">
        <v>121</v>
      </c>
      <c r="G53" s="771">
        <f t="shared" si="26"/>
        <v>0</v>
      </c>
      <c r="H53" s="764" t="s">
        <v>121</v>
      </c>
      <c r="I53" s="765" t="s">
        <v>121</v>
      </c>
      <c r="J53" s="771">
        <f t="shared" si="27"/>
        <v>0</v>
      </c>
      <c r="K53" s="764">
        <v>1</v>
      </c>
      <c r="L53" s="765" t="s">
        <v>121</v>
      </c>
      <c r="M53" s="771">
        <f t="shared" si="28"/>
        <v>1</v>
      </c>
      <c r="N53" s="764" t="s">
        <v>121</v>
      </c>
      <c r="O53" s="765" t="s">
        <v>121</v>
      </c>
      <c r="P53" s="771">
        <f t="shared" si="29"/>
        <v>0</v>
      </c>
      <c r="Q53" s="764" t="s">
        <v>121</v>
      </c>
      <c r="R53" s="765" t="s">
        <v>121</v>
      </c>
      <c r="S53" s="771">
        <f t="shared" si="30"/>
        <v>0</v>
      </c>
      <c r="T53" s="764" t="s">
        <v>121</v>
      </c>
      <c r="U53" s="765" t="s">
        <v>121</v>
      </c>
      <c r="V53" s="771">
        <f t="shared" si="31"/>
        <v>0</v>
      </c>
      <c r="W53" s="764" t="s">
        <v>121</v>
      </c>
      <c r="X53" s="765">
        <v>1</v>
      </c>
      <c r="Y53" s="771">
        <f t="shared" si="32"/>
        <v>1</v>
      </c>
      <c r="Z53" s="764">
        <v>2</v>
      </c>
      <c r="AA53" s="765" t="s">
        <v>121</v>
      </c>
      <c r="AB53" s="771">
        <f t="shared" si="33"/>
        <v>2</v>
      </c>
      <c r="AC53" s="764">
        <v>1</v>
      </c>
      <c r="AD53" s="765" t="s">
        <v>121</v>
      </c>
      <c r="AE53" s="771">
        <f t="shared" si="34"/>
        <v>1</v>
      </c>
      <c r="AF53" s="764" t="s">
        <v>121</v>
      </c>
      <c r="AG53" s="765">
        <v>1</v>
      </c>
      <c r="AH53" s="771">
        <f t="shared" si="35"/>
        <v>1</v>
      </c>
      <c r="AI53" s="764">
        <v>2</v>
      </c>
      <c r="AJ53" s="765" t="s">
        <v>121</v>
      </c>
      <c r="AK53" s="771">
        <f t="shared" si="36"/>
        <v>2</v>
      </c>
      <c r="AL53" s="764" t="s">
        <v>121</v>
      </c>
      <c r="AM53" s="765">
        <v>1</v>
      </c>
      <c r="AN53" s="771">
        <f t="shared" si="37"/>
        <v>1</v>
      </c>
      <c r="AO53" s="744" t="s">
        <v>121</v>
      </c>
      <c r="AP53" s="773" t="s">
        <v>121</v>
      </c>
      <c r="AQ53" s="771">
        <f t="shared" si="38"/>
        <v>0</v>
      </c>
      <c r="AR53" s="744">
        <v>1</v>
      </c>
      <c r="AS53" s="773" t="s">
        <v>121</v>
      </c>
      <c r="AT53" s="745">
        <f t="shared" si="39"/>
        <v>1</v>
      </c>
      <c r="AU53" s="766">
        <f t="shared" si="40"/>
        <v>2</v>
      </c>
      <c r="AV53" s="767">
        <f t="shared" si="41"/>
        <v>4</v>
      </c>
      <c r="AW53" s="768">
        <f t="shared" si="42"/>
        <v>6</v>
      </c>
      <c r="AX53" s="766">
        <f t="shared" si="43"/>
        <v>0</v>
      </c>
      <c r="AY53" s="767">
        <f t="shared" si="44"/>
        <v>1</v>
      </c>
      <c r="AZ53" s="768">
        <f t="shared" si="45"/>
        <v>1</v>
      </c>
      <c r="BA53" s="766">
        <f t="shared" si="46"/>
        <v>3</v>
      </c>
      <c r="BB53" s="767">
        <f t="shared" si="47"/>
        <v>0</v>
      </c>
      <c r="BC53" s="769">
        <f t="shared" si="48"/>
        <v>3</v>
      </c>
      <c r="BD53" s="770">
        <f t="shared" si="49"/>
        <v>10</v>
      </c>
    </row>
    <row r="54" spans="1:56" x14ac:dyDescent="0.2">
      <c r="A54" s="763" t="s">
        <v>43</v>
      </c>
      <c r="B54" s="744">
        <v>1</v>
      </c>
      <c r="C54" s="772">
        <v>4</v>
      </c>
      <c r="D54" s="745">
        <f t="shared" si="25"/>
        <v>5</v>
      </c>
      <c r="E54" s="744" t="s">
        <v>121</v>
      </c>
      <c r="F54" s="772">
        <v>1</v>
      </c>
      <c r="G54" s="771">
        <f t="shared" si="26"/>
        <v>1</v>
      </c>
      <c r="H54" s="744" t="s">
        <v>121</v>
      </c>
      <c r="I54" s="772">
        <v>1</v>
      </c>
      <c r="J54" s="771">
        <f t="shared" si="27"/>
        <v>1</v>
      </c>
      <c r="K54" s="744">
        <v>1</v>
      </c>
      <c r="L54" s="772">
        <v>6</v>
      </c>
      <c r="M54" s="771">
        <f t="shared" si="28"/>
        <v>7</v>
      </c>
      <c r="N54" s="744" t="s">
        <v>121</v>
      </c>
      <c r="O54" s="772" t="s">
        <v>121</v>
      </c>
      <c r="P54" s="771">
        <f t="shared" si="29"/>
        <v>0</v>
      </c>
      <c r="Q54" s="744" t="s">
        <v>121</v>
      </c>
      <c r="R54" s="772" t="s">
        <v>121</v>
      </c>
      <c r="S54" s="771">
        <f t="shared" si="30"/>
        <v>0</v>
      </c>
      <c r="T54" s="744">
        <v>1</v>
      </c>
      <c r="U54" s="772">
        <v>2</v>
      </c>
      <c r="V54" s="771">
        <f t="shared" si="31"/>
        <v>3</v>
      </c>
      <c r="W54" s="744" t="s">
        <v>121</v>
      </c>
      <c r="X54" s="772" t="s">
        <v>121</v>
      </c>
      <c r="Y54" s="771">
        <f t="shared" si="32"/>
        <v>0</v>
      </c>
      <c r="Z54" s="744" t="s">
        <v>121</v>
      </c>
      <c r="AA54" s="772">
        <v>1</v>
      </c>
      <c r="AB54" s="771">
        <f t="shared" si="33"/>
        <v>1</v>
      </c>
      <c r="AC54" s="744">
        <v>2</v>
      </c>
      <c r="AD54" s="772">
        <v>8</v>
      </c>
      <c r="AE54" s="771">
        <f t="shared" si="34"/>
        <v>10</v>
      </c>
      <c r="AF54" s="744" t="s">
        <v>121</v>
      </c>
      <c r="AG54" s="772" t="s">
        <v>121</v>
      </c>
      <c r="AH54" s="771">
        <f t="shared" si="35"/>
        <v>0</v>
      </c>
      <c r="AI54" s="744" t="s">
        <v>121</v>
      </c>
      <c r="AJ54" s="772">
        <v>1</v>
      </c>
      <c r="AK54" s="771">
        <f t="shared" si="36"/>
        <v>1</v>
      </c>
      <c r="AL54" s="744">
        <v>1</v>
      </c>
      <c r="AM54" s="772">
        <v>5</v>
      </c>
      <c r="AN54" s="771">
        <f t="shared" si="37"/>
        <v>6</v>
      </c>
      <c r="AO54" s="744" t="s">
        <v>121</v>
      </c>
      <c r="AP54" s="773" t="s">
        <v>121</v>
      </c>
      <c r="AQ54" s="771">
        <f t="shared" si="38"/>
        <v>0</v>
      </c>
      <c r="AR54" s="744" t="s">
        <v>121</v>
      </c>
      <c r="AS54" s="773">
        <v>1</v>
      </c>
      <c r="AT54" s="745">
        <f t="shared" si="39"/>
        <v>1</v>
      </c>
      <c r="AU54" s="766">
        <f t="shared" si="40"/>
        <v>4</v>
      </c>
      <c r="AV54" s="767">
        <f t="shared" si="41"/>
        <v>17</v>
      </c>
      <c r="AW54" s="768">
        <f t="shared" si="42"/>
        <v>21</v>
      </c>
      <c r="AX54" s="766">
        <f t="shared" si="43"/>
        <v>0</v>
      </c>
      <c r="AY54" s="767">
        <f t="shared" si="44"/>
        <v>1</v>
      </c>
      <c r="AZ54" s="768">
        <f t="shared" si="45"/>
        <v>1</v>
      </c>
      <c r="BA54" s="766">
        <f t="shared" si="46"/>
        <v>0</v>
      </c>
      <c r="BB54" s="767">
        <f t="shared" si="47"/>
        <v>3</v>
      </c>
      <c r="BC54" s="769">
        <f t="shared" si="48"/>
        <v>3</v>
      </c>
      <c r="BD54" s="770">
        <f t="shared" si="49"/>
        <v>25</v>
      </c>
    </row>
    <row r="55" spans="1:56" x14ac:dyDescent="0.2">
      <c r="A55" s="763" t="s">
        <v>110</v>
      </c>
      <c r="B55" s="764" t="s">
        <v>121</v>
      </c>
      <c r="C55" s="765" t="s">
        <v>121</v>
      </c>
      <c r="D55" s="745">
        <f t="shared" si="25"/>
        <v>0</v>
      </c>
      <c r="E55" s="764" t="s">
        <v>121</v>
      </c>
      <c r="F55" s="765" t="s">
        <v>121</v>
      </c>
      <c r="G55" s="771">
        <f t="shared" si="26"/>
        <v>0</v>
      </c>
      <c r="H55" s="764" t="s">
        <v>121</v>
      </c>
      <c r="I55" s="765" t="s">
        <v>121</v>
      </c>
      <c r="J55" s="771">
        <f t="shared" si="27"/>
        <v>0</v>
      </c>
      <c r="K55" s="764" t="s">
        <v>121</v>
      </c>
      <c r="L55" s="765" t="s">
        <v>121</v>
      </c>
      <c r="M55" s="771">
        <f t="shared" si="28"/>
        <v>0</v>
      </c>
      <c r="N55" s="764" t="s">
        <v>121</v>
      </c>
      <c r="O55" s="765" t="s">
        <v>121</v>
      </c>
      <c r="P55" s="771">
        <f t="shared" si="29"/>
        <v>0</v>
      </c>
      <c r="Q55" s="764" t="s">
        <v>121</v>
      </c>
      <c r="R55" s="765" t="s">
        <v>121</v>
      </c>
      <c r="S55" s="771">
        <f t="shared" si="30"/>
        <v>0</v>
      </c>
      <c r="T55" s="764" t="s">
        <v>121</v>
      </c>
      <c r="U55" s="765" t="s">
        <v>121</v>
      </c>
      <c r="V55" s="771">
        <f t="shared" si="31"/>
        <v>0</v>
      </c>
      <c r="W55" s="764" t="s">
        <v>121</v>
      </c>
      <c r="X55" s="765" t="s">
        <v>121</v>
      </c>
      <c r="Y55" s="771">
        <f t="shared" si="32"/>
        <v>0</v>
      </c>
      <c r="Z55" s="764">
        <v>1</v>
      </c>
      <c r="AA55" s="765" t="s">
        <v>121</v>
      </c>
      <c r="AB55" s="771">
        <f t="shared" si="33"/>
        <v>1</v>
      </c>
      <c r="AC55" s="764" t="s">
        <v>121</v>
      </c>
      <c r="AD55" s="765" t="s">
        <v>121</v>
      </c>
      <c r="AE55" s="771">
        <f t="shared" si="34"/>
        <v>0</v>
      </c>
      <c r="AF55" s="764" t="s">
        <v>121</v>
      </c>
      <c r="AG55" s="765" t="s">
        <v>121</v>
      </c>
      <c r="AH55" s="771">
        <f t="shared" si="35"/>
        <v>0</v>
      </c>
      <c r="AI55" s="764">
        <v>1</v>
      </c>
      <c r="AJ55" s="765" t="s">
        <v>121</v>
      </c>
      <c r="AK55" s="771">
        <f t="shared" si="36"/>
        <v>1</v>
      </c>
      <c r="AL55" s="764">
        <v>1</v>
      </c>
      <c r="AM55" s="765" t="s">
        <v>121</v>
      </c>
      <c r="AN55" s="771">
        <f t="shared" si="37"/>
        <v>1</v>
      </c>
      <c r="AO55" s="744">
        <v>1</v>
      </c>
      <c r="AP55" s="773" t="s">
        <v>121</v>
      </c>
      <c r="AQ55" s="771">
        <f t="shared" si="38"/>
        <v>1</v>
      </c>
      <c r="AR55" s="744" t="s">
        <v>121</v>
      </c>
      <c r="AS55" s="773" t="s">
        <v>121</v>
      </c>
      <c r="AT55" s="745">
        <f t="shared" si="39"/>
        <v>0</v>
      </c>
      <c r="AU55" s="766">
        <f t="shared" si="40"/>
        <v>1</v>
      </c>
      <c r="AV55" s="767">
        <f t="shared" si="41"/>
        <v>0</v>
      </c>
      <c r="AW55" s="768">
        <f t="shared" si="42"/>
        <v>1</v>
      </c>
      <c r="AX55" s="766">
        <f t="shared" si="43"/>
        <v>1</v>
      </c>
      <c r="AY55" s="767">
        <f t="shared" si="44"/>
        <v>0</v>
      </c>
      <c r="AZ55" s="768">
        <f t="shared" si="45"/>
        <v>1</v>
      </c>
      <c r="BA55" s="766">
        <f t="shared" si="46"/>
        <v>1</v>
      </c>
      <c r="BB55" s="767">
        <f t="shared" si="47"/>
        <v>0</v>
      </c>
      <c r="BC55" s="769">
        <f t="shared" si="48"/>
        <v>1</v>
      </c>
      <c r="BD55" s="770">
        <f t="shared" si="49"/>
        <v>3</v>
      </c>
    </row>
    <row r="56" spans="1:56" x14ac:dyDescent="0.2">
      <c r="A56" s="763" t="s">
        <v>44</v>
      </c>
      <c r="B56" s="744" t="s">
        <v>121</v>
      </c>
      <c r="C56" s="772">
        <v>9</v>
      </c>
      <c r="D56" s="745">
        <f t="shared" si="25"/>
        <v>9</v>
      </c>
      <c r="E56" s="744" t="s">
        <v>121</v>
      </c>
      <c r="F56" s="772">
        <v>1</v>
      </c>
      <c r="G56" s="771">
        <f t="shared" si="26"/>
        <v>1</v>
      </c>
      <c r="H56" s="744" t="s">
        <v>121</v>
      </c>
      <c r="I56" s="772">
        <v>1</v>
      </c>
      <c r="J56" s="771">
        <f t="shared" si="27"/>
        <v>1</v>
      </c>
      <c r="K56" s="744">
        <v>1</v>
      </c>
      <c r="L56" s="772">
        <v>7</v>
      </c>
      <c r="M56" s="771">
        <f t="shared" si="28"/>
        <v>8</v>
      </c>
      <c r="N56" s="744" t="s">
        <v>121</v>
      </c>
      <c r="O56" s="772" t="s">
        <v>121</v>
      </c>
      <c r="P56" s="771">
        <f t="shared" si="29"/>
        <v>0</v>
      </c>
      <c r="Q56" s="744" t="s">
        <v>121</v>
      </c>
      <c r="R56" s="772" t="s">
        <v>121</v>
      </c>
      <c r="S56" s="771">
        <f t="shared" si="30"/>
        <v>0</v>
      </c>
      <c r="T56" s="744" t="s">
        <v>121</v>
      </c>
      <c r="U56" s="772">
        <v>7</v>
      </c>
      <c r="V56" s="771">
        <f t="shared" si="31"/>
        <v>7</v>
      </c>
      <c r="W56" s="744" t="s">
        <v>121</v>
      </c>
      <c r="X56" s="772" t="s">
        <v>121</v>
      </c>
      <c r="Y56" s="771">
        <f t="shared" si="32"/>
        <v>0</v>
      </c>
      <c r="Z56" s="744" t="s">
        <v>121</v>
      </c>
      <c r="AA56" s="772" t="s">
        <v>121</v>
      </c>
      <c r="AB56" s="771">
        <f t="shared" si="33"/>
        <v>0</v>
      </c>
      <c r="AC56" s="744">
        <v>1</v>
      </c>
      <c r="AD56" s="772">
        <v>14</v>
      </c>
      <c r="AE56" s="771">
        <f t="shared" si="34"/>
        <v>15</v>
      </c>
      <c r="AF56" s="744" t="s">
        <v>121</v>
      </c>
      <c r="AG56" s="772" t="s">
        <v>121</v>
      </c>
      <c r="AH56" s="771">
        <f t="shared" si="35"/>
        <v>0</v>
      </c>
      <c r="AI56" s="744" t="s">
        <v>121</v>
      </c>
      <c r="AJ56" s="772" t="s">
        <v>121</v>
      </c>
      <c r="AK56" s="771">
        <f t="shared" si="36"/>
        <v>0</v>
      </c>
      <c r="AL56" s="744">
        <v>1</v>
      </c>
      <c r="AM56" s="772">
        <v>9</v>
      </c>
      <c r="AN56" s="771">
        <f t="shared" si="37"/>
        <v>10</v>
      </c>
      <c r="AO56" s="744" t="s">
        <v>121</v>
      </c>
      <c r="AP56" s="773" t="s">
        <v>121</v>
      </c>
      <c r="AQ56" s="771">
        <f t="shared" si="38"/>
        <v>0</v>
      </c>
      <c r="AR56" s="744" t="s">
        <v>121</v>
      </c>
      <c r="AS56" s="773" t="s">
        <v>121</v>
      </c>
      <c r="AT56" s="745">
        <f t="shared" si="39"/>
        <v>0</v>
      </c>
      <c r="AU56" s="766">
        <f t="shared" si="40"/>
        <v>2</v>
      </c>
      <c r="AV56" s="767">
        <f t="shared" si="41"/>
        <v>32</v>
      </c>
      <c r="AW56" s="768">
        <f t="shared" si="42"/>
        <v>34</v>
      </c>
      <c r="AX56" s="766">
        <f t="shared" si="43"/>
        <v>0</v>
      </c>
      <c r="AY56" s="767">
        <f t="shared" si="44"/>
        <v>1</v>
      </c>
      <c r="AZ56" s="768">
        <f t="shared" si="45"/>
        <v>1</v>
      </c>
      <c r="BA56" s="766">
        <f t="shared" si="46"/>
        <v>0</v>
      </c>
      <c r="BB56" s="767">
        <f t="shared" si="47"/>
        <v>1</v>
      </c>
      <c r="BC56" s="769">
        <f t="shared" si="48"/>
        <v>1</v>
      </c>
      <c r="BD56" s="770">
        <f t="shared" si="49"/>
        <v>36</v>
      </c>
    </row>
    <row r="57" spans="1:56" x14ac:dyDescent="0.2">
      <c r="A57" s="763" t="s">
        <v>45</v>
      </c>
      <c r="B57" s="764">
        <v>3</v>
      </c>
      <c r="C57" s="765">
        <v>4</v>
      </c>
      <c r="D57" s="745">
        <f t="shared" si="25"/>
        <v>7</v>
      </c>
      <c r="E57" s="764" t="s">
        <v>121</v>
      </c>
      <c r="F57" s="765">
        <v>2</v>
      </c>
      <c r="G57" s="771">
        <f t="shared" si="26"/>
        <v>2</v>
      </c>
      <c r="H57" s="764" t="s">
        <v>121</v>
      </c>
      <c r="I57" s="765">
        <v>3</v>
      </c>
      <c r="J57" s="771">
        <f t="shared" si="27"/>
        <v>3</v>
      </c>
      <c r="K57" s="764">
        <v>1</v>
      </c>
      <c r="L57" s="765">
        <v>3</v>
      </c>
      <c r="M57" s="771">
        <f t="shared" si="28"/>
        <v>4</v>
      </c>
      <c r="N57" s="764" t="s">
        <v>121</v>
      </c>
      <c r="O57" s="765" t="s">
        <v>121</v>
      </c>
      <c r="P57" s="771">
        <f t="shared" si="29"/>
        <v>0</v>
      </c>
      <c r="Q57" s="764">
        <v>1</v>
      </c>
      <c r="R57" s="765" t="s">
        <v>121</v>
      </c>
      <c r="S57" s="771">
        <f t="shared" si="30"/>
        <v>1</v>
      </c>
      <c r="T57" s="764">
        <v>1</v>
      </c>
      <c r="U57" s="765" t="s">
        <v>121</v>
      </c>
      <c r="V57" s="771">
        <f t="shared" si="31"/>
        <v>1</v>
      </c>
      <c r="W57" s="764" t="s">
        <v>121</v>
      </c>
      <c r="X57" s="765" t="s">
        <v>121</v>
      </c>
      <c r="Y57" s="771">
        <f t="shared" si="32"/>
        <v>0</v>
      </c>
      <c r="Z57" s="764" t="s">
        <v>121</v>
      </c>
      <c r="AA57" s="765">
        <v>1</v>
      </c>
      <c r="AB57" s="771">
        <f t="shared" si="33"/>
        <v>1</v>
      </c>
      <c r="AC57" s="764">
        <v>2</v>
      </c>
      <c r="AD57" s="765">
        <v>3</v>
      </c>
      <c r="AE57" s="771">
        <f t="shared" si="34"/>
        <v>5</v>
      </c>
      <c r="AF57" s="764" t="s">
        <v>121</v>
      </c>
      <c r="AG57" s="765" t="s">
        <v>121</v>
      </c>
      <c r="AH57" s="771">
        <f t="shared" si="35"/>
        <v>0</v>
      </c>
      <c r="AI57" s="764">
        <v>1</v>
      </c>
      <c r="AJ57" s="765">
        <v>1</v>
      </c>
      <c r="AK57" s="771">
        <f t="shared" si="36"/>
        <v>2</v>
      </c>
      <c r="AL57" s="764">
        <v>5</v>
      </c>
      <c r="AM57" s="765">
        <v>9</v>
      </c>
      <c r="AN57" s="771">
        <f t="shared" si="37"/>
        <v>14</v>
      </c>
      <c r="AO57" s="744" t="s">
        <v>121</v>
      </c>
      <c r="AP57" s="773" t="s">
        <v>121</v>
      </c>
      <c r="AQ57" s="771">
        <f t="shared" si="38"/>
        <v>0</v>
      </c>
      <c r="AR57" s="744">
        <v>1</v>
      </c>
      <c r="AS57" s="773">
        <v>1</v>
      </c>
      <c r="AT57" s="745">
        <f t="shared" si="39"/>
        <v>2</v>
      </c>
      <c r="AU57" s="766">
        <f t="shared" si="40"/>
        <v>10</v>
      </c>
      <c r="AV57" s="767">
        <f t="shared" si="41"/>
        <v>16</v>
      </c>
      <c r="AW57" s="768">
        <f t="shared" si="42"/>
        <v>26</v>
      </c>
      <c r="AX57" s="766">
        <f t="shared" si="43"/>
        <v>0</v>
      </c>
      <c r="AY57" s="767">
        <f t="shared" si="44"/>
        <v>2</v>
      </c>
      <c r="AZ57" s="768">
        <f t="shared" si="45"/>
        <v>2</v>
      </c>
      <c r="BA57" s="766">
        <f t="shared" si="46"/>
        <v>2</v>
      </c>
      <c r="BB57" s="767">
        <f t="shared" si="47"/>
        <v>5</v>
      </c>
      <c r="BC57" s="769">
        <f t="shared" si="48"/>
        <v>7</v>
      </c>
      <c r="BD57" s="770">
        <f t="shared" si="49"/>
        <v>35</v>
      </c>
    </row>
    <row r="58" spans="1:56" x14ac:dyDescent="0.2">
      <c r="A58" s="763" t="s">
        <v>47</v>
      </c>
      <c r="B58" s="764">
        <v>29</v>
      </c>
      <c r="C58" s="765">
        <v>17</v>
      </c>
      <c r="D58" s="745">
        <f t="shared" si="25"/>
        <v>46</v>
      </c>
      <c r="E58" s="764">
        <v>1</v>
      </c>
      <c r="F58" s="765" t="s">
        <v>121</v>
      </c>
      <c r="G58" s="771">
        <f t="shared" si="26"/>
        <v>1</v>
      </c>
      <c r="H58" s="764">
        <v>3</v>
      </c>
      <c r="I58" s="765">
        <v>1</v>
      </c>
      <c r="J58" s="771">
        <f t="shared" si="27"/>
        <v>4</v>
      </c>
      <c r="K58" s="764">
        <v>17</v>
      </c>
      <c r="L58" s="765">
        <v>9</v>
      </c>
      <c r="M58" s="771">
        <f t="shared" si="28"/>
        <v>26</v>
      </c>
      <c r="N58" s="764">
        <v>1</v>
      </c>
      <c r="O58" s="765" t="s">
        <v>121</v>
      </c>
      <c r="P58" s="771">
        <f t="shared" si="29"/>
        <v>1</v>
      </c>
      <c r="Q58" s="764">
        <v>2</v>
      </c>
      <c r="R58" s="765" t="s">
        <v>121</v>
      </c>
      <c r="S58" s="771">
        <f t="shared" si="30"/>
        <v>2</v>
      </c>
      <c r="T58" s="764">
        <v>26</v>
      </c>
      <c r="U58" s="765">
        <v>12</v>
      </c>
      <c r="V58" s="771">
        <f t="shared" si="31"/>
        <v>38</v>
      </c>
      <c r="W58" s="764" t="s">
        <v>121</v>
      </c>
      <c r="X58" s="765" t="s">
        <v>121</v>
      </c>
      <c r="Y58" s="771">
        <f t="shared" si="32"/>
        <v>0</v>
      </c>
      <c r="Z58" s="764">
        <v>2</v>
      </c>
      <c r="AA58" s="765">
        <v>1</v>
      </c>
      <c r="AB58" s="771">
        <f t="shared" si="33"/>
        <v>3</v>
      </c>
      <c r="AC58" s="764">
        <v>43</v>
      </c>
      <c r="AD58" s="765">
        <v>21</v>
      </c>
      <c r="AE58" s="771">
        <f t="shared" si="34"/>
        <v>64</v>
      </c>
      <c r="AF58" s="764">
        <v>1</v>
      </c>
      <c r="AG58" s="765" t="s">
        <v>121</v>
      </c>
      <c r="AH58" s="771">
        <f t="shared" si="35"/>
        <v>1</v>
      </c>
      <c r="AI58" s="764">
        <v>4</v>
      </c>
      <c r="AJ58" s="765">
        <v>1</v>
      </c>
      <c r="AK58" s="771">
        <f t="shared" si="36"/>
        <v>5</v>
      </c>
      <c r="AL58" s="764">
        <v>40</v>
      </c>
      <c r="AM58" s="765">
        <v>36</v>
      </c>
      <c r="AN58" s="771">
        <f t="shared" si="37"/>
        <v>76</v>
      </c>
      <c r="AO58" s="744">
        <v>1</v>
      </c>
      <c r="AP58" s="773">
        <v>1</v>
      </c>
      <c r="AQ58" s="771">
        <f t="shared" si="38"/>
        <v>2</v>
      </c>
      <c r="AR58" s="744">
        <v>4</v>
      </c>
      <c r="AS58" s="773" t="s">
        <v>121</v>
      </c>
      <c r="AT58" s="745">
        <f t="shared" si="39"/>
        <v>4</v>
      </c>
      <c r="AU58" s="766">
        <f t="shared" si="40"/>
        <v>112</v>
      </c>
      <c r="AV58" s="767">
        <f t="shared" si="41"/>
        <v>74</v>
      </c>
      <c r="AW58" s="768">
        <f t="shared" si="42"/>
        <v>186</v>
      </c>
      <c r="AX58" s="766">
        <f t="shared" si="43"/>
        <v>3</v>
      </c>
      <c r="AY58" s="767">
        <f t="shared" si="44"/>
        <v>1</v>
      </c>
      <c r="AZ58" s="768">
        <f t="shared" si="45"/>
        <v>4</v>
      </c>
      <c r="BA58" s="766">
        <f t="shared" si="46"/>
        <v>11</v>
      </c>
      <c r="BB58" s="767">
        <f t="shared" si="47"/>
        <v>2</v>
      </c>
      <c r="BC58" s="769">
        <f t="shared" si="48"/>
        <v>13</v>
      </c>
      <c r="BD58" s="770">
        <f t="shared" si="49"/>
        <v>203</v>
      </c>
    </row>
    <row r="59" spans="1:56" x14ac:dyDescent="0.2">
      <c r="A59" s="763" t="s">
        <v>48</v>
      </c>
      <c r="B59" s="764">
        <v>1</v>
      </c>
      <c r="C59" s="765">
        <v>2</v>
      </c>
      <c r="D59" s="745">
        <f t="shared" si="25"/>
        <v>3</v>
      </c>
      <c r="E59" s="764" t="s">
        <v>121</v>
      </c>
      <c r="F59" s="765" t="s">
        <v>121</v>
      </c>
      <c r="G59" s="771">
        <f t="shared" si="26"/>
        <v>0</v>
      </c>
      <c r="H59" s="764" t="s">
        <v>121</v>
      </c>
      <c r="I59" s="765">
        <v>1</v>
      </c>
      <c r="J59" s="771">
        <f t="shared" si="27"/>
        <v>1</v>
      </c>
      <c r="K59" s="764">
        <v>1</v>
      </c>
      <c r="L59" s="765">
        <v>1</v>
      </c>
      <c r="M59" s="771">
        <f t="shared" si="28"/>
        <v>2</v>
      </c>
      <c r="N59" s="764" t="s">
        <v>121</v>
      </c>
      <c r="O59" s="765">
        <v>1</v>
      </c>
      <c r="P59" s="771">
        <f t="shared" si="29"/>
        <v>1</v>
      </c>
      <c r="Q59" s="764" t="s">
        <v>121</v>
      </c>
      <c r="R59" s="765" t="s">
        <v>121</v>
      </c>
      <c r="S59" s="771">
        <f t="shared" si="30"/>
        <v>0</v>
      </c>
      <c r="T59" s="764" t="s">
        <v>121</v>
      </c>
      <c r="U59" s="765" t="s">
        <v>121</v>
      </c>
      <c r="V59" s="771">
        <f t="shared" si="31"/>
        <v>0</v>
      </c>
      <c r="W59" s="764">
        <v>1</v>
      </c>
      <c r="X59" s="765" t="s">
        <v>121</v>
      </c>
      <c r="Y59" s="771">
        <f t="shared" si="32"/>
        <v>1</v>
      </c>
      <c r="Z59" s="764" t="s">
        <v>121</v>
      </c>
      <c r="AA59" s="765" t="s">
        <v>121</v>
      </c>
      <c r="AB59" s="771">
        <f t="shared" si="33"/>
        <v>0</v>
      </c>
      <c r="AC59" s="764">
        <v>1</v>
      </c>
      <c r="AD59" s="765">
        <v>1</v>
      </c>
      <c r="AE59" s="771">
        <f t="shared" si="34"/>
        <v>2</v>
      </c>
      <c r="AF59" s="764">
        <v>1</v>
      </c>
      <c r="AG59" s="765">
        <v>1</v>
      </c>
      <c r="AH59" s="771">
        <f t="shared" si="35"/>
        <v>2</v>
      </c>
      <c r="AI59" s="764" t="s">
        <v>121</v>
      </c>
      <c r="AJ59" s="765" t="s">
        <v>121</v>
      </c>
      <c r="AK59" s="771">
        <f t="shared" si="36"/>
        <v>0</v>
      </c>
      <c r="AL59" s="764">
        <v>1</v>
      </c>
      <c r="AM59" s="765">
        <v>2</v>
      </c>
      <c r="AN59" s="771">
        <f t="shared" si="37"/>
        <v>3</v>
      </c>
      <c r="AO59" s="744" t="s">
        <v>121</v>
      </c>
      <c r="AP59" s="773" t="s">
        <v>121</v>
      </c>
      <c r="AQ59" s="771">
        <f t="shared" si="38"/>
        <v>0</v>
      </c>
      <c r="AR59" s="744" t="s">
        <v>121</v>
      </c>
      <c r="AS59" s="773" t="s">
        <v>121</v>
      </c>
      <c r="AT59" s="745">
        <f t="shared" si="39"/>
        <v>0</v>
      </c>
      <c r="AU59" s="766">
        <f t="shared" si="40"/>
        <v>3</v>
      </c>
      <c r="AV59" s="767">
        <f t="shared" si="41"/>
        <v>5</v>
      </c>
      <c r="AW59" s="768">
        <f t="shared" si="42"/>
        <v>8</v>
      </c>
      <c r="AX59" s="766">
        <f t="shared" si="43"/>
        <v>1</v>
      </c>
      <c r="AY59" s="767">
        <f t="shared" si="44"/>
        <v>1</v>
      </c>
      <c r="AZ59" s="768">
        <f t="shared" si="45"/>
        <v>2</v>
      </c>
      <c r="BA59" s="766">
        <f t="shared" si="46"/>
        <v>0</v>
      </c>
      <c r="BB59" s="767">
        <f t="shared" si="47"/>
        <v>1</v>
      </c>
      <c r="BC59" s="769">
        <f t="shared" si="48"/>
        <v>1</v>
      </c>
      <c r="BD59" s="770">
        <f t="shared" si="49"/>
        <v>11</v>
      </c>
    </row>
    <row r="60" spans="1:56" x14ac:dyDescent="0.2">
      <c r="A60" s="763" t="s">
        <v>49</v>
      </c>
      <c r="B60" s="744">
        <v>1</v>
      </c>
      <c r="C60" s="773" t="s">
        <v>121</v>
      </c>
      <c r="D60" s="745">
        <f t="shared" si="25"/>
        <v>1</v>
      </c>
      <c r="E60" s="744" t="s">
        <v>121</v>
      </c>
      <c r="F60" s="773" t="s">
        <v>121</v>
      </c>
      <c r="G60" s="745">
        <f t="shared" si="26"/>
        <v>0</v>
      </c>
      <c r="H60" s="744" t="s">
        <v>121</v>
      </c>
      <c r="I60" s="773" t="s">
        <v>121</v>
      </c>
      <c r="J60" s="745">
        <f t="shared" si="27"/>
        <v>0</v>
      </c>
      <c r="K60" s="744" t="s">
        <v>121</v>
      </c>
      <c r="L60" s="773" t="s">
        <v>121</v>
      </c>
      <c r="M60" s="745">
        <f t="shared" si="28"/>
        <v>0</v>
      </c>
      <c r="N60" s="744" t="s">
        <v>121</v>
      </c>
      <c r="O60" s="773" t="s">
        <v>121</v>
      </c>
      <c r="P60" s="745">
        <f t="shared" si="29"/>
        <v>0</v>
      </c>
      <c r="Q60" s="744" t="s">
        <v>121</v>
      </c>
      <c r="R60" s="773" t="s">
        <v>121</v>
      </c>
      <c r="S60" s="745">
        <f t="shared" si="30"/>
        <v>0</v>
      </c>
      <c r="T60" s="744">
        <v>2</v>
      </c>
      <c r="U60" s="773" t="s">
        <v>121</v>
      </c>
      <c r="V60" s="745">
        <f t="shared" si="31"/>
        <v>2</v>
      </c>
      <c r="W60" s="744" t="s">
        <v>121</v>
      </c>
      <c r="X60" s="773" t="s">
        <v>121</v>
      </c>
      <c r="Y60" s="745">
        <f t="shared" si="32"/>
        <v>0</v>
      </c>
      <c r="Z60" s="744" t="s">
        <v>121</v>
      </c>
      <c r="AA60" s="773" t="s">
        <v>121</v>
      </c>
      <c r="AB60" s="745">
        <f t="shared" si="33"/>
        <v>0</v>
      </c>
      <c r="AC60" s="744">
        <v>2</v>
      </c>
      <c r="AD60" s="773" t="s">
        <v>121</v>
      </c>
      <c r="AE60" s="745">
        <f t="shared" si="34"/>
        <v>2</v>
      </c>
      <c r="AF60" s="744" t="s">
        <v>121</v>
      </c>
      <c r="AG60" s="773" t="s">
        <v>121</v>
      </c>
      <c r="AH60" s="745">
        <f t="shared" si="35"/>
        <v>0</v>
      </c>
      <c r="AI60" s="744" t="s">
        <v>121</v>
      </c>
      <c r="AJ60" s="773" t="s">
        <v>121</v>
      </c>
      <c r="AK60" s="745">
        <f t="shared" si="36"/>
        <v>0</v>
      </c>
      <c r="AL60" s="744">
        <v>1</v>
      </c>
      <c r="AM60" s="773" t="s">
        <v>121</v>
      </c>
      <c r="AN60" s="745">
        <f t="shared" si="37"/>
        <v>1</v>
      </c>
      <c r="AO60" s="744" t="s">
        <v>121</v>
      </c>
      <c r="AP60" s="773" t="s">
        <v>121</v>
      </c>
      <c r="AQ60" s="771">
        <f t="shared" si="38"/>
        <v>0</v>
      </c>
      <c r="AR60" s="744" t="s">
        <v>121</v>
      </c>
      <c r="AS60" s="773" t="s">
        <v>121</v>
      </c>
      <c r="AT60" s="745">
        <f t="shared" si="39"/>
        <v>0</v>
      </c>
      <c r="AU60" s="766">
        <f t="shared" si="40"/>
        <v>4</v>
      </c>
      <c r="AV60" s="767">
        <f t="shared" si="41"/>
        <v>0</v>
      </c>
      <c r="AW60" s="768">
        <f t="shared" si="42"/>
        <v>4</v>
      </c>
      <c r="AX60" s="766">
        <f t="shared" si="43"/>
        <v>0</v>
      </c>
      <c r="AY60" s="767">
        <f t="shared" si="44"/>
        <v>0</v>
      </c>
      <c r="AZ60" s="768">
        <f t="shared" si="45"/>
        <v>0</v>
      </c>
      <c r="BA60" s="766">
        <f t="shared" si="46"/>
        <v>0</v>
      </c>
      <c r="BB60" s="767">
        <f t="shared" si="47"/>
        <v>0</v>
      </c>
      <c r="BC60" s="769">
        <f t="shared" si="48"/>
        <v>0</v>
      </c>
      <c r="BD60" s="770">
        <f t="shared" si="49"/>
        <v>4</v>
      </c>
    </row>
    <row r="61" spans="1:56" x14ac:dyDescent="0.2">
      <c r="A61" s="763" t="s">
        <v>51</v>
      </c>
      <c r="B61" s="764">
        <v>3</v>
      </c>
      <c r="C61" s="765">
        <v>2</v>
      </c>
      <c r="D61" s="745">
        <f t="shared" si="25"/>
        <v>5</v>
      </c>
      <c r="E61" s="764" t="s">
        <v>121</v>
      </c>
      <c r="F61" s="765" t="s">
        <v>121</v>
      </c>
      <c r="G61" s="771">
        <f t="shared" si="26"/>
        <v>0</v>
      </c>
      <c r="H61" s="764" t="s">
        <v>121</v>
      </c>
      <c r="I61" s="765" t="s">
        <v>121</v>
      </c>
      <c r="J61" s="771">
        <f t="shared" si="27"/>
        <v>0</v>
      </c>
      <c r="K61" s="764" t="s">
        <v>121</v>
      </c>
      <c r="L61" s="765">
        <v>1</v>
      </c>
      <c r="M61" s="771">
        <f t="shared" si="28"/>
        <v>1</v>
      </c>
      <c r="N61" s="764" t="s">
        <v>121</v>
      </c>
      <c r="O61" s="765" t="s">
        <v>121</v>
      </c>
      <c r="P61" s="771">
        <f t="shared" si="29"/>
        <v>0</v>
      </c>
      <c r="Q61" s="764" t="s">
        <v>121</v>
      </c>
      <c r="R61" s="765" t="s">
        <v>121</v>
      </c>
      <c r="S61" s="771">
        <f t="shared" si="30"/>
        <v>0</v>
      </c>
      <c r="T61" s="764">
        <v>1</v>
      </c>
      <c r="U61" s="765">
        <v>1</v>
      </c>
      <c r="V61" s="771">
        <f t="shared" si="31"/>
        <v>2</v>
      </c>
      <c r="W61" s="764" t="s">
        <v>121</v>
      </c>
      <c r="X61" s="765" t="s">
        <v>121</v>
      </c>
      <c r="Y61" s="771">
        <f t="shared" si="32"/>
        <v>0</v>
      </c>
      <c r="Z61" s="764" t="s">
        <v>121</v>
      </c>
      <c r="AA61" s="765" t="s">
        <v>121</v>
      </c>
      <c r="AB61" s="771">
        <f t="shared" si="33"/>
        <v>0</v>
      </c>
      <c r="AC61" s="764">
        <v>1</v>
      </c>
      <c r="AD61" s="765">
        <v>2</v>
      </c>
      <c r="AE61" s="771">
        <f t="shared" si="34"/>
        <v>3</v>
      </c>
      <c r="AF61" s="764" t="s">
        <v>121</v>
      </c>
      <c r="AG61" s="765" t="s">
        <v>121</v>
      </c>
      <c r="AH61" s="771">
        <f t="shared" si="35"/>
        <v>0</v>
      </c>
      <c r="AI61" s="764" t="s">
        <v>121</v>
      </c>
      <c r="AJ61" s="765" t="s">
        <v>121</v>
      </c>
      <c r="AK61" s="771">
        <f t="shared" si="36"/>
        <v>0</v>
      </c>
      <c r="AL61" s="764">
        <v>2</v>
      </c>
      <c r="AM61" s="765">
        <v>5</v>
      </c>
      <c r="AN61" s="771">
        <f t="shared" si="37"/>
        <v>7</v>
      </c>
      <c r="AO61" s="744" t="s">
        <v>121</v>
      </c>
      <c r="AP61" s="773" t="s">
        <v>121</v>
      </c>
      <c r="AQ61" s="771">
        <f t="shared" si="38"/>
        <v>0</v>
      </c>
      <c r="AR61" s="744">
        <v>1</v>
      </c>
      <c r="AS61" s="773" t="s">
        <v>121</v>
      </c>
      <c r="AT61" s="745">
        <f t="shared" si="39"/>
        <v>1</v>
      </c>
      <c r="AU61" s="766">
        <f t="shared" si="40"/>
        <v>6</v>
      </c>
      <c r="AV61" s="767">
        <f t="shared" si="41"/>
        <v>9</v>
      </c>
      <c r="AW61" s="768">
        <f t="shared" si="42"/>
        <v>15</v>
      </c>
      <c r="AX61" s="766">
        <f t="shared" si="43"/>
        <v>0</v>
      </c>
      <c r="AY61" s="767">
        <f t="shared" si="44"/>
        <v>0</v>
      </c>
      <c r="AZ61" s="768">
        <f t="shared" si="45"/>
        <v>0</v>
      </c>
      <c r="BA61" s="766">
        <f t="shared" si="46"/>
        <v>1</v>
      </c>
      <c r="BB61" s="767">
        <f t="shared" si="47"/>
        <v>0</v>
      </c>
      <c r="BC61" s="769">
        <f t="shared" si="48"/>
        <v>1</v>
      </c>
      <c r="BD61" s="770">
        <f t="shared" si="49"/>
        <v>16</v>
      </c>
    </row>
    <row r="62" spans="1:56" x14ac:dyDescent="0.2">
      <c r="A62" s="763" t="s">
        <v>53</v>
      </c>
      <c r="B62" s="764">
        <v>2</v>
      </c>
      <c r="C62" s="765">
        <v>5</v>
      </c>
      <c r="D62" s="745">
        <f t="shared" si="25"/>
        <v>7</v>
      </c>
      <c r="E62" s="764" t="s">
        <v>121</v>
      </c>
      <c r="F62" s="765">
        <v>1</v>
      </c>
      <c r="G62" s="771">
        <f t="shared" si="26"/>
        <v>1</v>
      </c>
      <c r="H62" s="764" t="s">
        <v>121</v>
      </c>
      <c r="I62" s="765">
        <v>1</v>
      </c>
      <c r="J62" s="771">
        <f t="shared" si="27"/>
        <v>1</v>
      </c>
      <c r="K62" s="764" t="s">
        <v>121</v>
      </c>
      <c r="L62" s="765">
        <v>1</v>
      </c>
      <c r="M62" s="771">
        <f t="shared" si="28"/>
        <v>1</v>
      </c>
      <c r="N62" s="764" t="s">
        <v>121</v>
      </c>
      <c r="O62" s="765" t="s">
        <v>121</v>
      </c>
      <c r="P62" s="771">
        <f t="shared" si="29"/>
        <v>0</v>
      </c>
      <c r="Q62" s="764" t="s">
        <v>121</v>
      </c>
      <c r="R62" s="765" t="s">
        <v>121</v>
      </c>
      <c r="S62" s="771">
        <f t="shared" si="30"/>
        <v>0</v>
      </c>
      <c r="T62" s="764">
        <v>1</v>
      </c>
      <c r="U62" s="765">
        <v>4</v>
      </c>
      <c r="V62" s="771">
        <f t="shared" si="31"/>
        <v>5</v>
      </c>
      <c r="W62" s="764" t="s">
        <v>121</v>
      </c>
      <c r="X62" s="765" t="s">
        <v>121</v>
      </c>
      <c r="Y62" s="771">
        <f t="shared" si="32"/>
        <v>0</v>
      </c>
      <c r="Z62" s="764" t="s">
        <v>121</v>
      </c>
      <c r="AA62" s="765">
        <v>1</v>
      </c>
      <c r="AB62" s="771">
        <f t="shared" si="33"/>
        <v>1</v>
      </c>
      <c r="AC62" s="764">
        <v>1</v>
      </c>
      <c r="AD62" s="765">
        <v>5</v>
      </c>
      <c r="AE62" s="771">
        <f t="shared" si="34"/>
        <v>6</v>
      </c>
      <c r="AF62" s="764" t="s">
        <v>121</v>
      </c>
      <c r="AG62" s="765" t="s">
        <v>121</v>
      </c>
      <c r="AH62" s="771">
        <f t="shared" si="35"/>
        <v>0</v>
      </c>
      <c r="AI62" s="764" t="s">
        <v>121</v>
      </c>
      <c r="AJ62" s="765">
        <v>1</v>
      </c>
      <c r="AK62" s="771">
        <f t="shared" si="36"/>
        <v>1</v>
      </c>
      <c r="AL62" s="764">
        <v>1</v>
      </c>
      <c r="AM62" s="765">
        <v>1</v>
      </c>
      <c r="AN62" s="771">
        <f t="shared" si="37"/>
        <v>2</v>
      </c>
      <c r="AO62" s="744" t="s">
        <v>121</v>
      </c>
      <c r="AP62" s="773" t="s">
        <v>121</v>
      </c>
      <c r="AQ62" s="771">
        <f t="shared" si="38"/>
        <v>0</v>
      </c>
      <c r="AR62" s="744" t="s">
        <v>121</v>
      </c>
      <c r="AS62" s="773" t="s">
        <v>121</v>
      </c>
      <c r="AT62" s="745">
        <f t="shared" si="39"/>
        <v>0</v>
      </c>
      <c r="AU62" s="766">
        <f t="shared" si="40"/>
        <v>4</v>
      </c>
      <c r="AV62" s="767">
        <f t="shared" si="41"/>
        <v>11</v>
      </c>
      <c r="AW62" s="768">
        <f t="shared" si="42"/>
        <v>15</v>
      </c>
      <c r="AX62" s="766">
        <f t="shared" si="43"/>
        <v>0</v>
      </c>
      <c r="AY62" s="767">
        <f t="shared" si="44"/>
        <v>1</v>
      </c>
      <c r="AZ62" s="768">
        <f t="shared" si="45"/>
        <v>1</v>
      </c>
      <c r="BA62" s="766">
        <f t="shared" si="46"/>
        <v>0</v>
      </c>
      <c r="BB62" s="767">
        <f t="shared" si="47"/>
        <v>2</v>
      </c>
      <c r="BC62" s="769">
        <f t="shared" si="48"/>
        <v>2</v>
      </c>
      <c r="BD62" s="770">
        <f t="shared" si="49"/>
        <v>18</v>
      </c>
    </row>
    <row r="63" spans="1:56" x14ac:dyDescent="0.2">
      <c r="A63" s="763" t="s">
        <v>54</v>
      </c>
      <c r="B63" s="764">
        <v>2</v>
      </c>
      <c r="C63" s="765">
        <v>2</v>
      </c>
      <c r="D63" s="745">
        <f t="shared" si="25"/>
        <v>4</v>
      </c>
      <c r="E63" s="764" t="s">
        <v>121</v>
      </c>
      <c r="F63" s="765" t="s">
        <v>121</v>
      </c>
      <c r="G63" s="771">
        <f t="shared" si="26"/>
        <v>0</v>
      </c>
      <c r="H63" s="764" t="s">
        <v>121</v>
      </c>
      <c r="I63" s="765" t="s">
        <v>121</v>
      </c>
      <c r="J63" s="771">
        <f t="shared" si="27"/>
        <v>0</v>
      </c>
      <c r="K63" s="764">
        <v>2</v>
      </c>
      <c r="L63" s="765">
        <v>5</v>
      </c>
      <c r="M63" s="771">
        <f t="shared" si="28"/>
        <v>7</v>
      </c>
      <c r="N63" s="764" t="s">
        <v>121</v>
      </c>
      <c r="O63" s="765" t="s">
        <v>121</v>
      </c>
      <c r="P63" s="771">
        <f t="shared" si="29"/>
        <v>0</v>
      </c>
      <c r="Q63" s="764" t="s">
        <v>121</v>
      </c>
      <c r="R63" s="765" t="s">
        <v>121</v>
      </c>
      <c r="S63" s="771">
        <f t="shared" si="30"/>
        <v>0</v>
      </c>
      <c r="T63" s="764">
        <v>2</v>
      </c>
      <c r="U63" s="765">
        <v>1</v>
      </c>
      <c r="V63" s="771">
        <f t="shared" si="31"/>
        <v>3</v>
      </c>
      <c r="W63" s="764" t="s">
        <v>121</v>
      </c>
      <c r="X63" s="765" t="s">
        <v>121</v>
      </c>
      <c r="Y63" s="771">
        <f t="shared" si="32"/>
        <v>0</v>
      </c>
      <c r="Z63" s="764" t="s">
        <v>121</v>
      </c>
      <c r="AA63" s="765" t="s">
        <v>121</v>
      </c>
      <c r="AB63" s="771">
        <f t="shared" si="33"/>
        <v>0</v>
      </c>
      <c r="AC63" s="764">
        <v>4</v>
      </c>
      <c r="AD63" s="765">
        <v>6</v>
      </c>
      <c r="AE63" s="771">
        <f t="shared" si="34"/>
        <v>10</v>
      </c>
      <c r="AF63" s="764" t="s">
        <v>121</v>
      </c>
      <c r="AG63" s="765" t="s">
        <v>121</v>
      </c>
      <c r="AH63" s="771">
        <f t="shared" si="35"/>
        <v>0</v>
      </c>
      <c r="AI63" s="764" t="s">
        <v>121</v>
      </c>
      <c r="AJ63" s="765" t="s">
        <v>121</v>
      </c>
      <c r="AK63" s="771">
        <f t="shared" si="36"/>
        <v>0</v>
      </c>
      <c r="AL63" s="764">
        <v>7</v>
      </c>
      <c r="AM63" s="765">
        <v>6</v>
      </c>
      <c r="AN63" s="771">
        <f t="shared" si="37"/>
        <v>13</v>
      </c>
      <c r="AO63" s="744">
        <v>1</v>
      </c>
      <c r="AP63" s="773" t="s">
        <v>121</v>
      </c>
      <c r="AQ63" s="771">
        <f t="shared" si="38"/>
        <v>1</v>
      </c>
      <c r="AR63" s="744" t="s">
        <v>121</v>
      </c>
      <c r="AS63" s="773" t="s">
        <v>121</v>
      </c>
      <c r="AT63" s="745">
        <f t="shared" si="39"/>
        <v>0</v>
      </c>
      <c r="AU63" s="766">
        <f t="shared" si="40"/>
        <v>13</v>
      </c>
      <c r="AV63" s="767">
        <f t="shared" si="41"/>
        <v>14</v>
      </c>
      <c r="AW63" s="768">
        <f t="shared" si="42"/>
        <v>27</v>
      </c>
      <c r="AX63" s="766">
        <f t="shared" si="43"/>
        <v>1</v>
      </c>
      <c r="AY63" s="767">
        <f t="shared" si="44"/>
        <v>0</v>
      </c>
      <c r="AZ63" s="768">
        <f t="shared" si="45"/>
        <v>1</v>
      </c>
      <c r="BA63" s="766">
        <f t="shared" si="46"/>
        <v>0</v>
      </c>
      <c r="BB63" s="767">
        <f t="shared" si="47"/>
        <v>0</v>
      </c>
      <c r="BC63" s="769">
        <f t="shared" si="48"/>
        <v>0</v>
      </c>
      <c r="BD63" s="770">
        <f t="shared" si="49"/>
        <v>28</v>
      </c>
    </row>
    <row r="64" spans="1:56" x14ac:dyDescent="0.2">
      <c r="A64" s="763" t="s">
        <v>55</v>
      </c>
      <c r="B64" s="764" t="s">
        <v>121</v>
      </c>
      <c r="C64" s="765">
        <v>3</v>
      </c>
      <c r="D64" s="745">
        <f t="shared" si="25"/>
        <v>3</v>
      </c>
      <c r="E64" s="764" t="s">
        <v>121</v>
      </c>
      <c r="F64" s="765">
        <v>1</v>
      </c>
      <c r="G64" s="771">
        <f t="shared" si="26"/>
        <v>1</v>
      </c>
      <c r="H64" s="764" t="s">
        <v>121</v>
      </c>
      <c r="I64" s="765">
        <v>1</v>
      </c>
      <c r="J64" s="771">
        <f t="shared" si="27"/>
        <v>1</v>
      </c>
      <c r="K64" s="764" t="s">
        <v>121</v>
      </c>
      <c r="L64" s="765">
        <v>5</v>
      </c>
      <c r="M64" s="771">
        <f t="shared" si="28"/>
        <v>5</v>
      </c>
      <c r="N64" s="764" t="s">
        <v>121</v>
      </c>
      <c r="O64" s="765" t="s">
        <v>121</v>
      </c>
      <c r="P64" s="771">
        <f t="shared" si="29"/>
        <v>0</v>
      </c>
      <c r="Q64" s="764" t="s">
        <v>121</v>
      </c>
      <c r="R64" s="765" t="s">
        <v>121</v>
      </c>
      <c r="S64" s="771">
        <f t="shared" si="30"/>
        <v>0</v>
      </c>
      <c r="T64" s="764" t="s">
        <v>121</v>
      </c>
      <c r="U64" s="765">
        <v>1</v>
      </c>
      <c r="V64" s="771">
        <f t="shared" si="31"/>
        <v>1</v>
      </c>
      <c r="W64" s="764" t="s">
        <v>121</v>
      </c>
      <c r="X64" s="765" t="s">
        <v>121</v>
      </c>
      <c r="Y64" s="771">
        <f t="shared" si="32"/>
        <v>0</v>
      </c>
      <c r="Z64" s="764" t="s">
        <v>121</v>
      </c>
      <c r="AA64" s="765" t="s">
        <v>121</v>
      </c>
      <c r="AB64" s="771">
        <f t="shared" si="33"/>
        <v>0</v>
      </c>
      <c r="AC64" s="764" t="s">
        <v>121</v>
      </c>
      <c r="AD64" s="765">
        <v>6</v>
      </c>
      <c r="AE64" s="771">
        <f t="shared" si="34"/>
        <v>6</v>
      </c>
      <c r="AF64" s="764" t="s">
        <v>121</v>
      </c>
      <c r="AG64" s="765" t="s">
        <v>121</v>
      </c>
      <c r="AH64" s="771">
        <f t="shared" si="35"/>
        <v>0</v>
      </c>
      <c r="AI64" s="764" t="s">
        <v>121</v>
      </c>
      <c r="AJ64" s="765" t="s">
        <v>121</v>
      </c>
      <c r="AK64" s="771">
        <f t="shared" si="36"/>
        <v>0</v>
      </c>
      <c r="AL64" s="764" t="s">
        <v>121</v>
      </c>
      <c r="AM64" s="765">
        <v>3</v>
      </c>
      <c r="AN64" s="771">
        <f t="shared" si="37"/>
        <v>3</v>
      </c>
      <c r="AO64" s="744" t="s">
        <v>121</v>
      </c>
      <c r="AP64" s="773" t="s">
        <v>121</v>
      </c>
      <c r="AQ64" s="771">
        <f t="shared" si="38"/>
        <v>0</v>
      </c>
      <c r="AR64" s="744" t="s">
        <v>121</v>
      </c>
      <c r="AS64" s="773" t="s">
        <v>121</v>
      </c>
      <c r="AT64" s="745">
        <f t="shared" si="39"/>
        <v>0</v>
      </c>
      <c r="AU64" s="766">
        <f t="shared" si="40"/>
        <v>0</v>
      </c>
      <c r="AV64" s="767">
        <f t="shared" si="41"/>
        <v>12</v>
      </c>
      <c r="AW64" s="768">
        <f t="shared" si="42"/>
        <v>12</v>
      </c>
      <c r="AX64" s="766">
        <f t="shared" si="43"/>
        <v>0</v>
      </c>
      <c r="AY64" s="767">
        <f t="shared" si="44"/>
        <v>1</v>
      </c>
      <c r="AZ64" s="768">
        <f t="shared" si="45"/>
        <v>1</v>
      </c>
      <c r="BA64" s="766">
        <f t="shared" si="46"/>
        <v>0</v>
      </c>
      <c r="BB64" s="767">
        <f t="shared" si="47"/>
        <v>1</v>
      </c>
      <c r="BC64" s="769">
        <f t="shared" si="48"/>
        <v>1</v>
      </c>
      <c r="BD64" s="770">
        <f t="shared" si="49"/>
        <v>14</v>
      </c>
    </row>
    <row r="65" spans="1:56" x14ac:dyDescent="0.2">
      <c r="A65" s="763" t="s">
        <v>144</v>
      </c>
      <c r="B65" s="764" t="s">
        <v>121</v>
      </c>
      <c r="C65" s="765" t="s">
        <v>121</v>
      </c>
      <c r="D65" s="745">
        <f t="shared" si="25"/>
        <v>0</v>
      </c>
      <c r="E65" s="764" t="s">
        <v>121</v>
      </c>
      <c r="F65" s="765" t="s">
        <v>121</v>
      </c>
      <c r="G65" s="771">
        <f t="shared" si="26"/>
        <v>0</v>
      </c>
      <c r="H65" s="764" t="s">
        <v>121</v>
      </c>
      <c r="I65" s="765" t="s">
        <v>121</v>
      </c>
      <c r="J65" s="771">
        <f t="shared" si="27"/>
        <v>0</v>
      </c>
      <c r="K65" s="764">
        <v>1</v>
      </c>
      <c r="L65" s="765" t="s">
        <v>121</v>
      </c>
      <c r="M65" s="771">
        <f t="shared" si="28"/>
        <v>1</v>
      </c>
      <c r="N65" s="764" t="s">
        <v>121</v>
      </c>
      <c r="O65" s="765" t="s">
        <v>121</v>
      </c>
      <c r="P65" s="771">
        <f t="shared" si="29"/>
        <v>0</v>
      </c>
      <c r="Q65" s="764" t="s">
        <v>121</v>
      </c>
      <c r="R65" s="765" t="s">
        <v>121</v>
      </c>
      <c r="S65" s="771">
        <f t="shared" si="30"/>
        <v>0</v>
      </c>
      <c r="T65" s="764" t="s">
        <v>121</v>
      </c>
      <c r="U65" s="765" t="s">
        <v>121</v>
      </c>
      <c r="V65" s="771">
        <f t="shared" si="31"/>
        <v>0</v>
      </c>
      <c r="W65" s="764" t="s">
        <v>121</v>
      </c>
      <c r="X65" s="765" t="s">
        <v>121</v>
      </c>
      <c r="Y65" s="771">
        <f t="shared" si="32"/>
        <v>0</v>
      </c>
      <c r="Z65" s="764" t="s">
        <v>121</v>
      </c>
      <c r="AA65" s="765" t="s">
        <v>121</v>
      </c>
      <c r="AB65" s="771">
        <f t="shared" si="33"/>
        <v>0</v>
      </c>
      <c r="AC65" s="764">
        <v>1</v>
      </c>
      <c r="AD65" s="765" t="s">
        <v>121</v>
      </c>
      <c r="AE65" s="771">
        <f t="shared" si="34"/>
        <v>1</v>
      </c>
      <c r="AF65" s="764" t="s">
        <v>121</v>
      </c>
      <c r="AG65" s="765" t="s">
        <v>121</v>
      </c>
      <c r="AH65" s="771">
        <f t="shared" si="35"/>
        <v>0</v>
      </c>
      <c r="AI65" s="764" t="s">
        <v>121</v>
      </c>
      <c r="AJ65" s="765" t="s">
        <v>121</v>
      </c>
      <c r="AK65" s="771">
        <f t="shared" si="36"/>
        <v>0</v>
      </c>
      <c r="AL65" s="764" t="s">
        <v>121</v>
      </c>
      <c r="AM65" s="765">
        <v>1</v>
      </c>
      <c r="AN65" s="771">
        <f t="shared" si="37"/>
        <v>1</v>
      </c>
      <c r="AO65" s="744" t="s">
        <v>121</v>
      </c>
      <c r="AP65" s="773" t="s">
        <v>121</v>
      </c>
      <c r="AQ65" s="771">
        <f t="shared" si="38"/>
        <v>0</v>
      </c>
      <c r="AR65" s="744" t="s">
        <v>121</v>
      </c>
      <c r="AS65" s="773" t="s">
        <v>121</v>
      </c>
      <c r="AT65" s="745">
        <f t="shared" si="39"/>
        <v>0</v>
      </c>
      <c r="AU65" s="766">
        <f t="shared" si="40"/>
        <v>1</v>
      </c>
      <c r="AV65" s="767">
        <f t="shared" si="41"/>
        <v>1</v>
      </c>
      <c r="AW65" s="768">
        <f t="shared" si="42"/>
        <v>2</v>
      </c>
      <c r="AX65" s="766">
        <f t="shared" si="43"/>
        <v>0</v>
      </c>
      <c r="AY65" s="767">
        <f t="shared" si="44"/>
        <v>0</v>
      </c>
      <c r="AZ65" s="768">
        <f t="shared" si="45"/>
        <v>0</v>
      </c>
      <c r="BA65" s="766">
        <f t="shared" si="46"/>
        <v>0</v>
      </c>
      <c r="BB65" s="767">
        <f t="shared" si="47"/>
        <v>0</v>
      </c>
      <c r="BC65" s="769">
        <f t="shared" si="48"/>
        <v>0</v>
      </c>
      <c r="BD65" s="770">
        <f t="shared" si="49"/>
        <v>2</v>
      </c>
    </row>
    <row r="66" spans="1:56" x14ac:dyDescent="0.2">
      <c r="A66" s="763" t="s">
        <v>56</v>
      </c>
      <c r="B66" s="764">
        <v>2</v>
      </c>
      <c r="C66" s="765">
        <v>6</v>
      </c>
      <c r="D66" s="745">
        <f t="shared" si="25"/>
        <v>8</v>
      </c>
      <c r="E66" s="764" t="s">
        <v>121</v>
      </c>
      <c r="F66" s="765" t="s">
        <v>121</v>
      </c>
      <c r="G66" s="771">
        <f t="shared" si="26"/>
        <v>0</v>
      </c>
      <c r="H66" s="764" t="s">
        <v>121</v>
      </c>
      <c r="I66" s="765">
        <v>1</v>
      </c>
      <c r="J66" s="771">
        <f t="shared" si="27"/>
        <v>1</v>
      </c>
      <c r="K66" s="764" t="s">
        <v>121</v>
      </c>
      <c r="L66" s="765">
        <v>3</v>
      </c>
      <c r="M66" s="771">
        <f t="shared" si="28"/>
        <v>3</v>
      </c>
      <c r="N66" s="764" t="s">
        <v>121</v>
      </c>
      <c r="O66" s="765" t="s">
        <v>121</v>
      </c>
      <c r="P66" s="771">
        <f t="shared" si="29"/>
        <v>0</v>
      </c>
      <c r="Q66" s="764" t="s">
        <v>121</v>
      </c>
      <c r="R66" s="765" t="s">
        <v>121</v>
      </c>
      <c r="S66" s="771">
        <f t="shared" si="30"/>
        <v>0</v>
      </c>
      <c r="T66" s="764">
        <v>3</v>
      </c>
      <c r="U66" s="765">
        <v>3</v>
      </c>
      <c r="V66" s="771">
        <f t="shared" si="31"/>
        <v>6</v>
      </c>
      <c r="W66" s="764" t="s">
        <v>121</v>
      </c>
      <c r="X66" s="765" t="s">
        <v>121</v>
      </c>
      <c r="Y66" s="771">
        <f t="shared" si="32"/>
        <v>0</v>
      </c>
      <c r="Z66" s="764" t="s">
        <v>121</v>
      </c>
      <c r="AA66" s="765">
        <v>1</v>
      </c>
      <c r="AB66" s="771">
        <f t="shared" si="33"/>
        <v>1</v>
      </c>
      <c r="AC66" s="764">
        <v>3</v>
      </c>
      <c r="AD66" s="765">
        <v>6</v>
      </c>
      <c r="AE66" s="771">
        <f t="shared" si="34"/>
        <v>9</v>
      </c>
      <c r="AF66" s="764" t="s">
        <v>121</v>
      </c>
      <c r="AG66" s="765" t="s">
        <v>121</v>
      </c>
      <c r="AH66" s="771">
        <f t="shared" si="35"/>
        <v>0</v>
      </c>
      <c r="AI66" s="764" t="s">
        <v>121</v>
      </c>
      <c r="AJ66" s="765">
        <v>1</v>
      </c>
      <c r="AK66" s="771">
        <f t="shared" si="36"/>
        <v>1</v>
      </c>
      <c r="AL66" s="764">
        <v>1</v>
      </c>
      <c r="AM66" s="765">
        <v>4</v>
      </c>
      <c r="AN66" s="771">
        <f t="shared" si="37"/>
        <v>5</v>
      </c>
      <c r="AO66" s="744" t="s">
        <v>121</v>
      </c>
      <c r="AP66" s="773" t="s">
        <v>121</v>
      </c>
      <c r="AQ66" s="771">
        <f t="shared" si="38"/>
        <v>0</v>
      </c>
      <c r="AR66" s="744" t="s">
        <v>121</v>
      </c>
      <c r="AS66" s="773" t="s">
        <v>121</v>
      </c>
      <c r="AT66" s="745">
        <f t="shared" si="39"/>
        <v>0</v>
      </c>
      <c r="AU66" s="766">
        <f t="shared" si="40"/>
        <v>6</v>
      </c>
      <c r="AV66" s="767">
        <f t="shared" si="41"/>
        <v>16</v>
      </c>
      <c r="AW66" s="768">
        <f t="shared" si="42"/>
        <v>22</v>
      </c>
      <c r="AX66" s="766">
        <f t="shared" si="43"/>
        <v>0</v>
      </c>
      <c r="AY66" s="767">
        <f t="shared" si="44"/>
        <v>0</v>
      </c>
      <c r="AZ66" s="768">
        <f t="shared" si="45"/>
        <v>0</v>
      </c>
      <c r="BA66" s="766">
        <f t="shared" si="46"/>
        <v>0</v>
      </c>
      <c r="BB66" s="767">
        <f t="shared" si="47"/>
        <v>2</v>
      </c>
      <c r="BC66" s="769">
        <f t="shared" si="48"/>
        <v>2</v>
      </c>
      <c r="BD66" s="770">
        <f t="shared" si="49"/>
        <v>24</v>
      </c>
    </row>
    <row r="67" spans="1:56" x14ac:dyDescent="0.2">
      <c r="A67" s="763" t="s">
        <v>57</v>
      </c>
      <c r="B67" s="764" t="s">
        <v>121</v>
      </c>
      <c r="C67" s="765" t="s">
        <v>121</v>
      </c>
      <c r="D67" s="745">
        <f t="shared" si="25"/>
        <v>0</v>
      </c>
      <c r="E67" s="764" t="s">
        <v>121</v>
      </c>
      <c r="F67" s="765" t="s">
        <v>121</v>
      </c>
      <c r="G67" s="771">
        <f t="shared" si="26"/>
        <v>0</v>
      </c>
      <c r="H67" s="764" t="s">
        <v>121</v>
      </c>
      <c r="I67" s="765" t="s">
        <v>121</v>
      </c>
      <c r="J67" s="771">
        <f t="shared" si="27"/>
        <v>0</v>
      </c>
      <c r="K67" s="764" t="s">
        <v>121</v>
      </c>
      <c r="L67" s="765" t="s">
        <v>121</v>
      </c>
      <c r="M67" s="771">
        <f t="shared" si="28"/>
        <v>0</v>
      </c>
      <c r="N67" s="764" t="s">
        <v>121</v>
      </c>
      <c r="O67" s="765" t="s">
        <v>121</v>
      </c>
      <c r="P67" s="771">
        <f t="shared" si="29"/>
        <v>0</v>
      </c>
      <c r="Q67" s="764" t="s">
        <v>121</v>
      </c>
      <c r="R67" s="765" t="s">
        <v>121</v>
      </c>
      <c r="S67" s="771">
        <f t="shared" si="30"/>
        <v>0</v>
      </c>
      <c r="T67" s="764" t="s">
        <v>121</v>
      </c>
      <c r="U67" s="765" t="s">
        <v>121</v>
      </c>
      <c r="V67" s="771">
        <f t="shared" si="31"/>
        <v>0</v>
      </c>
      <c r="W67" s="764" t="s">
        <v>121</v>
      </c>
      <c r="X67" s="765" t="s">
        <v>121</v>
      </c>
      <c r="Y67" s="771">
        <f t="shared" si="32"/>
        <v>0</v>
      </c>
      <c r="Z67" s="764" t="s">
        <v>121</v>
      </c>
      <c r="AA67" s="765" t="s">
        <v>121</v>
      </c>
      <c r="AB67" s="771">
        <f t="shared" si="33"/>
        <v>0</v>
      </c>
      <c r="AC67" s="764" t="s">
        <v>121</v>
      </c>
      <c r="AD67" s="765" t="s">
        <v>121</v>
      </c>
      <c r="AE67" s="771">
        <f t="shared" si="34"/>
        <v>0</v>
      </c>
      <c r="AF67" s="764" t="s">
        <v>121</v>
      </c>
      <c r="AG67" s="765" t="s">
        <v>121</v>
      </c>
      <c r="AH67" s="771">
        <f t="shared" si="35"/>
        <v>0</v>
      </c>
      <c r="AI67" s="764" t="s">
        <v>121</v>
      </c>
      <c r="AJ67" s="765" t="s">
        <v>121</v>
      </c>
      <c r="AK67" s="771">
        <f t="shared" si="36"/>
        <v>0</v>
      </c>
      <c r="AL67" s="764" t="s">
        <v>121</v>
      </c>
      <c r="AM67" s="765" t="s">
        <v>121</v>
      </c>
      <c r="AN67" s="771">
        <f t="shared" si="37"/>
        <v>0</v>
      </c>
      <c r="AO67" s="744" t="s">
        <v>121</v>
      </c>
      <c r="AP67" s="773">
        <v>1</v>
      </c>
      <c r="AQ67" s="771">
        <f t="shared" si="38"/>
        <v>1</v>
      </c>
      <c r="AR67" s="744" t="s">
        <v>121</v>
      </c>
      <c r="AS67" s="773" t="s">
        <v>121</v>
      </c>
      <c r="AT67" s="745">
        <f t="shared" si="39"/>
        <v>0</v>
      </c>
      <c r="AU67" s="766">
        <f t="shared" si="40"/>
        <v>0</v>
      </c>
      <c r="AV67" s="767">
        <f t="shared" si="41"/>
        <v>0</v>
      </c>
      <c r="AW67" s="768">
        <f t="shared" si="42"/>
        <v>0</v>
      </c>
      <c r="AX67" s="766">
        <f t="shared" si="43"/>
        <v>0</v>
      </c>
      <c r="AY67" s="767">
        <f t="shared" si="44"/>
        <v>1</v>
      </c>
      <c r="AZ67" s="768">
        <f t="shared" si="45"/>
        <v>1</v>
      </c>
      <c r="BA67" s="766">
        <f t="shared" si="46"/>
        <v>0</v>
      </c>
      <c r="BB67" s="767">
        <f t="shared" si="47"/>
        <v>0</v>
      </c>
      <c r="BC67" s="769">
        <f t="shared" si="48"/>
        <v>0</v>
      </c>
      <c r="BD67" s="770">
        <f t="shared" si="49"/>
        <v>1</v>
      </c>
    </row>
    <row r="68" spans="1:56" x14ac:dyDescent="0.2">
      <c r="A68" s="763" t="s">
        <v>211</v>
      </c>
      <c r="B68" s="764" t="s">
        <v>121</v>
      </c>
      <c r="C68" s="765" t="s">
        <v>121</v>
      </c>
      <c r="D68" s="745">
        <f t="shared" si="25"/>
        <v>0</v>
      </c>
      <c r="E68" s="764" t="s">
        <v>121</v>
      </c>
      <c r="F68" s="765" t="s">
        <v>121</v>
      </c>
      <c r="G68" s="771">
        <f t="shared" si="26"/>
        <v>0</v>
      </c>
      <c r="H68" s="764" t="s">
        <v>121</v>
      </c>
      <c r="I68" s="765" t="s">
        <v>121</v>
      </c>
      <c r="J68" s="771">
        <f t="shared" si="27"/>
        <v>0</v>
      </c>
      <c r="K68" s="764" t="s">
        <v>121</v>
      </c>
      <c r="L68" s="765" t="s">
        <v>121</v>
      </c>
      <c r="M68" s="771">
        <f t="shared" si="28"/>
        <v>0</v>
      </c>
      <c r="N68" s="764" t="s">
        <v>121</v>
      </c>
      <c r="O68" s="765" t="s">
        <v>121</v>
      </c>
      <c r="P68" s="771">
        <f t="shared" si="29"/>
        <v>0</v>
      </c>
      <c r="Q68" s="764" t="s">
        <v>121</v>
      </c>
      <c r="R68" s="765" t="s">
        <v>121</v>
      </c>
      <c r="S68" s="771">
        <f t="shared" si="30"/>
        <v>0</v>
      </c>
      <c r="T68" s="764" t="s">
        <v>121</v>
      </c>
      <c r="U68" s="765" t="s">
        <v>121</v>
      </c>
      <c r="V68" s="771">
        <f t="shared" si="31"/>
        <v>0</v>
      </c>
      <c r="W68" s="764" t="s">
        <v>121</v>
      </c>
      <c r="X68" s="765" t="s">
        <v>121</v>
      </c>
      <c r="Y68" s="771">
        <f t="shared" si="32"/>
        <v>0</v>
      </c>
      <c r="Z68" s="764" t="s">
        <v>121</v>
      </c>
      <c r="AA68" s="765" t="s">
        <v>121</v>
      </c>
      <c r="AB68" s="771">
        <f t="shared" si="33"/>
        <v>0</v>
      </c>
      <c r="AC68" s="764" t="s">
        <v>121</v>
      </c>
      <c r="AD68" s="765" t="s">
        <v>121</v>
      </c>
      <c r="AE68" s="771">
        <f t="shared" si="34"/>
        <v>0</v>
      </c>
      <c r="AF68" s="764" t="s">
        <v>121</v>
      </c>
      <c r="AG68" s="765" t="s">
        <v>121</v>
      </c>
      <c r="AH68" s="771">
        <f t="shared" si="35"/>
        <v>0</v>
      </c>
      <c r="AI68" s="764" t="s">
        <v>121</v>
      </c>
      <c r="AJ68" s="765" t="s">
        <v>121</v>
      </c>
      <c r="AK68" s="771">
        <f t="shared" si="36"/>
        <v>0</v>
      </c>
      <c r="AL68" s="764">
        <v>1</v>
      </c>
      <c r="AM68" s="765" t="s">
        <v>121</v>
      </c>
      <c r="AN68" s="771">
        <f t="shared" si="37"/>
        <v>1</v>
      </c>
      <c r="AO68" s="744" t="s">
        <v>121</v>
      </c>
      <c r="AP68" s="773" t="s">
        <v>121</v>
      </c>
      <c r="AQ68" s="771">
        <f t="shared" si="38"/>
        <v>0</v>
      </c>
      <c r="AR68" s="744" t="s">
        <v>121</v>
      </c>
      <c r="AS68" s="773" t="s">
        <v>121</v>
      </c>
      <c r="AT68" s="745">
        <f t="shared" si="39"/>
        <v>0</v>
      </c>
      <c r="AU68" s="766">
        <f t="shared" si="40"/>
        <v>1</v>
      </c>
      <c r="AV68" s="767">
        <f t="shared" si="41"/>
        <v>0</v>
      </c>
      <c r="AW68" s="768">
        <f t="shared" si="42"/>
        <v>1</v>
      </c>
      <c r="AX68" s="766">
        <f t="shared" si="43"/>
        <v>0</v>
      </c>
      <c r="AY68" s="767">
        <f t="shared" si="44"/>
        <v>0</v>
      </c>
      <c r="AZ68" s="768">
        <f t="shared" si="45"/>
        <v>0</v>
      </c>
      <c r="BA68" s="766">
        <f t="shared" si="46"/>
        <v>0</v>
      </c>
      <c r="BB68" s="767">
        <f t="shared" si="47"/>
        <v>0</v>
      </c>
      <c r="BC68" s="769">
        <f t="shared" si="48"/>
        <v>0</v>
      </c>
      <c r="BD68" s="770">
        <f t="shared" si="49"/>
        <v>1</v>
      </c>
    </row>
    <row r="69" spans="1:56" x14ac:dyDescent="0.2">
      <c r="A69" s="763" t="s">
        <v>58</v>
      </c>
      <c r="B69" s="764">
        <v>1</v>
      </c>
      <c r="C69" s="765">
        <v>7</v>
      </c>
      <c r="D69" s="745">
        <f t="shared" si="25"/>
        <v>8</v>
      </c>
      <c r="E69" s="764" t="s">
        <v>121</v>
      </c>
      <c r="F69" s="765">
        <v>1</v>
      </c>
      <c r="G69" s="771">
        <f t="shared" si="26"/>
        <v>1</v>
      </c>
      <c r="H69" s="764" t="s">
        <v>121</v>
      </c>
      <c r="I69" s="765" t="s">
        <v>121</v>
      </c>
      <c r="J69" s="771">
        <f t="shared" si="27"/>
        <v>0</v>
      </c>
      <c r="K69" s="764">
        <v>1</v>
      </c>
      <c r="L69" s="765">
        <v>4</v>
      </c>
      <c r="M69" s="771">
        <f t="shared" si="28"/>
        <v>5</v>
      </c>
      <c r="N69" s="764" t="s">
        <v>121</v>
      </c>
      <c r="O69" s="765" t="s">
        <v>121</v>
      </c>
      <c r="P69" s="771">
        <f t="shared" si="29"/>
        <v>0</v>
      </c>
      <c r="Q69" s="764" t="s">
        <v>121</v>
      </c>
      <c r="R69" s="765" t="s">
        <v>121</v>
      </c>
      <c r="S69" s="771">
        <f t="shared" si="30"/>
        <v>0</v>
      </c>
      <c r="T69" s="764" t="s">
        <v>121</v>
      </c>
      <c r="U69" s="765" t="s">
        <v>121</v>
      </c>
      <c r="V69" s="771">
        <f t="shared" si="31"/>
        <v>0</v>
      </c>
      <c r="W69" s="764" t="s">
        <v>121</v>
      </c>
      <c r="X69" s="765" t="s">
        <v>121</v>
      </c>
      <c r="Y69" s="771">
        <f t="shared" si="32"/>
        <v>0</v>
      </c>
      <c r="Z69" s="764" t="s">
        <v>121</v>
      </c>
      <c r="AA69" s="765">
        <v>1</v>
      </c>
      <c r="AB69" s="771">
        <f t="shared" si="33"/>
        <v>1</v>
      </c>
      <c r="AC69" s="764">
        <v>1</v>
      </c>
      <c r="AD69" s="765">
        <v>4</v>
      </c>
      <c r="AE69" s="771">
        <f t="shared" si="34"/>
        <v>5</v>
      </c>
      <c r="AF69" s="764" t="s">
        <v>121</v>
      </c>
      <c r="AG69" s="765" t="s">
        <v>121</v>
      </c>
      <c r="AH69" s="771">
        <f t="shared" si="35"/>
        <v>0</v>
      </c>
      <c r="AI69" s="764" t="s">
        <v>121</v>
      </c>
      <c r="AJ69" s="765">
        <v>1</v>
      </c>
      <c r="AK69" s="771">
        <f t="shared" si="36"/>
        <v>1</v>
      </c>
      <c r="AL69" s="764" t="s">
        <v>121</v>
      </c>
      <c r="AM69" s="765">
        <v>7</v>
      </c>
      <c r="AN69" s="771">
        <f t="shared" si="37"/>
        <v>7</v>
      </c>
      <c r="AO69" s="744" t="s">
        <v>121</v>
      </c>
      <c r="AP69" s="773" t="s">
        <v>121</v>
      </c>
      <c r="AQ69" s="771">
        <f t="shared" si="38"/>
        <v>0</v>
      </c>
      <c r="AR69" s="744" t="s">
        <v>121</v>
      </c>
      <c r="AS69" s="773">
        <v>3</v>
      </c>
      <c r="AT69" s="745">
        <f t="shared" si="39"/>
        <v>3</v>
      </c>
      <c r="AU69" s="766">
        <f t="shared" si="40"/>
        <v>2</v>
      </c>
      <c r="AV69" s="767">
        <f t="shared" si="41"/>
        <v>18</v>
      </c>
      <c r="AW69" s="768">
        <f t="shared" si="42"/>
        <v>20</v>
      </c>
      <c r="AX69" s="766">
        <f t="shared" si="43"/>
        <v>0</v>
      </c>
      <c r="AY69" s="767">
        <f t="shared" si="44"/>
        <v>1</v>
      </c>
      <c r="AZ69" s="768">
        <f t="shared" si="45"/>
        <v>1</v>
      </c>
      <c r="BA69" s="766">
        <f t="shared" si="46"/>
        <v>0</v>
      </c>
      <c r="BB69" s="767">
        <f t="shared" si="47"/>
        <v>4</v>
      </c>
      <c r="BC69" s="769">
        <f t="shared" si="48"/>
        <v>4</v>
      </c>
      <c r="BD69" s="770">
        <f t="shared" si="49"/>
        <v>25</v>
      </c>
    </row>
    <row r="70" spans="1:56" x14ac:dyDescent="0.2">
      <c r="A70" s="763" t="s">
        <v>59</v>
      </c>
      <c r="B70" s="764" t="s">
        <v>121</v>
      </c>
      <c r="C70" s="765">
        <v>5</v>
      </c>
      <c r="D70" s="745">
        <f t="shared" si="25"/>
        <v>5</v>
      </c>
      <c r="E70" s="764" t="s">
        <v>121</v>
      </c>
      <c r="F70" s="765" t="s">
        <v>121</v>
      </c>
      <c r="G70" s="771">
        <f t="shared" si="26"/>
        <v>0</v>
      </c>
      <c r="H70" s="764" t="s">
        <v>121</v>
      </c>
      <c r="I70" s="765" t="s">
        <v>121</v>
      </c>
      <c r="J70" s="771">
        <f t="shared" si="27"/>
        <v>0</v>
      </c>
      <c r="K70" s="764" t="s">
        <v>121</v>
      </c>
      <c r="L70" s="765" t="s">
        <v>121</v>
      </c>
      <c r="M70" s="771">
        <f t="shared" si="28"/>
        <v>0</v>
      </c>
      <c r="N70" s="764" t="s">
        <v>121</v>
      </c>
      <c r="O70" s="765" t="s">
        <v>121</v>
      </c>
      <c r="P70" s="771">
        <f t="shared" si="29"/>
        <v>0</v>
      </c>
      <c r="Q70" s="764" t="s">
        <v>121</v>
      </c>
      <c r="R70" s="765" t="s">
        <v>121</v>
      </c>
      <c r="S70" s="771">
        <f t="shared" si="30"/>
        <v>0</v>
      </c>
      <c r="T70" s="764" t="s">
        <v>121</v>
      </c>
      <c r="U70" s="765" t="s">
        <v>121</v>
      </c>
      <c r="V70" s="771">
        <f t="shared" si="31"/>
        <v>0</v>
      </c>
      <c r="W70" s="764" t="s">
        <v>121</v>
      </c>
      <c r="X70" s="765" t="s">
        <v>121</v>
      </c>
      <c r="Y70" s="771">
        <f t="shared" si="32"/>
        <v>0</v>
      </c>
      <c r="Z70" s="764" t="s">
        <v>121</v>
      </c>
      <c r="AA70" s="765" t="s">
        <v>121</v>
      </c>
      <c r="AB70" s="771">
        <f t="shared" si="33"/>
        <v>0</v>
      </c>
      <c r="AC70" s="764" t="s">
        <v>121</v>
      </c>
      <c r="AD70" s="765" t="s">
        <v>121</v>
      </c>
      <c r="AE70" s="771">
        <f t="shared" si="34"/>
        <v>0</v>
      </c>
      <c r="AF70" s="764" t="s">
        <v>121</v>
      </c>
      <c r="AG70" s="765" t="s">
        <v>121</v>
      </c>
      <c r="AH70" s="771">
        <f t="shared" si="35"/>
        <v>0</v>
      </c>
      <c r="AI70" s="764" t="s">
        <v>121</v>
      </c>
      <c r="AJ70" s="765" t="s">
        <v>121</v>
      </c>
      <c r="AK70" s="771">
        <f t="shared" si="36"/>
        <v>0</v>
      </c>
      <c r="AL70" s="764" t="s">
        <v>121</v>
      </c>
      <c r="AM70" s="765" t="s">
        <v>121</v>
      </c>
      <c r="AN70" s="771">
        <f t="shared" si="37"/>
        <v>0</v>
      </c>
      <c r="AO70" s="744" t="s">
        <v>121</v>
      </c>
      <c r="AP70" s="773" t="s">
        <v>121</v>
      </c>
      <c r="AQ70" s="771">
        <f t="shared" si="38"/>
        <v>0</v>
      </c>
      <c r="AR70" s="744" t="s">
        <v>121</v>
      </c>
      <c r="AS70" s="773" t="s">
        <v>121</v>
      </c>
      <c r="AT70" s="745">
        <f t="shared" si="39"/>
        <v>0</v>
      </c>
      <c r="AU70" s="766">
        <f t="shared" si="40"/>
        <v>0</v>
      </c>
      <c r="AV70" s="767">
        <f t="shared" si="41"/>
        <v>5</v>
      </c>
      <c r="AW70" s="768">
        <f t="shared" si="42"/>
        <v>5</v>
      </c>
      <c r="AX70" s="766">
        <f t="shared" si="43"/>
        <v>0</v>
      </c>
      <c r="AY70" s="767">
        <f t="shared" si="44"/>
        <v>0</v>
      </c>
      <c r="AZ70" s="768">
        <f t="shared" si="45"/>
        <v>0</v>
      </c>
      <c r="BA70" s="766">
        <f t="shared" si="46"/>
        <v>0</v>
      </c>
      <c r="BB70" s="767">
        <f t="shared" si="47"/>
        <v>0</v>
      </c>
      <c r="BC70" s="769">
        <f t="shared" si="48"/>
        <v>0</v>
      </c>
      <c r="BD70" s="770">
        <f t="shared" si="49"/>
        <v>5</v>
      </c>
    </row>
    <row r="71" spans="1:56" x14ac:dyDescent="0.2">
      <c r="A71" s="763" t="s">
        <v>60</v>
      </c>
      <c r="B71" s="764" t="s">
        <v>121</v>
      </c>
      <c r="C71" s="765">
        <v>6</v>
      </c>
      <c r="D71" s="745">
        <f t="shared" si="25"/>
        <v>6</v>
      </c>
      <c r="E71" s="764" t="s">
        <v>121</v>
      </c>
      <c r="F71" s="765">
        <v>1</v>
      </c>
      <c r="G71" s="771">
        <f t="shared" si="26"/>
        <v>1</v>
      </c>
      <c r="H71" s="764" t="s">
        <v>121</v>
      </c>
      <c r="I71" s="765" t="s">
        <v>121</v>
      </c>
      <c r="J71" s="771">
        <f t="shared" si="27"/>
        <v>0</v>
      </c>
      <c r="K71" s="764" t="s">
        <v>121</v>
      </c>
      <c r="L71" s="765">
        <v>2</v>
      </c>
      <c r="M71" s="771">
        <f t="shared" si="28"/>
        <v>2</v>
      </c>
      <c r="N71" s="764" t="s">
        <v>121</v>
      </c>
      <c r="O71" s="765">
        <v>1</v>
      </c>
      <c r="P71" s="771">
        <f t="shared" si="29"/>
        <v>1</v>
      </c>
      <c r="Q71" s="764" t="s">
        <v>121</v>
      </c>
      <c r="R71" s="765" t="s">
        <v>121</v>
      </c>
      <c r="S71" s="771">
        <f t="shared" si="30"/>
        <v>0</v>
      </c>
      <c r="T71" s="764">
        <v>1</v>
      </c>
      <c r="U71" s="765">
        <v>1</v>
      </c>
      <c r="V71" s="771">
        <f t="shared" si="31"/>
        <v>2</v>
      </c>
      <c r="W71" s="764" t="s">
        <v>121</v>
      </c>
      <c r="X71" s="765" t="s">
        <v>121</v>
      </c>
      <c r="Y71" s="771">
        <f t="shared" si="32"/>
        <v>0</v>
      </c>
      <c r="Z71" s="764" t="s">
        <v>121</v>
      </c>
      <c r="AA71" s="765" t="s">
        <v>121</v>
      </c>
      <c r="AB71" s="771">
        <f t="shared" si="33"/>
        <v>0</v>
      </c>
      <c r="AC71" s="764">
        <v>1</v>
      </c>
      <c r="AD71" s="765">
        <v>3</v>
      </c>
      <c r="AE71" s="771">
        <f t="shared" si="34"/>
        <v>4</v>
      </c>
      <c r="AF71" s="764" t="s">
        <v>121</v>
      </c>
      <c r="AG71" s="765">
        <v>1</v>
      </c>
      <c r="AH71" s="771">
        <f t="shared" si="35"/>
        <v>1</v>
      </c>
      <c r="AI71" s="764" t="s">
        <v>121</v>
      </c>
      <c r="AJ71" s="765" t="s">
        <v>121</v>
      </c>
      <c r="AK71" s="771">
        <f t="shared" si="36"/>
        <v>0</v>
      </c>
      <c r="AL71" s="764">
        <v>2</v>
      </c>
      <c r="AM71" s="765">
        <v>3</v>
      </c>
      <c r="AN71" s="771">
        <f t="shared" si="37"/>
        <v>5</v>
      </c>
      <c r="AO71" s="744" t="s">
        <v>121</v>
      </c>
      <c r="AP71" s="773">
        <v>2</v>
      </c>
      <c r="AQ71" s="771">
        <f t="shared" si="38"/>
        <v>2</v>
      </c>
      <c r="AR71" s="744" t="s">
        <v>121</v>
      </c>
      <c r="AS71" s="773" t="s">
        <v>121</v>
      </c>
      <c r="AT71" s="745">
        <f t="shared" si="39"/>
        <v>0</v>
      </c>
      <c r="AU71" s="766">
        <f t="shared" si="40"/>
        <v>3</v>
      </c>
      <c r="AV71" s="767">
        <f t="shared" si="41"/>
        <v>12</v>
      </c>
      <c r="AW71" s="768">
        <f t="shared" si="42"/>
        <v>15</v>
      </c>
      <c r="AX71" s="766">
        <f t="shared" si="43"/>
        <v>0</v>
      </c>
      <c r="AY71" s="767">
        <f t="shared" si="44"/>
        <v>4</v>
      </c>
      <c r="AZ71" s="768">
        <f t="shared" si="45"/>
        <v>4</v>
      </c>
      <c r="BA71" s="766">
        <f t="shared" si="46"/>
        <v>0</v>
      </c>
      <c r="BB71" s="767">
        <f t="shared" si="47"/>
        <v>0</v>
      </c>
      <c r="BC71" s="769">
        <f t="shared" si="48"/>
        <v>0</v>
      </c>
      <c r="BD71" s="770">
        <f t="shared" si="49"/>
        <v>19</v>
      </c>
    </row>
    <row r="72" spans="1:56" x14ac:dyDescent="0.2">
      <c r="A72" s="763" t="s">
        <v>61</v>
      </c>
      <c r="B72" s="764">
        <v>1</v>
      </c>
      <c r="C72" s="765" t="s">
        <v>121</v>
      </c>
      <c r="D72" s="745">
        <f t="shared" ref="D72:D103" si="50">SUM(B72:C72)</f>
        <v>1</v>
      </c>
      <c r="E72" s="764" t="s">
        <v>121</v>
      </c>
      <c r="F72" s="765" t="s">
        <v>121</v>
      </c>
      <c r="G72" s="771">
        <f t="shared" ref="G72:G103" si="51">SUM(E72:F72)</f>
        <v>0</v>
      </c>
      <c r="H72" s="764" t="s">
        <v>121</v>
      </c>
      <c r="I72" s="765" t="s">
        <v>121</v>
      </c>
      <c r="J72" s="771">
        <f t="shared" ref="J72:J103" si="52">SUM(H72:I72)</f>
        <v>0</v>
      </c>
      <c r="K72" s="764" t="s">
        <v>121</v>
      </c>
      <c r="L72" s="765" t="s">
        <v>121</v>
      </c>
      <c r="M72" s="771">
        <f t="shared" ref="M72:M103" si="53">SUM(K72:L72)</f>
        <v>0</v>
      </c>
      <c r="N72" s="764" t="s">
        <v>121</v>
      </c>
      <c r="O72" s="765" t="s">
        <v>121</v>
      </c>
      <c r="P72" s="771">
        <f t="shared" ref="P72:P103" si="54">SUM(N72:O72)</f>
        <v>0</v>
      </c>
      <c r="Q72" s="764" t="s">
        <v>121</v>
      </c>
      <c r="R72" s="765" t="s">
        <v>121</v>
      </c>
      <c r="S72" s="771">
        <f t="shared" ref="S72:S100" si="55">SUM(Q72:R72)</f>
        <v>0</v>
      </c>
      <c r="T72" s="764" t="s">
        <v>121</v>
      </c>
      <c r="U72" s="765" t="s">
        <v>121</v>
      </c>
      <c r="V72" s="771">
        <f t="shared" ref="V72:V103" si="56">SUM(T72:U72)</f>
        <v>0</v>
      </c>
      <c r="W72" s="764" t="s">
        <v>121</v>
      </c>
      <c r="X72" s="765" t="s">
        <v>121</v>
      </c>
      <c r="Y72" s="771">
        <f t="shared" ref="Y72:Y103" si="57">SUM(W72:X72)</f>
        <v>0</v>
      </c>
      <c r="Z72" s="764" t="s">
        <v>121</v>
      </c>
      <c r="AA72" s="765" t="s">
        <v>121</v>
      </c>
      <c r="AB72" s="771">
        <f t="shared" ref="AB72:AB103" si="58">SUM(Z72:AA72)</f>
        <v>0</v>
      </c>
      <c r="AC72" s="764" t="s">
        <v>121</v>
      </c>
      <c r="AD72" s="765" t="s">
        <v>121</v>
      </c>
      <c r="AE72" s="771">
        <f t="shared" ref="AE72:AE97" si="59">SUM(M72,V72)</f>
        <v>0</v>
      </c>
      <c r="AF72" s="764" t="s">
        <v>121</v>
      </c>
      <c r="AG72" s="765" t="s">
        <v>121</v>
      </c>
      <c r="AH72" s="771">
        <f t="shared" ref="AH72:AH97" si="60">SUM(P72,Y72)</f>
        <v>0</v>
      </c>
      <c r="AI72" s="764" t="s">
        <v>121</v>
      </c>
      <c r="AJ72" s="765" t="s">
        <v>121</v>
      </c>
      <c r="AK72" s="771">
        <f t="shared" ref="AK72:AK97" si="61">SUM(S72,AB72)</f>
        <v>0</v>
      </c>
      <c r="AL72" s="764" t="s">
        <v>121</v>
      </c>
      <c r="AM72" s="765" t="s">
        <v>121</v>
      </c>
      <c r="AN72" s="771">
        <f t="shared" ref="AN72:AN97" si="62">SUM(AL72:AM72)</f>
        <v>0</v>
      </c>
      <c r="AO72" s="744" t="s">
        <v>121</v>
      </c>
      <c r="AP72" s="773" t="s">
        <v>121</v>
      </c>
      <c r="AQ72" s="771">
        <f t="shared" ref="AQ72:AQ103" si="63">SUM(AO72:AP72)</f>
        <v>0</v>
      </c>
      <c r="AR72" s="744" t="s">
        <v>121</v>
      </c>
      <c r="AS72" s="773" t="s">
        <v>121</v>
      </c>
      <c r="AT72" s="745">
        <f t="shared" ref="AT72:AT103" si="64">SUM(AR72:AS72)</f>
        <v>0</v>
      </c>
      <c r="AU72" s="766">
        <f t="shared" ref="AU72:AU103" si="65">SUM(B72,AC72,AL72)</f>
        <v>1</v>
      </c>
      <c r="AV72" s="767">
        <f t="shared" ref="AV72:AV103" si="66">SUM(C72,AD72,AM72)</f>
        <v>0</v>
      </c>
      <c r="AW72" s="768">
        <f t="shared" ref="AW72:AW103" si="67">SUM(AU72:AV72)</f>
        <v>1</v>
      </c>
      <c r="AX72" s="766">
        <f t="shared" ref="AX72:AX103" si="68">SUM(E72,AF72,AO72)</f>
        <v>0</v>
      </c>
      <c r="AY72" s="767">
        <f t="shared" ref="AY72:AY103" si="69">SUM(F72,AG72,AP72)</f>
        <v>0</v>
      </c>
      <c r="AZ72" s="768">
        <f t="shared" ref="AZ72:AZ103" si="70">SUM(AX72:AY72)</f>
        <v>0</v>
      </c>
      <c r="BA72" s="766">
        <f t="shared" ref="BA72:BA103" si="71">SUM(H72,AI72,AR72)</f>
        <v>0</v>
      </c>
      <c r="BB72" s="767">
        <f t="shared" ref="BB72:BB103" si="72">SUM(I72,AJ72,AS72)</f>
        <v>0</v>
      </c>
      <c r="BC72" s="769">
        <f t="shared" ref="BC72:BC103" si="73">SUM(BA72:BB72)</f>
        <v>0</v>
      </c>
      <c r="BD72" s="770">
        <f t="shared" ref="BD72:BD103" si="74">SUM(BC72,AZ72,AW72)</f>
        <v>1</v>
      </c>
    </row>
    <row r="73" spans="1:56" x14ac:dyDescent="0.2">
      <c r="A73" s="763" t="s">
        <v>180</v>
      </c>
      <c r="B73" s="764" t="s">
        <v>121</v>
      </c>
      <c r="C73" s="765" t="s">
        <v>121</v>
      </c>
      <c r="D73" s="745">
        <f t="shared" si="50"/>
        <v>0</v>
      </c>
      <c r="E73" s="764" t="s">
        <v>121</v>
      </c>
      <c r="F73" s="765" t="s">
        <v>121</v>
      </c>
      <c r="G73" s="771">
        <f t="shared" si="51"/>
        <v>0</v>
      </c>
      <c r="H73" s="764" t="s">
        <v>121</v>
      </c>
      <c r="I73" s="765" t="s">
        <v>121</v>
      </c>
      <c r="J73" s="771">
        <f t="shared" si="52"/>
        <v>0</v>
      </c>
      <c r="K73" s="764" t="s">
        <v>121</v>
      </c>
      <c r="L73" s="765" t="s">
        <v>121</v>
      </c>
      <c r="M73" s="771">
        <f t="shared" si="53"/>
        <v>0</v>
      </c>
      <c r="N73" s="764" t="s">
        <v>121</v>
      </c>
      <c r="O73" s="765" t="s">
        <v>121</v>
      </c>
      <c r="P73" s="771">
        <f t="shared" si="54"/>
        <v>0</v>
      </c>
      <c r="Q73" s="764" t="s">
        <v>121</v>
      </c>
      <c r="R73" s="765" t="s">
        <v>121</v>
      </c>
      <c r="S73" s="771">
        <f t="shared" si="55"/>
        <v>0</v>
      </c>
      <c r="T73" s="764" t="s">
        <v>121</v>
      </c>
      <c r="U73" s="765">
        <v>1</v>
      </c>
      <c r="V73" s="771">
        <f t="shared" si="56"/>
        <v>1</v>
      </c>
      <c r="W73" s="764" t="s">
        <v>121</v>
      </c>
      <c r="X73" s="765">
        <v>1</v>
      </c>
      <c r="Y73" s="771">
        <f t="shared" si="57"/>
        <v>1</v>
      </c>
      <c r="Z73" s="764" t="s">
        <v>121</v>
      </c>
      <c r="AA73" s="765" t="s">
        <v>121</v>
      </c>
      <c r="AB73" s="771">
        <f t="shared" si="58"/>
        <v>0</v>
      </c>
      <c r="AC73" s="764" t="s">
        <v>121</v>
      </c>
      <c r="AD73" s="765">
        <v>1</v>
      </c>
      <c r="AE73" s="771">
        <f t="shared" si="59"/>
        <v>1</v>
      </c>
      <c r="AF73" s="764" t="s">
        <v>121</v>
      </c>
      <c r="AG73" s="765">
        <v>1</v>
      </c>
      <c r="AH73" s="771">
        <f t="shared" si="60"/>
        <v>1</v>
      </c>
      <c r="AI73" s="764" t="s">
        <v>121</v>
      </c>
      <c r="AJ73" s="765" t="s">
        <v>121</v>
      </c>
      <c r="AK73" s="771">
        <f t="shared" si="61"/>
        <v>0</v>
      </c>
      <c r="AL73" s="764">
        <v>1</v>
      </c>
      <c r="AM73" s="765" t="s">
        <v>121</v>
      </c>
      <c r="AN73" s="771">
        <f t="shared" si="62"/>
        <v>1</v>
      </c>
      <c r="AO73" s="744" t="s">
        <v>121</v>
      </c>
      <c r="AP73" s="773" t="s">
        <v>121</v>
      </c>
      <c r="AQ73" s="771">
        <f t="shared" si="63"/>
        <v>0</v>
      </c>
      <c r="AR73" s="744" t="s">
        <v>121</v>
      </c>
      <c r="AS73" s="773" t="s">
        <v>121</v>
      </c>
      <c r="AT73" s="745">
        <f t="shared" si="64"/>
        <v>0</v>
      </c>
      <c r="AU73" s="766">
        <f t="shared" si="65"/>
        <v>1</v>
      </c>
      <c r="AV73" s="767">
        <f t="shared" si="66"/>
        <v>1</v>
      </c>
      <c r="AW73" s="768">
        <f t="shared" si="67"/>
        <v>2</v>
      </c>
      <c r="AX73" s="766">
        <f t="shared" si="68"/>
        <v>0</v>
      </c>
      <c r="AY73" s="767">
        <f t="shared" si="69"/>
        <v>1</v>
      </c>
      <c r="AZ73" s="768">
        <f t="shared" si="70"/>
        <v>1</v>
      </c>
      <c r="BA73" s="766">
        <f t="shared" si="71"/>
        <v>0</v>
      </c>
      <c r="BB73" s="767">
        <f t="shared" si="72"/>
        <v>0</v>
      </c>
      <c r="BC73" s="769">
        <f t="shared" si="73"/>
        <v>0</v>
      </c>
      <c r="BD73" s="770">
        <f t="shared" si="74"/>
        <v>3</v>
      </c>
    </row>
    <row r="74" spans="1:56" x14ac:dyDescent="0.2">
      <c r="A74" s="763" t="s">
        <v>62</v>
      </c>
      <c r="B74" s="764">
        <v>1</v>
      </c>
      <c r="C74" s="765">
        <v>3</v>
      </c>
      <c r="D74" s="745">
        <f t="shared" si="50"/>
        <v>4</v>
      </c>
      <c r="E74" s="764" t="s">
        <v>121</v>
      </c>
      <c r="F74" s="765" t="s">
        <v>121</v>
      </c>
      <c r="G74" s="771">
        <f t="shared" si="51"/>
        <v>0</v>
      </c>
      <c r="H74" s="764" t="s">
        <v>121</v>
      </c>
      <c r="I74" s="765" t="s">
        <v>121</v>
      </c>
      <c r="J74" s="771">
        <f t="shared" si="52"/>
        <v>0</v>
      </c>
      <c r="K74" s="764">
        <v>3</v>
      </c>
      <c r="L74" s="765">
        <v>1</v>
      </c>
      <c r="M74" s="771">
        <f t="shared" si="53"/>
        <v>4</v>
      </c>
      <c r="N74" s="764" t="s">
        <v>121</v>
      </c>
      <c r="O74" s="765" t="s">
        <v>121</v>
      </c>
      <c r="P74" s="771">
        <f t="shared" si="54"/>
        <v>0</v>
      </c>
      <c r="Q74" s="764" t="s">
        <v>121</v>
      </c>
      <c r="R74" s="765" t="s">
        <v>121</v>
      </c>
      <c r="S74" s="771">
        <f t="shared" si="55"/>
        <v>0</v>
      </c>
      <c r="T74" s="764" t="s">
        <v>121</v>
      </c>
      <c r="U74" s="765">
        <v>4</v>
      </c>
      <c r="V74" s="771">
        <f t="shared" si="56"/>
        <v>4</v>
      </c>
      <c r="W74" s="764" t="s">
        <v>121</v>
      </c>
      <c r="X74" s="765" t="s">
        <v>121</v>
      </c>
      <c r="Y74" s="771">
        <f t="shared" si="57"/>
        <v>0</v>
      </c>
      <c r="Z74" s="764" t="s">
        <v>121</v>
      </c>
      <c r="AA74" s="765">
        <v>1</v>
      </c>
      <c r="AB74" s="771">
        <f t="shared" si="58"/>
        <v>1</v>
      </c>
      <c r="AC74" s="764">
        <v>3</v>
      </c>
      <c r="AD74" s="765">
        <v>5</v>
      </c>
      <c r="AE74" s="771">
        <f t="shared" si="59"/>
        <v>8</v>
      </c>
      <c r="AF74" s="764" t="s">
        <v>121</v>
      </c>
      <c r="AG74" s="765" t="s">
        <v>121</v>
      </c>
      <c r="AH74" s="771">
        <f t="shared" si="60"/>
        <v>0</v>
      </c>
      <c r="AI74" s="764" t="s">
        <v>121</v>
      </c>
      <c r="AJ74" s="765">
        <v>1</v>
      </c>
      <c r="AK74" s="771">
        <f t="shared" si="61"/>
        <v>1</v>
      </c>
      <c r="AL74" s="764" t="s">
        <v>121</v>
      </c>
      <c r="AM74" s="765" t="s">
        <v>121</v>
      </c>
      <c r="AN74" s="771">
        <f t="shared" si="62"/>
        <v>0</v>
      </c>
      <c r="AO74" s="744" t="s">
        <v>121</v>
      </c>
      <c r="AP74" s="773" t="s">
        <v>121</v>
      </c>
      <c r="AQ74" s="771">
        <f t="shared" si="63"/>
        <v>0</v>
      </c>
      <c r="AR74" s="744" t="s">
        <v>121</v>
      </c>
      <c r="AS74" s="773" t="s">
        <v>121</v>
      </c>
      <c r="AT74" s="745">
        <f t="shared" si="64"/>
        <v>0</v>
      </c>
      <c r="AU74" s="766">
        <f t="shared" si="65"/>
        <v>4</v>
      </c>
      <c r="AV74" s="767">
        <f t="shared" si="66"/>
        <v>8</v>
      </c>
      <c r="AW74" s="768">
        <f t="shared" si="67"/>
        <v>12</v>
      </c>
      <c r="AX74" s="766">
        <f t="shared" si="68"/>
        <v>0</v>
      </c>
      <c r="AY74" s="767">
        <f t="shared" si="69"/>
        <v>0</v>
      </c>
      <c r="AZ74" s="768">
        <f t="shared" si="70"/>
        <v>0</v>
      </c>
      <c r="BA74" s="766">
        <f t="shared" si="71"/>
        <v>0</v>
      </c>
      <c r="BB74" s="767">
        <f t="shared" si="72"/>
        <v>1</v>
      </c>
      <c r="BC74" s="769">
        <f t="shared" si="73"/>
        <v>1</v>
      </c>
      <c r="BD74" s="770">
        <f t="shared" si="74"/>
        <v>13</v>
      </c>
    </row>
    <row r="75" spans="1:56" x14ac:dyDescent="0.2">
      <c r="A75" s="763" t="s">
        <v>63</v>
      </c>
      <c r="B75" s="764">
        <v>1</v>
      </c>
      <c r="C75" s="765" t="s">
        <v>121</v>
      </c>
      <c r="D75" s="745">
        <f t="shared" si="50"/>
        <v>1</v>
      </c>
      <c r="E75" s="764" t="s">
        <v>121</v>
      </c>
      <c r="F75" s="765" t="s">
        <v>121</v>
      </c>
      <c r="G75" s="771">
        <f t="shared" si="51"/>
        <v>0</v>
      </c>
      <c r="H75" s="764" t="s">
        <v>121</v>
      </c>
      <c r="I75" s="765" t="s">
        <v>121</v>
      </c>
      <c r="J75" s="771">
        <f t="shared" si="52"/>
        <v>0</v>
      </c>
      <c r="K75" s="764" t="s">
        <v>121</v>
      </c>
      <c r="L75" s="765" t="s">
        <v>121</v>
      </c>
      <c r="M75" s="771">
        <f t="shared" si="53"/>
        <v>0</v>
      </c>
      <c r="N75" s="764" t="s">
        <v>121</v>
      </c>
      <c r="O75" s="765" t="s">
        <v>121</v>
      </c>
      <c r="P75" s="771">
        <f t="shared" si="54"/>
        <v>0</v>
      </c>
      <c r="Q75" s="764" t="s">
        <v>121</v>
      </c>
      <c r="R75" s="765" t="s">
        <v>121</v>
      </c>
      <c r="S75" s="771">
        <f t="shared" si="55"/>
        <v>0</v>
      </c>
      <c r="T75" s="764" t="s">
        <v>121</v>
      </c>
      <c r="U75" s="765" t="s">
        <v>121</v>
      </c>
      <c r="V75" s="771">
        <f t="shared" si="56"/>
        <v>0</v>
      </c>
      <c r="W75" s="764" t="s">
        <v>121</v>
      </c>
      <c r="X75" s="765" t="s">
        <v>121</v>
      </c>
      <c r="Y75" s="771">
        <f t="shared" si="57"/>
        <v>0</v>
      </c>
      <c r="Z75" s="764" t="s">
        <v>121</v>
      </c>
      <c r="AA75" s="765" t="s">
        <v>121</v>
      </c>
      <c r="AB75" s="771">
        <f t="shared" si="58"/>
        <v>0</v>
      </c>
      <c r="AC75" s="764" t="s">
        <v>121</v>
      </c>
      <c r="AD75" s="765" t="s">
        <v>121</v>
      </c>
      <c r="AE75" s="771">
        <f t="shared" si="59"/>
        <v>0</v>
      </c>
      <c r="AF75" s="764" t="s">
        <v>121</v>
      </c>
      <c r="AG75" s="765" t="s">
        <v>121</v>
      </c>
      <c r="AH75" s="771">
        <f t="shared" si="60"/>
        <v>0</v>
      </c>
      <c r="AI75" s="764" t="s">
        <v>121</v>
      </c>
      <c r="AJ75" s="765" t="s">
        <v>121</v>
      </c>
      <c r="AK75" s="771">
        <f t="shared" si="61"/>
        <v>0</v>
      </c>
      <c r="AL75" s="764" t="s">
        <v>121</v>
      </c>
      <c r="AM75" s="765" t="s">
        <v>121</v>
      </c>
      <c r="AN75" s="771">
        <f t="shared" si="62"/>
        <v>0</v>
      </c>
      <c r="AO75" s="744" t="s">
        <v>121</v>
      </c>
      <c r="AP75" s="773" t="s">
        <v>121</v>
      </c>
      <c r="AQ75" s="771">
        <f t="shared" si="63"/>
        <v>0</v>
      </c>
      <c r="AR75" s="744" t="s">
        <v>121</v>
      </c>
      <c r="AS75" s="773" t="s">
        <v>121</v>
      </c>
      <c r="AT75" s="745">
        <f t="shared" si="64"/>
        <v>0</v>
      </c>
      <c r="AU75" s="766">
        <f t="shared" si="65"/>
        <v>1</v>
      </c>
      <c r="AV75" s="767">
        <f t="shared" si="66"/>
        <v>0</v>
      </c>
      <c r="AW75" s="768">
        <f t="shared" si="67"/>
        <v>1</v>
      </c>
      <c r="AX75" s="766">
        <f t="shared" si="68"/>
        <v>0</v>
      </c>
      <c r="AY75" s="767">
        <f t="shared" si="69"/>
        <v>0</v>
      </c>
      <c r="AZ75" s="768">
        <f t="shared" si="70"/>
        <v>0</v>
      </c>
      <c r="BA75" s="766">
        <f t="shared" si="71"/>
        <v>0</v>
      </c>
      <c r="BB75" s="767">
        <f t="shared" si="72"/>
        <v>0</v>
      </c>
      <c r="BC75" s="769">
        <f t="shared" si="73"/>
        <v>0</v>
      </c>
      <c r="BD75" s="770">
        <f t="shared" si="74"/>
        <v>1</v>
      </c>
    </row>
    <row r="76" spans="1:56" x14ac:dyDescent="0.2">
      <c r="A76" s="763" t="s">
        <v>64</v>
      </c>
      <c r="B76" s="764">
        <v>1</v>
      </c>
      <c r="C76" s="765" t="s">
        <v>121</v>
      </c>
      <c r="D76" s="745">
        <f t="shared" si="50"/>
        <v>1</v>
      </c>
      <c r="E76" s="764" t="s">
        <v>121</v>
      </c>
      <c r="F76" s="765" t="s">
        <v>121</v>
      </c>
      <c r="G76" s="771">
        <f t="shared" si="51"/>
        <v>0</v>
      </c>
      <c r="H76" s="764" t="s">
        <v>121</v>
      </c>
      <c r="I76" s="765" t="s">
        <v>121</v>
      </c>
      <c r="J76" s="771">
        <f t="shared" si="52"/>
        <v>0</v>
      </c>
      <c r="K76" s="764" t="s">
        <v>121</v>
      </c>
      <c r="L76" s="765">
        <v>2</v>
      </c>
      <c r="M76" s="771">
        <f t="shared" si="53"/>
        <v>2</v>
      </c>
      <c r="N76" s="764" t="s">
        <v>121</v>
      </c>
      <c r="O76" s="765" t="s">
        <v>121</v>
      </c>
      <c r="P76" s="771">
        <f t="shared" si="54"/>
        <v>0</v>
      </c>
      <c r="Q76" s="764" t="s">
        <v>121</v>
      </c>
      <c r="R76" s="765">
        <v>1</v>
      </c>
      <c r="S76" s="771">
        <f t="shared" si="55"/>
        <v>1</v>
      </c>
      <c r="T76" s="764">
        <v>1</v>
      </c>
      <c r="U76" s="765" t="s">
        <v>121</v>
      </c>
      <c r="V76" s="771">
        <f t="shared" si="56"/>
        <v>1</v>
      </c>
      <c r="W76" s="764" t="s">
        <v>121</v>
      </c>
      <c r="X76" s="765" t="s">
        <v>121</v>
      </c>
      <c r="Y76" s="771">
        <f t="shared" si="57"/>
        <v>0</v>
      </c>
      <c r="Z76" s="764" t="s">
        <v>121</v>
      </c>
      <c r="AA76" s="765" t="s">
        <v>121</v>
      </c>
      <c r="AB76" s="771">
        <f t="shared" si="58"/>
        <v>0</v>
      </c>
      <c r="AC76" s="764">
        <v>1</v>
      </c>
      <c r="AD76" s="765">
        <v>2</v>
      </c>
      <c r="AE76" s="771">
        <f t="shared" si="59"/>
        <v>3</v>
      </c>
      <c r="AF76" s="764" t="s">
        <v>121</v>
      </c>
      <c r="AG76" s="765" t="s">
        <v>121</v>
      </c>
      <c r="AH76" s="771">
        <f t="shared" si="60"/>
        <v>0</v>
      </c>
      <c r="AI76" s="764" t="s">
        <v>121</v>
      </c>
      <c r="AJ76" s="765">
        <v>1</v>
      </c>
      <c r="AK76" s="771">
        <f t="shared" si="61"/>
        <v>1</v>
      </c>
      <c r="AL76" s="764" t="s">
        <v>121</v>
      </c>
      <c r="AM76" s="765" t="s">
        <v>121</v>
      </c>
      <c r="AN76" s="771">
        <f t="shared" si="62"/>
        <v>0</v>
      </c>
      <c r="AO76" s="744" t="s">
        <v>121</v>
      </c>
      <c r="AP76" s="773" t="s">
        <v>121</v>
      </c>
      <c r="AQ76" s="771">
        <f t="shared" si="63"/>
        <v>0</v>
      </c>
      <c r="AR76" s="744" t="s">
        <v>121</v>
      </c>
      <c r="AS76" s="773" t="s">
        <v>121</v>
      </c>
      <c r="AT76" s="745">
        <f t="shared" si="64"/>
        <v>0</v>
      </c>
      <c r="AU76" s="766">
        <f t="shared" si="65"/>
        <v>2</v>
      </c>
      <c r="AV76" s="767">
        <f t="shared" si="66"/>
        <v>2</v>
      </c>
      <c r="AW76" s="768">
        <f t="shared" si="67"/>
        <v>4</v>
      </c>
      <c r="AX76" s="766">
        <f t="shared" si="68"/>
        <v>0</v>
      </c>
      <c r="AY76" s="767">
        <f t="shared" si="69"/>
        <v>0</v>
      </c>
      <c r="AZ76" s="768">
        <f t="shared" si="70"/>
        <v>0</v>
      </c>
      <c r="BA76" s="766">
        <f t="shared" si="71"/>
        <v>0</v>
      </c>
      <c r="BB76" s="767">
        <f t="shared" si="72"/>
        <v>1</v>
      </c>
      <c r="BC76" s="769">
        <f t="shared" si="73"/>
        <v>1</v>
      </c>
      <c r="BD76" s="770">
        <f t="shared" si="74"/>
        <v>5</v>
      </c>
    </row>
    <row r="77" spans="1:56" x14ac:dyDescent="0.2">
      <c r="A77" s="763" t="s">
        <v>65</v>
      </c>
      <c r="B77" s="764">
        <v>1</v>
      </c>
      <c r="C77" s="765">
        <v>1</v>
      </c>
      <c r="D77" s="745">
        <f t="shared" si="50"/>
        <v>2</v>
      </c>
      <c r="E77" s="764" t="s">
        <v>121</v>
      </c>
      <c r="F77" s="765" t="s">
        <v>121</v>
      </c>
      <c r="G77" s="771">
        <f t="shared" si="51"/>
        <v>0</v>
      </c>
      <c r="H77" s="764" t="s">
        <v>121</v>
      </c>
      <c r="I77" s="765" t="s">
        <v>121</v>
      </c>
      <c r="J77" s="771">
        <f t="shared" si="52"/>
        <v>0</v>
      </c>
      <c r="K77" s="764" t="s">
        <v>121</v>
      </c>
      <c r="L77" s="765">
        <v>1</v>
      </c>
      <c r="M77" s="771">
        <f t="shared" si="53"/>
        <v>1</v>
      </c>
      <c r="N77" s="764" t="s">
        <v>121</v>
      </c>
      <c r="O77" s="765" t="s">
        <v>121</v>
      </c>
      <c r="P77" s="771">
        <f t="shared" si="54"/>
        <v>0</v>
      </c>
      <c r="Q77" s="764" t="s">
        <v>121</v>
      </c>
      <c r="R77" s="765" t="s">
        <v>121</v>
      </c>
      <c r="S77" s="771">
        <f t="shared" si="55"/>
        <v>0</v>
      </c>
      <c r="T77" s="764" t="s">
        <v>121</v>
      </c>
      <c r="U77" s="765" t="s">
        <v>121</v>
      </c>
      <c r="V77" s="771">
        <f t="shared" si="56"/>
        <v>0</v>
      </c>
      <c r="W77" s="764" t="s">
        <v>121</v>
      </c>
      <c r="X77" s="765" t="s">
        <v>121</v>
      </c>
      <c r="Y77" s="771">
        <f t="shared" si="57"/>
        <v>0</v>
      </c>
      <c r="Z77" s="764" t="s">
        <v>121</v>
      </c>
      <c r="AA77" s="765" t="s">
        <v>121</v>
      </c>
      <c r="AB77" s="771">
        <f t="shared" si="58"/>
        <v>0</v>
      </c>
      <c r="AC77" s="764" t="s">
        <v>121</v>
      </c>
      <c r="AD77" s="765">
        <v>1</v>
      </c>
      <c r="AE77" s="771">
        <f t="shared" si="59"/>
        <v>1</v>
      </c>
      <c r="AF77" s="764" t="s">
        <v>121</v>
      </c>
      <c r="AG77" s="765" t="s">
        <v>121</v>
      </c>
      <c r="AH77" s="771">
        <f t="shared" si="60"/>
        <v>0</v>
      </c>
      <c r="AI77" s="764" t="s">
        <v>121</v>
      </c>
      <c r="AJ77" s="765" t="s">
        <v>121</v>
      </c>
      <c r="AK77" s="771">
        <f t="shared" si="61"/>
        <v>0</v>
      </c>
      <c r="AL77" s="764">
        <v>1</v>
      </c>
      <c r="AM77" s="765" t="s">
        <v>121</v>
      </c>
      <c r="AN77" s="771">
        <f t="shared" si="62"/>
        <v>1</v>
      </c>
      <c r="AO77" s="744" t="s">
        <v>121</v>
      </c>
      <c r="AP77" s="773">
        <v>1</v>
      </c>
      <c r="AQ77" s="771">
        <f t="shared" si="63"/>
        <v>1</v>
      </c>
      <c r="AR77" s="744" t="s">
        <v>121</v>
      </c>
      <c r="AS77" s="773" t="s">
        <v>121</v>
      </c>
      <c r="AT77" s="745">
        <f t="shared" si="64"/>
        <v>0</v>
      </c>
      <c r="AU77" s="766">
        <f t="shared" si="65"/>
        <v>2</v>
      </c>
      <c r="AV77" s="767">
        <f t="shared" si="66"/>
        <v>2</v>
      </c>
      <c r="AW77" s="768">
        <f t="shared" si="67"/>
        <v>4</v>
      </c>
      <c r="AX77" s="766">
        <f t="shared" si="68"/>
        <v>0</v>
      </c>
      <c r="AY77" s="767">
        <f t="shared" si="69"/>
        <v>1</v>
      </c>
      <c r="AZ77" s="768">
        <f t="shared" si="70"/>
        <v>1</v>
      </c>
      <c r="BA77" s="766">
        <f t="shared" si="71"/>
        <v>0</v>
      </c>
      <c r="BB77" s="767">
        <f t="shared" si="72"/>
        <v>0</v>
      </c>
      <c r="BC77" s="769">
        <f t="shared" si="73"/>
        <v>0</v>
      </c>
      <c r="BD77" s="770">
        <f t="shared" si="74"/>
        <v>5</v>
      </c>
    </row>
    <row r="78" spans="1:56" x14ac:dyDescent="0.2">
      <c r="A78" s="763" t="s">
        <v>66</v>
      </c>
      <c r="B78" s="764" t="s">
        <v>121</v>
      </c>
      <c r="C78" s="765">
        <v>24</v>
      </c>
      <c r="D78" s="745">
        <f t="shared" si="50"/>
        <v>24</v>
      </c>
      <c r="E78" s="764">
        <v>1</v>
      </c>
      <c r="F78" s="765">
        <v>2</v>
      </c>
      <c r="G78" s="771">
        <f t="shared" si="51"/>
        <v>3</v>
      </c>
      <c r="H78" s="764" t="s">
        <v>121</v>
      </c>
      <c r="I78" s="765">
        <v>2</v>
      </c>
      <c r="J78" s="771">
        <f t="shared" si="52"/>
        <v>2</v>
      </c>
      <c r="K78" s="764" t="s">
        <v>121</v>
      </c>
      <c r="L78" s="765">
        <v>11</v>
      </c>
      <c r="M78" s="771">
        <f t="shared" si="53"/>
        <v>11</v>
      </c>
      <c r="N78" s="764" t="s">
        <v>121</v>
      </c>
      <c r="O78" s="765" t="s">
        <v>121</v>
      </c>
      <c r="P78" s="771">
        <f t="shared" si="54"/>
        <v>0</v>
      </c>
      <c r="Q78" s="764" t="s">
        <v>121</v>
      </c>
      <c r="R78" s="765">
        <v>2</v>
      </c>
      <c r="S78" s="771">
        <f t="shared" si="55"/>
        <v>2</v>
      </c>
      <c r="T78" s="764">
        <v>1</v>
      </c>
      <c r="U78" s="765">
        <v>14</v>
      </c>
      <c r="V78" s="771">
        <f t="shared" si="56"/>
        <v>15</v>
      </c>
      <c r="W78" s="764" t="s">
        <v>121</v>
      </c>
      <c r="X78" s="765" t="s">
        <v>121</v>
      </c>
      <c r="Y78" s="771">
        <f t="shared" si="57"/>
        <v>0</v>
      </c>
      <c r="Z78" s="764" t="s">
        <v>121</v>
      </c>
      <c r="AA78" s="765">
        <v>3</v>
      </c>
      <c r="AB78" s="771">
        <f t="shared" si="58"/>
        <v>3</v>
      </c>
      <c r="AC78" s="764">
        <v>1</v>
      </c>
      <c r="AD78" s="765">
        <v>25</v>
      </c>
      <c r="AE78" s="771">
        <f t="shared" si="59"/>
        <v>26</v>
      </c>
      <c r="AF78" s="764" t="s">
        <v>121</v>
      </c>
      <c r="AG78" s="765" t="s">
        <v>121</v>
      </c>
      <c r="AH78" s="771">
        <f t="shared" si="60"/>
        <v>0</v>
      </c>
      <c r="AI78" s="764" t="s">
        <v>121</v>
      </c>
      <c r="AJ78" s="765">
        <v>5</v>
      </c>
      <c r="AK78" s="771">
        <f t="shared" si="61"/>
        <v>5</v>
      </c>
      <c r="AL78" s="764">
        <v>2</v>
      </c>
      <c r="AM78" s="765">
        <v>37</v>
      </c>
      <c r="AN78" s="771">
        <f t="shared" si="62"/>
        <v>39</v>
      </c>
      <c r="AO78" s="744">
        <v>1</v>
      </c>
      <c r="AP78" s="773">
        <v>2</v>
      </c>
      <c r="AQ78" s="771">
        <f t="shared" si="63"/>
        <v>3</v>
      </c>
      <c r="AR78" s="744">
        <v>1</v>
      </c>
      <c r="AS78" s="773">
        <v>2</v>
      </c>
      <c r="AT78" s="745">
        <f t="shared" si="64"/>
        <v>3</v>
      </c>
      <c r="AU78" s="766">
        <f t="shared" si="65"/>
        <v>3</v>
      </c>
      <c r="AV78" s="767">
        <f t="shared" si="66"/>
        <v>86</v>
      </c>
      <c r="AW78" s="768">
        <f t="shared" si="67"/>
        <v>89</v>
      </c>
      <c r="AX78" s="766">
        <f t="shared" si="68"/>
        <v>2</v>
      </c>
      <c r="AY78" s="767">
        <f t="shared" si="69"/>
        <v>4</v>
      </c>
      <c r="AZ78" s="768">
        <f t="shared" si="70"/>
        <v>6</v>
      </c>
      <c r="BA78" s="766">
        <f t="shared" si="71"/>
        <v>1</v>
      </c>
      <c r="BB78" s="767">
        <f t="shared" si="72"/>
        <v>9</v>
      </c>
      <c r="BC78" s="769">
        <f t="shared" si="73"/>
        <v>10</v>
      </c>
      <c r="BD78" s="770">
        <f t="shared" si="74"/>
        <v>105</v>
      </c>
    </row>
    <row r="79" spans="1:56" x14ac:dyDescent="0.2">
      <c r="A79" s="763" t="s">
        <v>112</v>
      </c>
      <c r="B79" s="764" t="s">
        <v>121</v>
      </c>
      <c r="C79" s="765">
        <v>1</v>
      </c>
      <c r="D79" s="745">
        <f t="shared" si="50"/>
        <v>1</v>
      </c>
      <c r="E79" s="764" t="s">
        <v>121</v>
      </c>
      <c r="F79" s="765" t="s">
        <v>121</v>
      </c>
      <c r="G79" s="771">
        <f t="shared" si="51"/>
        <v>0</v>
      </c>
      <c r="H79" s="764" t="s">
        <v>121</v>
      </c>
      <c r="I79" s="765" t="s">
        <v>121</v>
      </c>
      <c r="J79" s="771">
        <f t="shared" si="52"/>
        <v>0</v>
      </c>
      <c r="K79" s="764" t="s">
        <v>121</v>
      </c>
      <c r="L79" s="765" t="s">
        <v>121</v>
      </c>
      <c r="M79" s="771">
        <f t="shared" si="53"/>
        <v>0</v>
      </c>
      <c r="N79" s="764" t="s">
        <v>121</v>
      </c>
      <c r="O79" s="765" t="s">
        <v>121</v>
      </c>
      <c r="P79" s="771">
        <f t="shared" si="54"/>
        <v>0</v>
      </c>
      <c r="Q79" s="764" t="s">
        <v>121</v>
      </c>
      <c r="R79" s="765" t="s">
        <v>121</v>
      </c>
      <c r="S79" s="771">
        <f t="shared" si="55"/>
        <v>0</v>
      </c>
      <c r="T79" s="764" t="s">
        <v>121</v>
      </c>
      <c r="U79" s="765" t="s">
        <v>121</v>
      </c>
      <c r="V79" s="771">
        <f t="shared" si="56"/>
        <v>0</v>
      </c>
      <c r="W79" s="764" t="s">
        <v>121</v>
      </c>
      <c r="X79" s="765" t="s">
        <v>121</v>
      </c>
      <c r="Y79" s="771">
        <f t="shared" si="57"/>
        <v>0</v>
      </c>
      <c r="Z79" s="764" t="s">
        <v>121</v>
      </c>
      <c r="AA79" s="765" t="s">
        <v>121</v>
      </c>
      <c r="AB79" s="771">
        <f t="shared" si="58"/>
        <v>0</v>
      </c>
      <c r="AC79" s="764" t="s">
        <v>121</v>
      </c>
      <c r="AD79" s="765" t="s">
        <v>121</v>
      </c>
      <c r="AE79" s="771">
        <f t="shared" si="59"/>
        <v>0</v>
      </c>
      <c r="AF79" s="764" t="s">
        <v>121</v>
      </c>
      <c r="AG79" s="765" t="s">
        <v>121</v>
      </c>
      <c r="AH79" s="771">
        <f t="shared" si="60"/>
        <v>0</v>
      </c>
      <c r="AI79" s="764" t="s">
        <v>121</v>
      </c>
      <c r="AJ79" s="765" t="s">
        <v>121</v>
      </c>
      <c r="AK79" s="771">
        <f t="shared" si="61"/>
        <v>0</v>
      </c>
      <c r="AL79" s="764" t="s">
        <v>121</v>
      </c>
      <c r="AM79" s="765" t="s">
        <v>121</v>
      </c>
      <c r="AN79" s="771">
        <f t="shared" si="62"/>
        <v>0</v>
      </c>
      <c r="AO79" s="744" t="s">
        <v>121</v>
      </c>
      <c r="AP79" s="773" t="s">
        <v>121</v>
      </c>
      <c r="AQ79" s="771">
        <f t="shared" si="63"/>
        <v>0</v>
      </c>
      <c r="AR79" s="744" t="s">
        <v>121</v>
      </c>
      <c r="AS79" s="773" t="s">
        <v>121</v>
      </c>
      <c r="AT79" s="745">
        <f t="shared" si="64"/>
        <v>0</v>
      </c>
      <c r="AU79" s="766">
        <f t="shared" si="65"/>
        <v>0</v>
      </c>
      <c r="AV79" s="767">
        <f t="shared" si="66"/>
        <v>1</v>
      </c>
      <c r="AW79" s="768">
        <f t="shared" si="67"/>
        <v>1</v>
      </c>
      <c r="AX79" s="766">
        <f t="shared" si="68"/>
        <v>0</v>
      </c>
      <c r="AY79" s="767">
        <f t="shared" si="69"/>
        <v>0</v>
      </c>
      <c r="AZ79" s="768">
        <f t="shared" si="70"/>
        <v>0</v>
      </c>
      <c r="BA79" s="766">
        <f t="shared" si="71"/>
        <v>0</v>
      </c>
      <c r="BB79" s="767">
        <f t="shared" si="72"/>
        <v>0</v>
      </c>
      <c r="BC79" s="769">
        <f t="shared" si="73"/>
        <v>0</v>
      </c>
      <c r="BD79" s="770">
        <f t="shared" si="74"/>
        <v>1</v>
      </c>
    </row>
    <row r="80" spans="1:56" x14ac:dyDescent="0.2">
      <c r="A80" s="763" t="s">
        <v>136</v>
      </c>
      <c r="B80" s="764" t="s">
        <v>121</v>
      </c>
      <c r="C80" s="765">
        <v>2</v>
      </c>
      <c r="D80" s="745">
        <f t="shared" si="50"/>
        <v>2</v>
      </c>
      <c r="E80" s="764" t="s">
        <v>121</v>
      </c>
      <c r="F80" s="765" t="s">
        <v>121</v>
      </c>
      <c r="G80" s="771">
        <f t="shared" si="51"/>
        <v>0</v>
      </c>
      <c r="H80" s="764" t="s">
        <v>121</v>
      </c>
      <c r="I80" s="765" t="s">
        <v>121</v>
      </c>
      <c r="J80" s="771">
        <f t="shared" si="52"/>
        <v>0</v>
      </c>
      <c r="K80" s="764">
        <v>1</v>
      </c>
      <c r="L80" s="765">
        <v>1</v>
      </c>
      <c r="M80" s="771">
        <f t="shared" si="53"/>
        <v>2</v>
      </c>
      <c r="N80" s="764" t="s">
        <v>121</v>
      </c>
      <c r="O80" s="765" t="s">
        <v>121</v>
      </c>
      <c r="P80" s="771">
        <f t="shared" si="54"/>
        <v>0</v>
      </c>
      <c r="Q80" s="764" t="s">
        <v>121</v>
      </c>
      <c r="R80" s="765" t="s">
        <v>121</v>
      </c>
      <c r="S80" s="771">
        <f t="shared" si="55"/>
        <v>0</v>
      </c>
      <c r="T80" s="764">
        <v>1</v>
      </c>
      <c r="U80" s="765" t="s">
        <v>121</v>
      </c>
      <c r="V80" s="771">
        <f t="shared" si="56"/>
        <v>1</v>
      </c>
      <c r="W80" s="764" t="s">
        <v>121</v>
      </c>
      <c r="X80" s="765" t="s">
        <v>121</v>
      </c>
      <c r="Y80" s="771">
        <f t="shared" si="57"/>
        <v>0</v>
      </c>
      <c r="Z80" s="764" t="s">
        <v>121</v>
      </c>
      <c r="AA80" s="765" t="s">
        <v>121</v>
      </c>
      <c r="AB80" s="771">
        <f t="shared" si="58"/>
        <v>0</v>
      </c>
      <c r="AC80" s="764">
        <v>2</v>
      </c>
      <c r="AD80" s="765">
        <v>1</v>
      </c>
      <c r="AE80" s="771">
        <f t="shared" si="59"/>
        <v>3</v>
      </c>
      <c r="AF80" s="764" t="s">
        <v>121</v>
      </c>
      <c r="AG80" s="765" t="s">
        <v>121</v>
      </c>
      <c r="AH80" s="771">
        <f t="shared" si="60"/>
        <v>0</v>
      </c>
      <c r="AI80" s="764" t="s">
        <v>121</v>
      </c>
      <c r="AJ80" s="765" t="s">
        <v>121</v>
      </c>
      <c r="AK80" s="771">
        <f t="shared" si="61"/>
        <v>0</v>
      </c>
      <c r="AL80" s="764">
        <v>1</v>
      </c>
      <c r="AM80" s="765" t="s">
        <v>121</v>
      </c>
      <c r="AN80" s="771">
        <f t="shared" si="62"/>
        <v>1</v>
      </c>
      <c r="AO80" s="744" t="s">
        <v>121</v>
      </c>
      <c r="AP80" s="773" t="s">
        <v>121</v>
      </c>
      <c r="AQ80" s="771">
        <f t="shared" si="63"/>
        <v>0</v>
      </c>
      <c r="AR80" s="744" t="s">
        <v>121</v>
      </c>
      <c r="AS80" s="773" t="s">
        <v>121</v>
      </c>
      <c r="AT80" s="745">
        <f t="shared" si="64"/>
        <v>0</v>
      </c>
      <c r="AU80" s="766">
        <f t="shared" si="65"/>
        <v>3</v>
      </c>
      <c r="AV80" s="767">
        <f t="shared" si="66"/>
        <v>3</v>
      </c>
      <c r="AW80" s="768">
        <f t="shared" si="67"/>
        <v>6</v>
      </c>
      <c r="AX80" s="766">
        <f t="shared" si="68"/>
        <v>0</v>
      </c>
      <c r="AY80" s="767">
        <f t="shared" si="69"/>
        <v>0</v>
      </c>
      <c r="AZ80" s="768">
        <f t="shared" si="70"/>
        <v>0</v>
      </c>
      <c r="BA80" s="766">
        <f t="shared" si="71"/>
        <v>0</v>
      </c>
      <c r="BB80" s="767">
        <f t="shared" si="72"/>
        <v>0</v>
      </c>
      <c r="BC80" s="769">
        <f t="shared" si="73"/>
        <v>0</v>
      </c>
      <c r="BD80" s="770">
        <f t="shared" si="74"/>
        <v>6</v>
      </c>
    </row>
    <row r="81" spans="1:56" x14ac:dyDescent="0.2">
      <c r="A81" s="763" t="s">
        <v>67</v>
      </c>
      <c r="B81" s="764">
        <v>4</v>
      </c>
      <c r="C81" s="765">
        <v>9</v>
      </c>
      <c r="D81" s="745">
        <f t="shared" si="50"/>
        <v>13</v>
      </c>
      <c r="E81" s="764" t="s">
        <v>121</v>
      </c>
      <c r="F81" s="765" t="s">
        <v>121</v>
      </c>
      <c r="G81" s="771">
        <f t="shared" si="51"/>
        <v>0</v>
      </c>
      <c r="H81" s="764">
        <v>1</v>
      </c>
      <c r="I81" s="765" t="s">
        <v>121</v>
      </c>
      <c r="J81" s="771">
        <f t="shared" si="52"/>
        <v>1</v>
      </c>
      <c r="K81" s="764">
        <v>9</v>
      </c>
      <c r="L81" s="765">
        <v>10</v>
      </c>
      <c r="M81" s="771">
        <f t="shared" si="53"/>
        <v>19</v>
      </c>
      <c r="N81" s="764" t="s">
        <v>121</v>
      </c>
      <c r="O81" s="765" t="s">
        <v>121</v>
      </c>
      <c r="P81" s="771">
        <f t="shared" si="54"/>
        <v>0</v>
      </c>
      <c r="Q81" s="764" t="s">
        <v>121</v>
      </c>
      <c r="R81" s="765" t="s">
        <v>121</v>
      </c>
      <c r="S81" s="771">
        <f t="shared" si="55"/>
        <v>0</v>
      </c>
      <c r="T81" s="764">
        <v>3</v>
      </c>
      <c r="U81" s="765">
        <v>7</v>
      </c>
      <c r="V81" s="771">
        <f t="shared" si="56"/>
        <v>10</v>
      </c>
      <c r="W81" s="764" t="s">
        <v>121</v>
      </c>
      <c r="X81" s="765" t="s">
        <v>121</v>
      </c>
      <c r="Y81" s="771">
        <f t="shared" si="57"/>
        <v>0</v>
      </c>
      <c r="Z81" s="764" t="s">
        <v>121</v>
      </c>
      <c r="AA81" s="765">
        <v>2</v>
      </c>
      <c r="AB81" s="771">
        <f t="shared" si="58"/>
        <v>2</v>
      </c>
      <c r="AC81" s="764">
        <v>12</v>
      </c>
      <c r="AD81" s="765">
        <v>17</v>
      </c>
      <c r="AE81" s="771">
        <f t="shared" si="59"/>
        <v>29</v>
      </c>
      <c r="AF81" s="764" t="s">
        <v>121</v>
      </c>
      <c r="AG81" s="765" t="s">
        <v>121</v>
      </c>
      <c r="AH81" s="771">
        <f t="shared" si="60"/>
        <v>0</v>
      </c>
      <c r="AI81" s="764" t="s">
        <v>121</v>
      </c>
      <c r="AJ81" s="765">
        <v>2</v>
      </c>
      <c r="AK81" s="771">
        <f t="shared" si="61"/>
        <v>2</v>
      </c>
      <c r="AL81" s="764">
        <v>3</v>
      </c>
      <c r="AM81" s="765">
        <v>11</v>
      </c>
      <c r="AN81" s="771">
        <f t="shared" si="62"/>
        <v>14</v>
      </c>
      <c r="AO81" s="744">
        <v>1</v>
      </c>
      <c r="AP81" s="773">
        <v>1</v>
      </c>
      <c r="AQ81" s="771">
        <f t="shared" si="63"/>
        <v>2</v>
      </c>
      <c r="AR81" s="744" t="s">
        <v>121</v>
      </c>
      <c r="AS81" s="773" t="s">
        <v>121</v>
      </c>
      <c r="AT81" s="745">
        <f t="shared" si="64"/>
        <v>0</v>
      </c>
      <c r="AU81" s="766">
        <f t="shared" si="65"/>
        <v>19</v>
      </c>
      <c r="AV81" s="767">
        <f t="shared" si="66"/>
        <v>37</v>
      </c>
      <c r="AW81" s="768">
        <f t="shared" si="67"/>
        <v>56</v>
      </c>
      <c r="AX81" s="766">
        <f t="shared" si="68"/>
        <v>1</v>
      </c>
      <c r="AY81" s="767">
        <f t="shared" si="69"/>
        <v>1</v>
      </c>
      <c r="AZ81" s="768">
        <f t="shared" si="70"/>
        <v>2</v>
      </c>
      <c r="BA81" s="766">
        <f t="shared" si="71"/>
        <v>1</v>
      </c>
      <c r="BB81" s="767">
        <f t="shared" si="72"/>
        <v>2</v>
      </c>
      <c r="BC81" s="769">
        <f t="shared" si="73"/>
        <v>3</v>
      </c>
      <c r="BD81" s="770">
        <f t="shared" si="74"/>
        <v>61</v>
      </c>
    </row>
    <row r="82" spans="1:56" x14ac:dyDescent="0.2">
      <c r="A82" s="763" t="s">
        <v>68</v>
      </c>
      <c r="B82" s="744">
        <v>18</v>
      </c>
      <c r="C82" s="773">
        <v>16</v>
      </c>
      <c r="D82" s="745">
        <f t="shared" si="50"/>
        <v>34</v>
      </c>
      <c r="E82" s="744" t="s">
        <v>121</v>
      </c>
      <c r="F82" s="773" t="s">
        <v>121</v>
      </c>
      <c r="G82" s="745">
        <f t="shared" si="51"/>
        <v>0</v>
      </c>
      <c r="H82" s="744">
        <v>1</v>
      </c>
      <c r="I82" s="773">
        <v>1</v>
      </c>
      <c r="J82" s="745">
        <f t="shared" si="52"/>
        <v>2</v>
      </c>
      <c r="K82" s="744">
        <v>5</v>
      </c>
      <c r="L82" s="773">
        <v>6</v>
      </c>
      <c r="M82" s="745">
        <f t="shared" si="53"/>
        <v>11</v>
      </c>
      <c r="N82" s="744" t="s">
        <v>121</v>
      </c>
      <c r="O82" s="773">
        <v>1</v>
      </c>
      <c r="P82" s="745">
        <f t="shared" si="54"/>
        <v>1</v>
      </c>
      <c r="Q82" s="744">
        <v>1</v>
      </c>
      <c r="R82" s="773" t="s">
        <v>121</v>
      </c>
      <c r="S82" s="745">
        <f t="shared" si="55"/>
        <v>1</v>
      </c>
      <c r="T82" s="744">
        <v>16</v>
      </c>
      <c r="U82" s="773">
        <v>7</v>
      </c>
      <c r="V82" s="745">
        <f t="shared" si="56"/>
        <v>23</v>
      </c>
      <c r="W82" s="744">
        <v>2</v>
      </c>
      <c r="X82" s="773">
        <v>1</v>
      </c>
      <c r="Y82" s="745">
        <f t="shared" si="57"/>
        <v>3</v>
      </c>
      <c r="Z82" s="744">
        <v>1</v>
      </c>
      <c r="AA82" s="773">
        <v>1</v>
      </c>
      <c r="AB82" s="745">
        <f t="shared" si="58"/>
        <v>2</v>
      </c>
      <c r="AC82" s="744">
        <v>21</v>
      </c>
      <c r="AD82" s="773">
        <v>13</v>
      </c>
      <c r="AE82" s="745">
        <f t="shared" si="59"/>
        <v>34</v>
      </c>
      <c r="AF82" s="744">
        <v>2</v>
      </c>
      <c r="AG82" s="773">
        <v>2</v>
      </c>
      <c r="AH82" s="745">
        <f t="shared" si="60"/>
        <v>4</v>
      </c>
      <c r="AI82" s="744">
        <v>2</v>
      </c>
      <c r="AJ82" s="773">
        <v>1</v>
      </c>
      <c r="AK82" s="745">
        <f t="shared" si="61"/>
        <v>3</v>
      </c>
      <c r="AL82" s="744">
        <v>21</v>
      </c>
      <c r="AM82" s="773">
        <v>14</v>
      </c>
      <c r="AN82" s="745">
        <f t="shared" si="62"/>
        <v>35</v>
      </c>
      <c r="AO82" s="744" t="s">
        <v>121</v>
      </c>
      <c r="AP82" s="773" t="s">
        <v>121</v>
      </c>
      <c r="AQ82" s="771">
        <f t="shared" si="63"/>
        <v>0</v>
      </c>
      <c r="AR82" s="744">
        <v>2</v>
      </c>
      <c r="AS82" s="773">
        <v>1</v>
      </c>
      <c r="AT82" s="745">
        <f t="shared" si="64"/>
        <v>3</v>
      </c>
      <c r="AU82" s="766">
        <f t="shared" si="65"/>
        <v>60</v>
      </c>
      <c r="AV82" s="767">
        <f t="shared" si="66"/>
        <v>43</v>
      </c>
      <c r="AW82" s="768">
        <f t="shared" si="67"/>
        <v>103</v>
      </c>
      <c r="AX82" s="766">
        <f t="shared" si="68"/>
        <v>2</v>
      </c>
      <c r="AY82" s="767">
        <f t="shared" si="69"/>
        <v>2</v>
      </c>
      <c r="AZ82" s="768">
        <f t="shared" si="70"/>
        <v>4</v>
      </c>
      <c r="BA82" s="766">
        <f t="shared" si="71"/>
        <v>5</v>
      </c>
      <c r="BB82" s="767">
        <f t="shared" si="72"/>
        <v>3</v>
      </c>
      <c r="BC82" s="769">
        <f t="shared" si="73"/>
        <v>8</v>
      </c>
      <c r="BD82" s="770">
        <f t="shared" si="74"/>
        <v>115</v>
      </c>
    </row>
    <row r="83" spans="1:56" x14ac:dyDescent="0.2">
      <c r="A83" s="763" t="s">
        <v>69</v>
      </c>
      <c r="B83" s="744">
        <v>8</v>
      </c>
      <c r="C83" s="773">
        <v>4</v>
      </c>
      <c r="D83" s="745">
        <f t="shared" si="50"/>
        <v>12</v>
      </c>
      <c r="E83" s="744" t="s">
        <v>121</v>
      </c>
      <c r="F83" s="773" t="s">
        <v>121</v>
      </c>
      <c r="G83" s="745">
        <f t="shared" si="51"/>
        <v>0</v>
      </c>
      <c r="H83" s="744" t="s">
        <v>121</v>
      </c>
      <c r="I83" s="773" t="s">
        <v>121</v>
      </c>
      <c r="J83" s="745">
        <f t="shared" si="52"/>
        <v>0</v>
      </c>
      <c r="K83" s="744">
        <v>3</v>
      </c>
      <c r="L83" s="773">
        <v>2</v>
      </c>
      <c r="M83" s="745">
        <f t="shared" si="53"/>
        <v>5</v>
      </c>
      <c r="N83" s="744" t="s">
        <v>121</v>
      </c>
      <c r="O83" s="773" t="s">
        <v>121</v>
      </c>
      <c r="P83" s="745">
        <f t="shared" si="54"/>
        <v>0</v>
      </c>
      <c r="Q83" s="744" t="s">
        <v>121</v>
      </c>
      <c r="R83" s="773">
        <v>1</v>
      </c>
      <c r="S83" s="745">
        <f t="shared" si="55"/>
        <v>1</v>
      </c>
      <c r="T83" s="744">
        <v>7</v>
      </c>
      <c r="U83" s="773">
        <v>8</v>
      </c>
      <c r="V83" s="745">
        <f t="shared" si="56"/>
        <v>15</v>
      </c>
      <c r="W83" s="744" t="s">
        <v>121</v>
      </c>
      <c r="X83" s="773" t="s">
        <v>121</v>
      </c>
      <c r="Y83" s="745">
        <f t="shared" si="57"/>
        <v>0</v>
      </c>
      <c r="Z83" s="744" t="s">
        <v>121</v>
      </c>
      <c r="AA83" s="773">
        <v>1</v>
      </c>
      <c r="AB83" s="745">
        <f t="shared" si="58"/>
        <v>1</v>
      </c>
      <c r="AC83" s="744">
        <v>10</v>
      </c>
      <c r="AD83" s="773">
        <v>10</v>
      </c>
      <c r="AE83" s="745">
        <f t="shared" si="59"/>
        <v>20</v>
      </c>
      <c r="AF83" s="744" t="s">
        <v>121</v>
      </c>
      <c r="AG83" s="773" t="s">
        <v>121</v>
      </c>
      <c r="AH83" s="745">
        <f t="shared" si="60"/>
        <v>0</v>
      </c>
      <c r="AI83" s="744" t="s">
        <v>121</v>
      </c>
      <c r="AJ83" s="773">
        <v>2</v>
      </c>
      <c r="AK83" s="745">
        <f t="shared" si="61"/>
        <v>2</v>
      </c>
      <c r="AL83" s="744">
        <v>6</v>
      </c>
      <c r="AM83" s="773">
        <v>6</v>
      </c>
      <c r="AN83" s="745">
        <f t="shared" si="62"/>
        <v>12</v>
      </c>
      <c r="AO83" s="744" t="s">
        <v>121</v>
      </c>
      <c r="AP83" s="773">
        <v>1</v>
      </c>
      <c r="AQ83" s="771">
        <f t="shared" si="63"/>
        <v>1</v>
      </c>
      <c r="AR83" s="744">
        <v>1</v>
      </c>
      <c r="AS83" s="773" t="s">
        <v>121</v>
      </c>
      <c r="AT83" s="745">
        <f t="shared" si="64"/>
        <v>1</v>
      </c>
      <c r="AU83" s="766">
        <f t="shared" si="65"/>
        <v>24</v>
      </c>
      <c r="AV83" s="767">
        <f t="shared" si="66"/>
        <v>20</v>
      </c>
      <c r="AW83" s="768">
        <f t="shared" si="67"/>
        <v>44</v>
      </c>
      <c r="AX83" s="766">
        <f t="shared" si="68"/>
        <v>0</v>
      </c>
      <c r="AY83" s="767">
        <f t="shared" si="69"/>
        <v>1</v>
      </c>
      <c r="AZ83" s="768">
        <f t="shared" si="70"/>
        <v>1</v>
      </c>
      <c r="BA83" s="766">
        <f t="shared" si="71"/>
        <v>1</v>
      </c>
      <c r="BB83" s="767">
        <f t="shared" si="72"/>
        <v>2</v>
      </c>
      <c r="BC83" s="769">
        <f t="shared" si="73"/>
        <v>3</v>
      </c>
      <c r="BD83" s="770">
        <f t="shared" si="74"/>
        <v>48</v>
      </c>
    </row>
    <row r="84" spans="1:56" x14ac:dyDescent="0.2">
      <c r="A84" s="763" t="s">
        <v>117</v>
      </c>
      <c r="B84" s="764" t="s">
        <v>121</v>
      </c>
      <c r="C84" s="765" t="s">
        <v>121</v>
      </c>
      <c r="D84" s="745">
        <f t="shared" si="50"/>
        <v>0</v>
      </c>
      <c r="E84" s="764" t="s">
        <v>121</v>
      </c>
      <c r="F84" s="765" t="s">
        <v>121</v>
      </c>
      <c r="G84" s="771">
        <f t="shared" si="51"/>
        <v>0</v>
      </c>
      <c r="H84" s="764" t="s">
        <v>121</v>
      </c>
      <c r="I84" s="765" t="s">
        <v>121</v>
      </c>
      <c r="J84" s="771">
        <f t="shared" si="52"/>
        <v>0</v>
      </c>
      <c r="K84" s="764">
        <v>1</v>
      </c>
      <c r="L84" s="765" t="s">
        <v>121</v>
      </c>
      <c r="M84" s="771">
        <f t="shared" si="53"/>
        <v>1</v>
      </c>
      <c r="N84" s="764" t="s">
        <v>121</v>
      </c>
      <c r="O84" s="765" t="s">
        <v>121</v>
      </c>
      <c r="P84" s="771">
        <f t="shared" si="54"/>
        <v>0</v>
      </c>
      <c r="Q84" s="764" t="s">
        <v>121</v>
      </c>
      <c r="R84" s="765" t="s">
        <v>121</v>
      </c>
      <c r="S84" s="771">
        <f t="shared" si="55"/>
        <v>0</v>
      </c>
      <c r="T84" s="764" t="s">
        <v>121</v>
      </c>
      <c r="U84" s="765" t="s">
        <v>121</v>
      </c>
      <c r="V84" s="771">
        <f t="shared" si="56"/>
        <v>0</v>
      </c>
      <c r="W84" s="764" t="s">
        <v>121</v>
      </c>
      <c r="X84" s="765" t="s">
        <v>121</v>
      </c>
      <c r="Y84" s="771">
        <f t="shared" si="57"/>
        <v>0</v>
      </c>
      <c r="Z84" s="764" t="s">
        <v>121</v>
      </c>
      <c r="AA84" s="765" t="s">
        <v>121</v>
      </c>
      <c r="AB84" s="771">
        <f t="shared" si="58"/>
        <v>0</v>
      </c>
      <c r="AC84" s="764">
        <v>1</v>
      </c>
      <c r="AD84" s="765" t="s">
        <v>121</v>
      </c>
      <c r="AE84" s="771">
        <f t="shared" si="59"/>
        <v>1</v>
      </c>
      <c r="AF84" s="764" t="s">
        <v>121</v>
      </c>
      <c r="AG84" s="765" t="s">
        <v>121</v>
      </c>
      <c r="AH84" s="771">
        <f t="shared" si="60"/>
        <v>0</v>
      </c>
      <c r="AI84" s="764" t="s">
        <v>121</v>
      </c>
      <c r="AJ84" s="765" t="s">
        <v>121</v>
      </c>
      <c r="AK84" s="771">
        <f t="shared" si="61"/>
        <v>0</v>
      </c>
      <c r="AL84" s="764" t="s">
        <v>121</v>
      </c>
      <c r="AM84" s="765" t="s">
        <v>121</v>
      </c>
      <c r="AN84" s="771">
        <f t="shared" si="62"/>
        <v>0</v>
      </c>
      <c r="AO84" s="744" t="s">
        <v>121</v>
      </c>
      <c r="AP84" s="773" t="s">
        <v>121</v>
      </c>
      <c r="AQ84" s="771">
        <f t="shared" si="63"/>
        <v>0</v>
      </c>
      <c r="AR84" s="744" t="s">
        <v>121</v>
      </c>
      <c r="AS84" s="773" t="s">
        <v>121</v>
      </c>
      <c r="AT84" s="745">
        <f t="shared" si="64"/>
        <v>0</v>
      </c>
      <c r="AU84" s="766">
        <f t="shared" si="65"/>
        <v>1</v>
      </c>
      <c r="AV84" s="767">
        <f t="shared" si="66"/>
        <v>0</v>
      </c>
      <c r="AW84" s="768">
        <f t="shared" si="67"/>
        <v>1</v>
      </c>
      <c r="AX84" s="766">
        <f t="shared" si="68"/>
        <v>0</v>
      </c>
      <c r="AY84" s="767">
        <f t="shared" si="69"/>
        <v>0</v>
      </c>
      <c r="AZ84" s="768">
        <f t="shared" si="70"/>
        <v>0</v>
      </c>
      <c r="BA84" s="766">
        <f t="shared" si="71"/>
        <v>0</v>
      </c>
      <c r="BB84" s="767">
        <f t="shared" si="72"/>
        <v>0</v>
      </c>
      <c r="BC84" s="769">
        <f t="shared" si="73"/>
        <v>0</v>
      </c>
      <c r="BD84" s="770">
        <f t="shared" si="74"/>
        <v>1</v>
      </c>
    </row>
    <row r="85" spans="1:56" x14ac:dyDescent="0.2">
      <c r="A85" s="763" t="s">
        <v>72</v>
      </c>
      <c r="B85" s="764">
        <v>2</v>
      </c>
      <c r="C85" s="765">
        <v>6</v>
      </c>
      <c r="D85" s="745">
        <f t="shared" si="50"/>
        <v>8</v>
      </c>
      <c r="E85" s="764" t="s">
        <v>121</v>
      </c>
      <c r="F85" s="765">
        <v>1</v>
      </c>
      <c r="G85" s="745">
        <f t="shared" si="51"/>
        <v>1</v>
      </c>
      <c r="H85" s="764" t="s">
        <v>121</v>
      </c>
      <c r="I85" s="765">
        <v>1</v>
      </c>
      <c r="J85" s="745">
        <f t="shared" si="52"/>
        <v>1</v>
      </c>
      <c r="K85" s="764">
        <v>1</v>
      </c>
      <c r="L85" s="765">
        <v>4</v>
      </c>
      <c r="M85" s="745">
        <f t="shared" si="53"/>
        <v>5</v>
      </c>
      <c r="N85" s="764" t="s">
        <v>121</v>
      </c>
      <c r="O85" s="765" t="s">
        <v>121</v>
      </c>
      <c r="P85" s="745">
        <f t="shared" si="54"/>
        <v>0</v>
      </c>
      <c r="Q85" s="764" t="s">
        <v>121</v>
      </c>
      <c r="R85" s="765">
        <v>1</v>
      </c>
      <c r="S85" s="745">
        <f t="shared" si="55"/>
        <v>1</v>
      </c>
      <c r="T85" s="764">
        <v>2</v>
      </c>
      <c r="U85" s="765">
        <v>3</v>
      </c>
      <c r="V85" s="745">
        <f t="shared" si="56"/>
        <v>5</v>
      </c>
      <c r="W85" s="764" t="s">
        <v>121</v>
      </c>
      <c r="X85" s="765" t="s">
        <v>121</v>
      </c>
      <c r="Y85" s="745">
        <f t="shared" si="57"/>
        <v>0</v>
      </c>
      <c r="Z85" s="764" t="s">
        <v>121</v>
      </c>
      <c r="AA85" s="765">
        <v>1</v>
      </c>
      <c r="AB85" s="745">
        <f t="shared" si="58"/>
        <v>1</v>
      </c>
      <c r="AC85" s="764">
        <v>3</v>
      </c>
      <c r="AD85" s="765">
        <v>7</v>
      </c>
      <c r="AE85" s="745">
        <f t="shared" si="59"/>
        <v>10</v>
      </c>
      <c r="AF85" s="764" t="s">
        <v>121</v>
      </c>
      <c r="AG85" s="765" t="s">
        <v>121</v>
      </c>
      <c r="AH85" s="745">
        <f t="shared" si="60"/>
        <v>0</v>
      </c>
      <c r="AI85" s="764" t="s">
        <v>121</v>
      </c>
      <c r="AJ85" s="765">
        <v>2</v>
      </c>
      <c r="AK85" s="745">
        <f t="shared" si="61"/>
        <v>2</v>
      </c>
      <c r="AL85" s="764">
        <v>6</v>
      </c>
      <c r="AM85" s="765">
        <v>10</v>
      </c>
      <c r="AN85" s="745">
        <f t="shared" si="62"/>
        <v>16</v>
      </c>
      <c r="AO85" s="744" t="s">
        <v>121</v>
      </c>
      <c r="AP85" s="773" t="s">
        <v>121</v>
      </c>
      <c r="AQ85" s="771">
        <f t="shared" si="63"/>
        <v>0</v>
      </c>
      <c r="AR85" s="744" t="s">
        <v>121</v>
      </c>
      <c r="AS85" s="773">
        <v>1</v>
      </c>
      <c r="AT85" s="745">
        <f t="shared" si="64"/>
        <v>1</v>
      </c>
      <c r="AU85" s="766">
        <f t="shared" si="65"/>
        <v>11</v>
      </c>
      <c r="AV85" s="767">
        <f t="shared" si="66"/>
        <v>23</v>
      </c>
      <c r="AW85" s="768">
        <f t="shared" si="67"/>
        <v>34</v>
      </c>
      <c r="AX85" s="766">
        <f t="shared" si="68"/>
        <v>0</v>
      </c>
      <c r="AY85" s="767">
        <f t="shared" si="69"/>
        <v>1</v>
      </c>
      <c r="AZ85" s="768">
        <f t="shared" si="70"/>
        <v>1</v>
      </c>
      <c r="BA85" s="766">
        <f t="shared" si="71"/>
        <v>0</v>
      </c>
      <c r="BB85" s="767">
        <f t="shared" si="72"/>
        <v>4</v>
      </c>
      <c r="BC85" s="769">
        <f t="shared" si="73"/>
        <v>4</v>
      </c>
      <c r="BD85" s="770">
        <f t="shared" si="74"/>
        <v>39</v>
      </c>
    </row>
    <row r="86" spans="1:56" x14ac:dyDescent="0.2">
      <c r="A86" s="763" t="s">
        <v>149</v>
      </c>
      <c r="B86" s="764" t="s">
        <v>121</v>
      </c>
      <c r="C86" s="765" t="s">
        <v>121</v>
      </c>
      <c r="D86" s="745">
        <f t="shared" si="50"/>
        <v>0</v>
      </c>
      <c r="E86" s="764" t="s">
        <v>121</v>
      </c>
      <c r="F86" s="765" t="s">
        <v>121</v>
      </c>
      <c r="G86" s="745">
        <f t="shared" si="51"/>
        <v>0</v>
      </c>
      <c r="H86" s="764" t="s">
        <v>121</v>
      </c>
      <c r="I86" s="765" t="s">
        <v>121</v>
      </c>
      <c r="J86" s="745">
        <f t="shared" si="52"/>
        <v>0</v>
      </c>
      <c r="K86" s="764" t="s">
        <v>121</v>
      </c>
      <c r="L86" s="765" t="s">
        <v>121</v>
      </c>
      <c r="M86" s="745">
        <f t="shared" si="53"/>
        <v>0</v>
      </c>
      <c r="N86" s="764" t="s">
        <v>121</v>
      </c>
      <c r="O86" s="765" t="s">
        <v>121</v>
      </c>
      <c r="P86" s="745">
        <f t="shared" si="54"/>
        <v>0</v>
      </c>
      <c r="Q86" s="764" t="s">
        <v>121</v>
      </c>
      <c r="R86" s="765" t="s">
        <v>121</v>
      </c>
      <c r="S86" s="745">
        <f t="shared" si="55"/>
        <v>0</v>
      </c>
      <c r="T86" s="764" t="s">
        <v>121</v>
      </c>
      <c r="U86" s="765">
        <v>1</v>
      </c>
      <c r="V86" s="745">
        <f t="shared" si="56"/>
        <v>1</v>
      </c>
      <c r="W86" s="764" t="s">
        <v>121</v>
      </c>
      <c r="X86" s="765" t="s">
        <v>121</v>
      </c>
      <c r="Y86" s="745">
        <f t="shared" si="57"/>
        <v>0</v>
      </c>
      <c r="Z86" s="764" t="s">
        <v>121</v>
      </c>
      <c r="AA86" s="765" t="s">
        <v>121</v>
      </c>
      <c r="AB86" s="745">
        <f t="shared" si="58"/>
        <v>0</v>
      </c>
      <c r="AC86" s="764" t="s">
        <v>121</v>
      </c>
      <c r="AD86" s="765">
        <v>1</v>
      </c>
      <c r="AE86" s="745">
        <f t="shared" si="59"/>
        <v>1</v>
      </c>
      <c r="AF86" s="764" t="s">
        <v>121</v>
      </c>
      <c r="AG86" s="765" t="s">
        <v>121</v>
      </c>
      <c r="AH86" s="745">
        <f t="shared" si="60"/>
        <v>0</v>
      </c>
      <c r="AI86" s="764" t="s">
        <v>121</v>
      </c>
      <c r="AJ86" s="765" t="s">
        <v>121</v>
      </c>
      <c r="AK86" s="745">
        <f t="shared" si="61"/>
        <v>0</v>
      </c>
      <c r="AL86" s="764" t="s">
        <v>121</v>
      </c>
      <c r="AM86" s="765" t="s">
        <v>121</v>
      </c>
      <c r="AN86" s="745">
        <f t="shared" si="62"/>
        <v>0</v>
      </c>
      <c r="AO86" s="744" t="s">
        <v>121</v>
      </c>
      <c r="AP86" s="773" t="s">
        <v>121</v>
      </c>
      <c r="AQ86" s="771">
        <f t="shared" si="63"/>
        <v>0</v>
      </c>
      <c r="AR86" s="744" t="s">
        <v>121</v>
      </c>
      <c r="AS86" s="773" t="s">
        <v>121</v>
      </c>
      <c r="AT86" s="745">
        <f t="shared" si="64"/>
        <v>0</v>
      </c>
      <c r="AU86" s="766">
        <f t="shared" si="65"/>
        <v>0</v>
      </c>
      <c r="AV86" s="767">
        <f t="shared" si="66"/>
        <v>1</v>
      </c>
      <c r="AW86" s="768">
        <f t="shared" si="67"/>
        <v>1</v>
      </c>
      <c r="AX86" s="766">
        <f t="shared" si="68"/>
        <v>0</v>
      </c>
      <c r="AY86" s="767">
        <f t="shared" si="69"/>
        <v>0</v>
      </c>
      <c r="AZ86" s="768">
        <f t="shared" si="70"/>
        <v>0</v>
      </c>
      <c r="BA86" s="766">
        <f t="shared" si="71"/>
        <v>0</v>
      </c>
      <c r="BB86" s="767">
        <f t="shared" si="72"/>
        <v>0</v>
      </c>
      <c r="BC86" s="769">
        <f t="shared" si="73"/>
        <v>0</v>
      </c>
      <c r="BD86" s="770">
        <f t="shared" si="74"/>
        <v>1</v>
      </c>
    </row>
    <row r="87" spans="1:56" x14ac:dyDescent="0.2">
      <c r="A87" s="763" t="s">
        <v>73</v>
      </c>
      <c r="B87" s="764" t="s">
        <v>121</v>
      </c>
      <c r="C87" s="765">
        <v>1</v>
      </c>
      <c r="D87" s="745">
        <f t="shared" si="50"/>
        <v>1</v>
      </c>
      <c r="E87" s="764" t="s">
        <v>121</v>
      </c>
      <c r="F87" s="765">
        <v>1</v>
      </c>
      <c r="G87" s="771">
        <f t="shared" si="51"/>
        <v>1</v>
      </c>
      <c r="H87" s="764" t="s">
        <v>121</v>
      </c>
      <c r="I87" s="765" t="s">
        <v>121</v>
      </c>
      <c r="J87" s="771">
        <f t="shared" si="52"/>
        <v>0</v>
      </c>
      <c r="K87" s="764" t="s">
        <v>121</v>
      </c>
      <c r="L87" s="765" t="s">
        <v>121</v>
      </c>
      <c r="M87" s="771">
        <f t="shared" si="53"/>
        <v>0</v>
      </c>
      <c r="N87" s="764" t="s">
        <v>121</v>
      </c>
      <c r="O87" s="765" t="s">
        <v>121</v>
      </c>
      <c r="P87" s="771">
        <f t="shared" si="54"/>
        <v>0</v>
      </c>
      <c r="Q87" s="764" t="s">
        <v>121</v>
      </c>
      <c r="R87" s="765" t="s">
        <v>121</v>
      </c>
      <c r="S87" s="771">
        <f t="shared" si="55"/>
        <v>0</v>
      </c>
      <c r="T87" s="764" t="s">
        <v>121</v>
      </c>
      <c r="U87" s="765" t="s">
        <v>121</v>
      </c>
      <c r="V87" s="771">
        <f t="shared" si="56"/>
        <v>0</v>
      </c>
      <c r="W87" s="764" t="s">
        <v>121</v>
      </c>
      <c r="X87" s="765" t="s">
        <v>121</v>
      </c>
      <c r="Y87" s="771">
        <f t="shared" si="57"/>
        <v>0</v>
      </c>
      <c r="Z87" s="764" t="s">
        <v>121</v>
      </c>
      <c r="AA87" s="765" t="s">
        <v>121</v>
      </c>
      <c r="AB87" s="771">
        <f t="shared" si="58"/>
        <v>0</v>
      </c>
      <c r="AC87" s="764" t="s">
        <v>121</v>
      </c>
      <c r="AD87" s="765" t="s">
        <v>121</v>
      </c>
      <c r="AE87" s="771">
        <f t="shared" si="59"/>
        <v>0</v>
      </c>
      <c r="AF87" s="764" t="s">
        <v>121</v>
      </c>
      <c r="AG87" s="765" t="s">
        <v>121</v>
      </c>
      <c r="AH87" s="771">
        <f t="shared" si="60"/>
        <v>0</v>
      </c>
      <c r="AI87" s="764" t="s">
        <v>121</v>
      </c>
      <c r="AJ87" s="765" t="s">
        <v>121</v>
      </c>
      <c r="AK87" s="771">
        <f t="shared" si="61"/>
        <v>0</v>
      </c>
      <c r="AL87" s="764" t="s">
        <v>121</v>
      </c>
      <c r="AM87" s="765">
        <v>1</v>
      </c>
      <c r="AN87" s="771">
        <f t="shared" si="62"/>
        <v>1</v>
      </c>
      <c r="AO87" s="744" t="s">
        <v>121</v>
      </c>
      <c r="AP87" s="773" t="s">
        <v>121</v>
      </c>
      <c r="AQ87" s="771">
        <f t="shared" si="63"/>
        <v>0</v>
      </c>
      <c r="AR87" s="744" t="s">
        <v>121</v>
      </c>
      <c r="AS87" s="773" t="s">
        <v>121</v>
      </c>
      <c r="AT87" s="745">
        <f t="shared" si="64"/>
        <v>0</v>
      </c>
      <c r="AU87" s="766">
        <f t="shared" si="65"/>
        <v>0</v>
      </c>
      <c r="AV87" s="767">
        <f t="shared" si="66"/>
        <v>2</v>
      </c>
      <c r="AW87" s="768">
        <f t="shared" si="67"/>
        <v>2</v>
      </c>
      <c r="AX87" s="766">
        <f t="shared" si="68"/>
        <v>0</v>
      </c>
      <c r="AY87" s="767">
        <f t="shared" si="69"/>
        <v>1</v>
      </c>
      <c r="AZ87" s="768">
        <f t="shared" si="70"/>
        <v>1</v>
      </c>
      <c r="BA87" s="766">
        <f t="shared" si="71"/>
        <v>0</v>
      </c>
      <c r="BB87" s="767">
        <f t="shared" si="72"/>
        <v>0</v>
      </c>
      <c r="BC87" s="769">
        <f t="shared" si="73"/>
        <v>0</v>
      </c>
      <c r="BD87" s="770">
        <f t="shared" si="74"/>
        <v>3</v>
      </c>
    </row>
    <row r="88" spans="1:56" x14ac:dyDescent="0.2">
      <c r="A88" s="763" t="s">
        <v>74</v>
      </c>
      <c r="B88" s="764">
        <v>1</v>
      </c>
      <c r="C88" s="765">
        <v>67</v>
      </c>
      <c r="D88" s="745">
        <f t="shared" si="50"/>
        <v>68</v>
      </c>
      <c r="E88" s="764" t="s">
        <v>121</v>
      </c>
      <c r="F88" s="765">
        <v>16</v>
      </c>
      <c r="G88" s="771">
        <f t="shared" si="51"/>
        <v>16</v>
      </c>
      <c r="H88" s="764">
        <v>1</v>
      </c>
      <c r="I88" s="765">
        <v>8</v>
      </c>
      <c r="J88" s="771">
        <f t="shared" si="52"/>
        <v>9</v>
      </c>
      <c r="K88" s="764">
        <v>1</v>
      </c>
      <c r="L88" s="765">
        <v>26</v>
      </c>
      <c r="M88" s="771">
        <f t="shared" si="53"/>
        <v>27</v>
      </c>
      <c r="N88" s="764" t="s">
        <v>121</v>
      </c>
      <c r="O88" s="765">
        <v>11</v>
      </c>
      <c r="P88" s="771">
        <f t="shared" si="54"/>
        <v>11</v>
      </c>
      <c r="Q88" s="764" t="s">
        <v>121</v>
      </c>
      <c r="R88" s="765">
        <v>3</v>
      </c>
      <c r="S88" s="771">
        <f t="shared" si="55"/>
        <v>3</v>
      </c>
      <c r="T88" s="764">
        <v>1</v>
      </c>
      <c r="U88" s="765">
        <v>28</v>
      </c>
      <c r="V88" s="771">
        <f t="shared" si="56"/>
        <v>29</v>
      </c>
      <c r="W88" s="764" t="s">
        <v>121</v>
      </c>
      <c r="X88" s="765">
        <v>3</v>
      </c>
      <c r="Y88" s="771">
        <f t="shared" si="57"/>
        <v>3</v>
      </c>
      <c r="Z88" s="764" t="s">
        <v>121</v>
      </c>
      <c r="AA88" s="765">
        <v>1</v>
      </c>
      <c r="AB88" s="771">
        <f t="shared" si="58"/>
        <v>1</v>
      </c>
      <c r="AC88" s="764">
        <v>2</v>
      </c>
      <c r="AD88" s="765">
        <v>54</v>
      </c>
      <c r="AE88" s="771">
        <f t="shared" si="59"/>
        <v>56</v>
      </c>
      <c r="AF88" s="764" t="s">
        <v>121</v>
      </c>
      <c r="AG88" s="765">
        <v>14</v>
      </c>
      <c r="AH88" s="771">
        <f t="shared" si="60"/>
        <v>14</v>
      </c>
      <c r="AI88" s="764" t="s">
        <v>121</v>
      </c>
      <c r="AJ88" s="765">
        <v>4</v>
      </c>
      <c r="AK88" s="771">
        <f t="shared" si="61"/>
        <v>4</v>
      </c>
      <c r="AL88" s="764">
        <v>7</v>
      </c>
      <c r="AM88" s="765">
        <v>34</v>
      </c>
      <c r="AN88" s="771">
        <f t="shared" si="62"/>
        <v>41</v>
      </c>
      <c r="AO88" s="744" t="s">
        <v>121</v>
      </c>
      <c r="AP88" s="773">
        <v>4</v>
      </c>
      <c r="AQ88" s="771">
        <f t="shared" si="63"/>
        <v>4</v>
      </c>
      <c r="AR88" s="744" t="s">
        <v>121</v>
      </c>
      <c r="AS88" s="773">
        <v>4</v>
      </c>
      <c r="AT88" s="745">
        <f t="shared" si="64"/>
        <v>4</v>
      </c>
      <c r="AU88" s="766">
        <f t="shared" si="65"/>
        <v>10</v>
      </c>
      <c r="AV88" s="767">
        <f t="shared" si="66"/>
        <v>155</v>
      </c>
      <c r="AW88" s="768">
        <f t="shared" si="67"/>
        <v>165</v>
      </c>
      <c r="AX88" s="766">
        <f t="shared" si="68"/>
        <v>0</v>
      </c>
      <c r="AY88" s="767">
        <f t="shared" si="69"/>
        <v>34</v>
      </c>
      <c r="AZ88" s="768">
        <f t="shared" si="70"/>
        <v>34</v>
      </c>
      <c r="BA88" s="766">
        <f t="shared" si="71"/>
        <v>1</v>
      </c>
      <c r="BB88" s="767">
        <f t="shared" si="72"/>
        <v>16</v>
      </c>
      <c r="BC88" s="769">
        <f t="shared" si="73"/>
        <v>17</v>
      </c>
      <c r="BD88" s="770">
        <f t="shared" si="74"/>
        <v>216</v>
      </c>
    </row>
    <row r="89" spans="1:56" x14ac:dyDescent="0.2">
      <c r="A89" s="763" t="s">
        <v>137</v>
      </c>
      <c r="B89" s="764" t="s">
        <v>121</v>
      </c>
      <c r="C89" s="765">
        <v>2</v>
      </c>
      <c r="D89" s="745">
        <f t="shared" si="50"/>
        <v>2</v>
      </c>
      <c r="E89" s="764" t="s">
        <v>121</v>
      </c>
      <c r="F89" s="765" t="s">
        <v>121</v>
      </c>
      <c r="G89" s="771">
        <f t="shared" si="51"/>
        <v>0</v>
      </c>
      <c r="H89" s="764" t="s">
        <v>121</v>
      </c>
      <c r="I89" s="765" t="s">
        <v>121</v>
      </c>
      <c r="J89" s="771">
        <f t="shared" si="52"/>
        <v>0</v>
      </c>
      <c r="K89" s="764" t="s">
        <v>121</v>
      </c>
      <c r="L89" s="765" t="s">
        <v>121</v>
      </c>
      <c r="M89" s="771">
        <f t="shared" si="53"/>
        <v>0</v>
      </c>
      <c r="N89" s="764" t="s">
        <v>121</v>
      </c>
      <c r="O89" s="765" t="s">
        <v>121</v>
      </c>
      <c r="P89" s="771">
        <f t="shared" si="54"/>
        <v>0</v>
      </c>
      <c r="Q89" s="764" t="s">
        <v>121</v>
      </c>
      <c r="R89" s="765" t="s">
        <v>121</v>
      </c>
      <c r="S89" s="771">
        <f t="shared" si="55"/>
        <v>0</v>
      </c>
      <c r="T89" s="764">
        <v>1</v>
      </c>
      <c r="U89" s="765" t="s">
        <v>121</v>
      </c>
      <c r="V89" s="771">
        <f t="shared" si="56"/>
        <v>1</v>
      </c>
      <c r="W89" s="764" t="s">
        <v>121</v>
      </c>
      <c r="X89" s="765">
        <v>1</v>
      </c>
      <c r="Y89" s="771">
        <f t="shared" si="57"/>
        <v>1</v>
      </c>
      <c r="Z89" s="764" t="s">
        <v>121</v>
      </c>
      <c r="AA89" s="765" t="s">
        <v>121</v>
      </c>
      <c r="AB89" s="771">
        <f t="shared" si="58"/>
        <v>0</v>
      </c>
      <c r="AC89" s="764">
        <v>1</v>
      </c>
      <c r="AD89" s="765" t="s">
        <v>121</v>
      </c>
      <c r="AE89" s="771">
        <f t="shared" si="59"/>
        <v>1</v>
      </c>
      <c r="AF89" s="764" t="s">
        <v>121</v>
      </c>
      <c r="AG89" s="765">
        <v>1</v>
      </c>
      <c r="AH89" s="771">
        <f t="shared" si="60"/>
        <v>1</v>
      </c>
      <c r="AI89" s="764" t="s">
        <v>121</v>
      </c>
      <c r="AJ89" s="765" t="s">
        <v>121</v>
      </c>
      <c r="AK89" s="771">
        <f t="shared" si="61"/>
        <v>0</v>
      </c>
      <c r="AL89" s="764" t="s">
        <v>121</v>
      </c>
      <c r="AM89" s="765" t="s">
        <v>121</v>
      </c>
      <c r="AN89" s="771">
        <f t="shared" si="62"/>
        <v>0</v>
      </c>
      <c r="AO89" s="744" t="s">
        <v>121</v>
      </c>
      <c r="AP89" s="773" t="s">
        <v>121</v>
      </c>
      <c r="AQ89" s="771">
        <f t="shared" si="63"/>
        <v>0</v>
      </c>
      <c r="AR89" s="744" t="s">
        <v>121</v>
      </c>
      <c r="AS89" s="773" t="s">
        <v>121</v>
      </c>
      <c r="AT89" s="745">
        <f t="shared" si="64"/>
        <v>0</v>
      </c>
      <c r="AU89" s="766">
        <f t="shared" si="65"/>
        <v>1</v>
      </c>
      <c r="AV89" s="767">
        <f t="shared" si="66"/>
        <v>2</v>
      </c>
      <c r="AW89" s="768">
        <f t="shared" si="67"/>
        <v>3</v>
      </c>
      <c r="AX89" s="766">
        <f t="shared" si="68"/>
        <v>0</v>
      </c>
      <c r="AY89" s="767">
        <f t="shared" si="69"/>
        <v>1</v>
      </c>
      <c r="AZ89" s="768">
        <f t="shared" si="70"/>
        <v>1</v>
      </c>
      <c r="BA89" s="766">
        <f t="shared" si="71"/>
        <v>0</v>
      </c>
      <c r="BB89" s="767">
        <f t="shared" si="72"/>
        <v>0</v>
      </c>
      <c r="BC89" s="769">
        <f t="shared" si="73"/>
        <v>0</v>
      </c>
      <c r="BD89" s="770">
        <f t="shared" si="74"/>
        <v>4</v>
      </c>
    </row>
    <row r="90" spans="1:56" x14ac:dyDescent="0.2">
      <c r="A90" s="763" t="s">
        <v>243</v>
      </c>
      <c r="B90" s="764" t="s">
        <v>121</v>
      </c>
      <c r="C90" s="765" t="s">
        <v>121</v>
      </c>
      <c r="D90" s="745">
        <f t="shared" si="50"/>
        <v>0</v>
      </c>
      <c r="E90" s="764" t="s">
        <v>121</v>
      </c>
      <c r="F90" s="765" t="s">
        <v>121</v>
      </c>
      <c r="G90" s="771">
        <f t="shared" si="51"/>
        <v>0</v>
      </c>
      <c r="H90" s="764" t="s">
        <v>121</v>
      </c>
      <c r="I90" s="765" t="s">
        <v>121</v>
      </c>
      <c r="J90" s="771">
        <f t="shared" si="52"/>
        <v>0</v>
      </c>
      <c r="K90" s="764" t="s">
        <v>121</v>
      </c>
      <c r="L90" s="765" t="s">
        <v>121</v>
      </c>
      <c r="M90" s="771">
        <f t="shared" si="53"/>
        <v>0</v>
      </c>
      <c r="N90" s="764" t="s">
        <v>121</v>
      </c>
      <c r="O90" s="765" t="s">
        <v>121</v>
      </c>
      <c r="P90" s="771">
        <f t="shared" si="54"/>
        <v>0</v>
      </c>
      <c r="Q90" s="764" t="s">
        <v>121</v>
      </c>
      <c r="R90" s="765" t="s">
        <v>121</v>
      </c>
      <c r="S90" s="771">
        <f t="shared" si="55"/>
        <v>0</v>
      </c>
      <c r="T90" s="764" t="s">
        <v>121</v>
      </c>
      <c r="U90" s="765" t="s">
        <v>121</v>
      </c>
      <c r="V90" s="771">
        <f t="shared" si="56"/>
        <v>0</v>
      </c>
      <c r="W90" s="764" t="s">
        <v>121</v>
      </c>
      <c r="X90" s="765" t="s">
        <v>121</v>
      </c>
      <c r="Y90" s="771">
        <f t="shared" si="57"/>
        <v>0</v>
      </c>
      <c r="Z90" s="764" t="s">
        <v>121</v>
      </c>
      <c r="AA90" s="765" t="s">
        <v>121</v>
      </c>
      <c r="AB90" s="771">
        <f t="shared" si="58"/>
        <v>0</v>
      </c>
      <c r="AC90" s="764" t="s">
        <v>121</v>
      </c>
      <c r="AD90" s="765" t="s">
        <v>121</v>
      </c>
      <c r="AE90" s="771">
        <f t="shared" si="59"/>
        <v>0</v>
      </c>
      <c r="AF90" s="764" t="s">
        <v>121</v>
      </c>
      <c r="AG90" s="765" t="s">
        <v>121</v>
      </c>
      <c r="AH90" s="771">
        <f t="shared" si="60"/>
        <v>0</v>
      </c>
      <c r="AI90" s="764" t="s">
        <v>121</v>
      </c>
      <c r="AJ90" s="765" t="s">
        <v>121</v>
      </c>
      <c r="AK90" s="771">
        <f t="shared" si="61"/>
        <v>0</v>
      </c>
      <c r="AL90" s="764">
        <v>1</v>
      </c>
      <c r="AM90" s="765" t="s">
        <v>121</v>
      </c>
      <c r="AN90" s="771">
        <f t="shared" si="62"/>
        <v>1</v>
      </c>
      <c r="AO90" s="744" t="s">
        <v>121</v>
      </c>
      <c r="AP90" s="773" t="s">
        <v>121</v>
      </c>
      <c r="AQ90" s="771">
        <f t="shared" si="63"/>
        <v>0</v>
      </c>
      <c r="AR90" s="744" t="s">
        <v>121</v>
      </c>
      <c r="AS90" s="773" t="s">
        <v>121</v>
      </c>
      <c r="AT90" s="745">
        <f t="shared" si="64"/>
        <v>0</v>
      </c>
      <c r="AU90" s="766">
        <f t="shared" si="65"/>
        <v>1</v>
      </c>
      <c r="AV90" s="767">
        <f t="shared" si="66"/>
        <v>0</v>
      </c>
      <c r="AW90" s="768">
        <f t="shared" si="67"/>
        <v>1</v>
      </c>
      <c r="AX90" s="766">
        <f t="shared" si="68"/>
        <v>0</v>
      </c>
      <c r="AY90" s="767">
        <f t="shared" si="69"/>
        <v>0</v>
      </c>
      <c r="AZ90" s="768">
        <f t="shared" si="70"/>
        <v>0</v>
      </c>
      <c r="BA90" s="766">
        <f t="shared" si="71"/>
        <v>0</v>
      </c>
      <c r="BB90" s="767">
        <f t="shared" si="72"/>
        <v>0</v>
      </c>
      <c r="BC90" s="769">
        <f t="shared" si="73"/>
        <v>0</v>
      </c>
      <c r="BD90" s="770">
        <f t="shared" si="74"/>
        <v>1</v>
      </c>
    </row>
    <row r="91" spans="1:56" x14ac:dyDescent="0.2">
      <c r="A91" s="763" t="s">
        <v>75</v>
      </c>
      <c r="B91" s="764" t="s">
        <v>121</v>
      </c>
      <c r="C91" s="765">
        <v>3</v>
      </c>
      <c r="D91" s="745">
        <f t="shared" si="50"/>
        <v>3</v>
      </c>
      <c r="E91" s="764" t="s">
        <v>121</v>
      </c>
      <c r="F91" s="765" t="s">
        <v>121</v>
      </c>
      <c r="G91" s="771">
        <f t="shared" si="51"/>
        <v>0</v>
      </c>
      <c r="H91" s="764" t="s">
        <v>121</v>
      </c>
      <c r="I91" s="765" t="s">
        <v>121</v>
      </c>
      <c r="J91" s="771">
        <f t="shared" si="52"/>
        <v>0</v>
      </c>
      <c r="K91" s="764" t="s">
        <v>121</v>
      </c>
      <c r="L91" s="765">
        <v>1</v>
      </c>
      <c r="M91" s="771">
        <f t="shared" si="53"/>
        <v>1</v>
      </c>
      <c r="N91" s="764" t="s">
        <v>121</v>
      </c>
      <c r="O91" s="765" t="s">
        <v>121</v>
      </c>
      <c r="P91" s="771">
        <f t="shared" si="54"/>
        <v>0</v>
      </c>
      <c r="Q91" s="764" t="s">
        <v>121</v>
      </c>
      <c r="R91" s="765" t="s">
        <v>121</v>
      </c>
      <c r="S91" s="771">
        <f t="shared" si="55"/>
        <v>0</v>
      </c>
      <c r="T91" s="764" t="s">
        <v>121</v>
      </c>
      <c r="U91" s="765" t="s">
        <v>121</v>
      </c>
      <c r="V91" s="771">
        <f t="shared" si="56"/>
        <v>0</v>
      </c>
      <c r="W91" s="764" t="s">
        <v>121</v>
      </c>
      <c r="X91" s="765" t="s">
        <v>121</v>
      </c>
      <c r="Y91" s="771">
        <f t="shared" si="57"/>
        <v>0</v>
      </c>
      <c r="Z91" s="764" t="s">
        <v>121</v>
      </c>
      <c r="AA91" s="765" t="s">
        <v>121</v>
      </c>
      <c r="AB91" s="771">
        <f t="shared" si="58"/>
        <v>0</v>
      </c>
      <c r="AC91" s="764" t="s">
        <v>121</v>
      </c>
      <c r="AD91" s="765">
        <v>1</v>
      </c>
      <c r="AE91" s="771">
        <f t="shared" si="59"/>
        <v>1</v>
      </c>
      <c r="AF91" s="764" t="s">
        <v>121</v>
      </c>
      <c r="AG91" s="765" t="s">
        <v>121</v>
      </c>
      <c r="AH91" s="771">
        <f t="shared" si="60"/>
        <v>0</v>
      </c>
      <c r="AI91" s="764" t="s">
        <v>121</v>
      </c>
      <c r="AJ91" s="765" t="s">
        <v>121</v>
      </c>
      <c r="AK91" s="771">
        <f t="shared" si="61"/>
        <v>0</v>
      </c>
      <c r="AL91" s="764" t="s">
        <v>121</v>
      </c>
      <c r="AM91" s="765">
        <v>1</v>
      </c>
      <c r="AN91" s="771">
        <f t="shared" si="62"/>
        <v>1</v>
      </c>
      <c r="AO91" s="744" t="s">
        <v>121</v>
      </c>
      <c r="AP91" s="773" t="s">
        <v>121</v>
      </c>
      <c r="AQ91" s="771">
        <f t="shared" si="63"/>
        <v>0</v>
      </c>
      <c r="AR91" s="744" t="s">
        <v>121</v>
      </c>
      <c r="AS91" s="773" t="s">
        <v>121</v>
      </c>
      <c r="AT91" s="745">
        <f t="shared" si="64"/>
        <v>0</v>
      </c>
      <c r="AU91" s="766">
        <f t="shared" si="65"/>
        <v>0</v>
      </c>
      <c r="AV91" s="767">
        <f t="shared" si="66"/>
        <v>5</v>
      </c>
      <c r="AW91" s="768">
        <f t="shared" si="67"/>
        <v>5</v>
      </c>
      <c r="AX91" s="766">
        <f t="shared" si="68"/>
        <v>0</v>
      </c>
      <c r="AY91" s="767">
        <f t="shared" si="69"/>
        <v>0</v>
      </c>
      <c r="AZ91" s="768">
        <f t="shared" si="70"/>
        <v>0</v>
      </c>
      <c r="BA91" s="766">
        <f t="shared" si="71"/>
        <v>0</v>
      </c>
      <c r="BB91" s="767">
        <f t="shared" si="72"/>
        <v>0</v>
      </c>
      <c r="BC91" s="769">
        <f t="shared" si="73"/>
        <v>0</v>
      </c>
      <c r="BD91" s="770">
        <f t="shared" si="74"/>
        <v>5</v>
      </c>
    </row>
    <row r="92" spans="1:56" x14ac:dyDescent="0.2">
      <c r="A92" s="763" t="s">
        <v>76</v>
      </c>
      <c r="B92" s="764" t="s">
        <v>121</v>
      </c>
      <c r="C92" s="765">
        <v>14</v>
      </c>
      <c r="D92" s="745">
        <f t="shared" si="50"/>
        <v>14</v>
      </c>
      <c r="E92" s="764" t="s">
        <v>121</v>
      </c>
      <c r="F92" s="765">
        <v>3</v>
      </c>
      <c r="G92" s="771">
        <f t="shared" si="51"/>
        <v>3</v>
      </c>
      <c r="H92" s="764" t="s">
        <v>121</v>
      </c>
      <c r="I92" s="765">
        <v>2</v>
      </c>
      <c r="J92" s="771">
        <f t="shared" si="52"/>
        <v>2</v>
      </c>
      <c r="K92" s="764" t="s">
        <v>121</v>
      </c>
      <c r="L92" s="765">
        <v>5</v>
      </c>
      <c r="M92" s="771">
        <f t="shared" si="53"/>
        <v>5</v>
      </c>
      <c r="N92" s="764" t="s">
        <v>121</v>
      </c>
      <c r="O92" s="765" t="s">
        <v>121</v>
      </c>
      <c r="P92" s="771">
        <f t="shared" si="54"/>
        <v>0</v>
      </c>
      <c r="Q92" s="764" t="s">
        <v>121</v>
      </c>
      <c r="R92" s="765" t="s">
        <v>121</v>
      </c>
      <c r="S92" s="771">
        <f t="shared" si="55"/>
        <v>0</v>
      </c>
      <c r="T92" s="764" t="s">
        <v>121</v>
      </c>
      <c r="U92" s="765">
        <v>9</v>
      </c>
      <c r="V92" s="771">
        <f t="shared" si="56"/>
        <v>9</v>
      </c>
      <c r="W92" s="764" t="s">
        <v>121</v>
      </c>
      <c r="X92" s="765" t="s">
        <v>121</v>
      </c>
      <c r="Y92" s="771">
        <f t="shared" si="57"/>
        <v>0</v>
      </c>
      <c r="Z92" s="764" t="s">
        <v>121</v>
      </c>
      <c r="AA92" s="765" t="s">
        <v>121</v>
      </c>
      <c r="AB92" s="771">
        <f t="shared" si="58"/>
        <v>0</v>
      </c>
      <c r="AC92" s="764" t="s">
        <v>121</v>
      </c>
      <c r="AD92" s="765">
        <v>14</v>
      </c>
      <c r="AE92" s="771">
        <f t="shared" si="59"/>
        <v>14</v>
      </c>
      <c r="AF92" s="764" t="s">
        <v>121</v>
      </c>
      <c r="AG92" s="765" t="s">
        <v>121</v>
      </c>
      <c r="AH92" s="771">
        <f t="shared" si="60"/>
        <v>0</v>
      </c>
      <c r="AI92" s="764" t="s">
        <v>121</v>
      </c>
      <c r="AJ92" s="765" t="s">
        <v>121</v>
      </c>
      <c r="AK92" s="771">
        <f t="shared" si="61"/>
        <v>0</v>
      </c>
      <c r="AL92" s="764">
        <v>3</v>
      </c>
      <c r="AM92" s="765">
        <v>15</v>
      </c>
      <c r="AN92" s="771">
        <f t="shared" si="62"/>
        <v>18</v>
      </c>
      <c r="AO92" s="744" t="s">
        <v>121</v>
      </c>
      <c r="AP92" s="773">
        <v>3</v>
      </c>
      <c r="AQ92" s="771">
        <f t="shared" si="63"/>
        <v>3</v>
      </c>
      <c r="AR92" s="744" t="s">
        <v>121</v>
      </c>
      <c r="AS92" s="773" t="s">
        <v>121</v>
      </c>
      <c r="AT92" s="745">
        <f t="shared" si="64"/>
        <v>0</v>
      </c>
      <c r="AU92" s="766">
        <f t="shared" si="65"/>
        <v>3</v>
      </c>
      <c r="AV92" s="767">
        <f t="shared" si="66"/>
        <v>43</v>
      </c>
      <c r="AW92" s="768">
        <f t="shared" si="67"/>
        <v>46</v>
      </c>
      <c r="AX92" s="766">
        <f t="shared" si="68"/>
        <v>0</v>
      </c>
      <c r="AY92" s="767">
        <f t="shared" si="69"/>
        <v>6</v>
      </c>
      <c r="AZ92" s="768">
        <f t="shared" si="70"/>
        <v>6</v>
      </c>
      <c r="BA92" s="766">
        <f t="shared" si="71"/>
        <v>0</v>
      </c>
      <c r="BB92" s="767">
        <f t="shared" si="72"/>
        <v>2</v>
      </c>
      <c r="BC92" s="769">
        <f t="shared" si="73"/>
        <v>2</v>
      </c>
      <c r="BD92" s="770">
        <f t="shared" si="74"/>
        <v>54</v>
      </c>
    </row>
    <row r="93" spans="1:56" x14ac:dyDescent="0.2">
      <c r="A93" s="763" t="s">
        <v>77</v>
      </c>
      <c r="B93" s="764">
        <v>2</v>
      </c>
      <c r="C93" s="765">
        <v>6</v>
      </c>
      <c r="D93" s="745">
        <f t="shared" si="50"/>
        <v>8</v>
      </c>
      <c r="E93" s="764" t="s">
        <v>121</v>
      </c>
      <c r="F93" s="765" t="s">
        <v>121</v>
      </c>
      <c r="G93" s="771">
        <f t="shared" si="51"/>
        <v>0</v>
      </c>
      <c r="H93" s="764" t="s">
        <v>121</v>
      </c>
      <c r="I93" s="765">
        <v>1</v>
      </c>
      <c r="J93" s="771">
        <f t="shared" si="52"/>
        <v>1</v>
      </c>
      <c r="K93" s="764" t="s">
        <v>121</v>
      </c>
      <c r="L93" s="765">
        <v>3</v>
      </c>
      <c r="M93" s="771">
        <f t="shared" si="53"/>
        <v>3</v>
      </c>
      <c r="N93" s="764" t="s">
        <v>121</v>
      </c>
      <c r="O93" s="765">
        <v>1</v>
      </c>
      <c r="P93" s="771">
        <f t="shared" si="54"/>
        <v>1</v>
      </c>
      <c r="Q93" s="764" t="s">
        <v>121</v>
      </c>
      <c r="R93" s="765">
        <v>1</v>
      </c>
      <c r="S93" s="771">
        <f t="shared" si="55"/>
        <v>1</v>
      </c>
      <c r="T93" s="764" t="s">
        <v>121</v>
      </c>
      <c r="U93" s="765">
        <v>2</v>
      </c>
      <c r="V93" s="771">
        <f t="shared" si="56"/>
        <v>2</v>
      </c>
      <c r="W93" s="764" t="s">
        <v>121</v>
      </c>
      <c r="X93" s="765" t="s">
        <v>121</v>
      </c>
      <c r="Y93" s="771">
        <f t="shared" si="57"/>
        <v>0</v>
      </c>
      <c r="Z93" s="764" t="s">
        <v>121</v>
      </c>
      <c r="AA93" s="765" t="s">
        <v>121</v>
      </c>
      <c r="AB93" s="771">
        <f t="shared" si="58"/>
        <v>0</v>
      </c>
      <c r="AC93" s="764" t="s">
        <v>121</v>
      </c>
      <c r="AD93" s="765">
        <v>5</v>
      </c>
      <c r="AE93" s="771">
        <f t="shared" si="59"/>
        <v>5</v>
      </c>
      <c r="AF93" s="764" t="s">
        <v>121</v>
      </c>
      <c r="AG93" s="765">
        <v>1</v>
      </c>
      <c r="AH93" s="771">
        <f t="shared" si="60"/>
        <v>1</v>
      </c>
      <c r="AI93" s="764" t="s">
        <v>121</v>
      </c>
      <c r="AJ93" s="765">
        <v>1</v>
      </c>
      <c r="AK93" s="771">
        <f t="shared" si="61"/>
        <v>1</v>
      </c>
      <c r="AL93" s="764">
        <v>2</v>
      </c>
      <c r="AM93" s="765">
        <v>5</v>
      </c>
      <c r="AN93" s="771">
        <f t="shared" si="62"/>
        <v>7</v>
      </c>
      <c r="AO93" s="744" t="s">
        <v>121</v>
      </c>
      <c r="AP93" s="773" t="s">
        <v>121</v>
      </c>
      <c r="AQ93" s="771">
        <f t="shared" si="63"/>
        <v>0</v>
      </c>
      <c r="AR93" s="744" t="s">
        <v>121</v>
      </c>
      <c r="AS93" s="773">
        <v>2</v>
      </c>
      <c r="AT93" s="745">
        <f t="shared" si="64"/>
        <v>2</v>
      </c>
      <c r="AU93" s="766">
        <f t="shared" si="65"/>
        <v>4</v>
      </c>
      <c r="AV93" s="767">
        <f t="shared" si="66"/>
        <v>16</v>
      </c>
      <c r="AW93" s="768">
        <f t="shared" si="67"/>
        <v>20</v>
      </c>
      <c r="AX93" s="766">
        <f t="shared" si="68"/>
        <v>0</v>
      </c>
      <c r="AY93" s="767">
        <f t="shared" si="69"/>
        <v>1</v>
      </c>
      <c r="AZ93" s="768">
        <f t="shared" si="70"/>
        <v>1</v>
      </c>
      <c r="BA93" s="766">
        <f t="shared" si="71"/>
        <v>0</v>
      </c>
      <c r="BB93" s="767">
        <f t="shared" si="72"/>
        <v>4</v>
      </c>
      <c r="BC93" s="769">
        <f t="shared" si="73"/>
        <v>4</v>
      </c>
      <c r="BD93" s="770">
        <f t="shared" si="74"/>
        <v>25</v>
      </c>
    </row>
    <row r="94" spans="1:56" x14ac:dyDescent="0.2">
      <c r="A94" s="763" t="s">
        <v>78</v>
      </c>
      <c r="B94" s="764">
        <v>2</v>
      </c>
      <c r="C94" s="765">
        <v>2</v>
      </c>
      <c r="D94" s="745">
        <f t="shared" si="50"/>
        <v>4</v>
      </c>
      <c r="E94" s="764" t="s">
        <v>121</v>
      </c>
      <c r="F94" s="765" t="s">
        <v>121</v>
      </c>
      <c r="G94" s="771">
        <f t="shared" si="51"/>
        <v>0</v>
      </c>
      <c r="H94" s="764" t="s">
        <v>121</v>
      </c>
      <c r="I94" s="765">
        <v>1</v>
      </c>
      <c r="J94" s="771">
        <f t="shared" si="52"/>
        <v>1</v>
      </c>
      <c r="K94" s="764">
        <v>1</v>
      </c>
      <c r="L94" s="765">
        <v>4</v>
      </c>
      <c r="M94" s="771">
        <f t="shared" si="53"/>
        <v>5</v>
      </c>
      <c r="N94" s="764" t="s">
        <v>121</v>
      </c>
      <c r="O94" s="765" t="s">
        <v>121</v>
      </c>
      <c r="P94" s="771">
        <f t="shared" si="54"/>
        <v>0</v>
      </c>
      <c r="Q94" s="764" t="s">
        <v>121</v>
      </c>
      <c r="R94" s="765" t="s">
        <v>121</v>
      </c>
      <c r="S94" s="771">
        <f t="shared" si="55"/>
        <v>0</v>
      </c>
      <c r="T94" s="764">
        <v>1</v>
      </c>
      <c r="U94" s="765">
        <v>3</v>
      </c>
      <c r="V94" s="771">
        <f t="shared" si="56"/>
        <v>4</v>
      </c>
      <c r="W94" s="764" t="s">
        <v>121</v>
      </c>
      <c r="X94" s="765" t="s">
        <v>121</v>
      </c>
      <c r="Y94" s="771">
        <f t="shared" si="57"/>
        <v>0</v>
      </c>
      <c r="Z94" s="764" t="s">
        <v>121</v>
      </c>
      <c r="AA94" s="765" t="s">
        <v>121</v>
      </c>
      <c r="AB94" s="771">
        <f t="shared" si="58"/>
        <v>0</v>
      </c>
      <c r="AC94" s="764">
        <v>2</v>
      </c>
      <c r="AD94" s="765">
        <v>7</v>
      </c>
      <c r="AE94" s="771">
        <f t="shared" si="59"/>
        <v>9</v>
      </c>
      <c r="AF94" s="764" t="s">
        <v>121</v>
      </c>
      <c r="AG94" s="765" t="s">
        <v>121</v>
      </c>
      <c r="AH94" s="771">
        <f t="shared" si="60"/>
        <v>0</v>
      </c>
      <c r="AI94" s="764" t="s">
        <v>121</v>
      </c>
      <c r="AJ94" s="765" t="s">
        <v>121</v>
      </c>
      <c r="AK94" s="771">
        <f t="shared" si="61"/>
        <v>0</v>
      </c>
      <c r="AL94" s="764">
        <v>3</v>
      </c>
      <c r="AM94" s="765">
        <v>3</v>
      </c>
      <c r="AN94" s="771">
        <f t="shared" si="62"/>
        <v>6</v>
      </c>
      <c r="AO94" s="744" t="s">
        <v>121</v>
      </c>
      <c r="AP94" s="773" t="s">
        <v>121</v>
      </c>
      <c r="AQ94" s="771">
        <f t="shared" si="63"/>
        <v>0</v>
      </c>
      <c r="AR94" s="744" t="s">
        <v>121</v>
      </c>
      <c r="AS94" s="773">
        <v>1</v>
      </c>
      <c r="AT94" s="745">
        <f t="shared" si="64"/>
        <v>1</v>
      </c>
      <c r="AU94" s="766">
        <f t="shared" si="65"/>
        <v>7</v>
      </c>
      <c r="AV94" s="767">
        <f t="shared" si="66"/>
        <v>12</v>
      </c>
      <c r="AW94" s="768">
        <f t="shared" si="67"/>
        <v>19</v>
      </c>
      <c r="AX94" s="766">
        <f t="shared" si="68"/>
        <v>0</v>
      </c>
      <c r="AY94" s="767">
        <f t="shared" si="69"/>
        <v>0</v>
      </c>
      <c r="AZ94" s="768">
        <f t="shared" si="70"/>
        <v>0</v>
      </c>
      <c r="BA94" s="766">
        <f t="shared" si="71"/>
        <v>0</v>
      </c>
      <c r="BB94" s="767">
        <f t="shared" si="72"/>
        <v>2</v>
      </c>
      <c r="BC94" s="769">
        <f t="shared" si="73"/>
        <v>2</v>
      </c>
      <c r="BD94" s="770">
        <f t="shared" si="74"/>
        <v>21</v>
      </c>
    </row>
    <row r="95" spans="1:56" x14ac:dyDescent="0.2">
      <c r="A95" s="763" t="s">
        <v>79</v>
      </c>
      <c r="B95" s="764" t="s">
        <v>121</v>
      </c>
      <c r="C95" s="765" t="s">
        <v>121</v>
      </c>
      <c r="D95" s="745">
        <f t="shared" si="50"/>
        <v>0</v>
      </c>
      <c r="E95" s="764" t="s">
        <v>121</v>
      </c>
      <c r="F95" s="765" t="s">
        <v>121</v>
      </c>
      <c r="G95" s="771">
        <f t="shared" si="51"/>
        <v>0</v>
      </c>
      <c r="H95" s="764" t="s">
        <v>121</v>
      </c>
      <c r="I95" s="765" t="s">
        <v>121</v>
      </c>
      <c r="J95" s="771">
        <f t="shared" si="52"/>
        <v>0</v>
      </c>
      <c r="K95" s="764">
        <v>1</v>
      </c>
      <c r="L95" s="765">
        <v>1</v>
      </c>
      <c r="M95" s="771">
        <f t="shared" si="53"/>
        <v>2</v>
      </c>
      <c r="N95" s="764" t="s">
        <v>121</v>
      </c>
      <c r="O95" s="765" t="s">
        <v>121</v>
      </c>
      <c r="P95" s="771">
        <f t="shared" si="54"/>
        <v>0</v>
      </c>
      <c r="Q95" s="764" t="s">
        <v>121</v>
      </c>
      <c r="R95" s="765">
        <v>1</v>
      </c>
      <c r="S95" s="771">
        <f t="shared" si="55"/>
        <v>1</v>
      </c>
      <c r="T95" s="764">
        <v>1</v>
      </c>
      <c r="U95" s="765">
        <v>2</v>
      </c>
      <c r="V95" s="771">
        <f t="shared" si="56"/>
        <v>3</v>
      </c>
      <c r="W95" s="764" t="s">
        <v>121</v>
      </c>
      <c r="X95" s="765" t="s">
        <v>121</v>
      </c>
      <c r="Y95" s="771">
        <f t="shared" si="57"/>
        <v>0</v>
      </c>
      <c r="Z95" s="764" t="s">
        <v>121</v>
      </c>
      <c r="AA95" s="765" t="s">
        <v>121</v>
      </c>
      <c r="AB95" s="771">
        <f t="shared" si="58"/>
        <v>0</v>
      </c>
      <c r="AC95" s="764">
        <v>2</v>
      </c>
      <c r="AD95" s="765">
        <v>3</v>
      </c>
      <c r="AE95" s="771">
        <f t="shared" si="59"/>
        <v>5</v>
      </c>
      <c r="AF95" s="764" t="s">
        <v>121</v>
      </c>
      <c r="AG95" s="765" t="s">
        <v>121</v>
      </c>
      <c r="AH95" s="771">
        <f t="shared" si="60"/>
        <v>0</v>
      </c>
      <c r="AI95" s="764" t="s">
        <v>121</v>
      </c>
      <c r="AJ95" s="765">
        <v>1</v>
      </c>
      <c r="AK95" s="771">
        <f t="shared" si="61"/>
        <v>1</v>
      </c>
      <c r="AL95" s="764">
        <v>1</v>
      </c>
      <c r="AM95" s="765">
        <v>9</v>
      </c>
      <c r="AN95" s="771">
        <f t="shared" si="62"/>
        <v>10</v>
      </c>
      <c r="AO95" s="744" t="s">
        <v>121</v>
      </c>
      <c r="AP95" s="773">
        <v>1</v>
      </c>
      <c r="AQ95" s="771">
        <f t="shared" si="63"/>
        <v>1</v>
      </c>
      <c r="AR95" s="744" t="s">
        <v>121</v>
      </c>
      <c r="AS95" s="773" t="s">
        <v>121</v>
      </c>
      <c r="AT95" s="745">
        <f t="shared" si="64"/>
        <v>0</v>
      </c>
      <c r="AU95" s="766">
        <f t="shared" si="65"/>
        <v>3</v>
      </c>
      <c r="AV95" s="767">
        <f t="shared" si="66"/>
        <v>12</v>
      </c>
      <c r="AW95" s="768">
        <f t="shared" si="67"/>
        <v>15</v>
      </c>
      <c r="AX95" s="766">
        <f t="shared" si="68"/>
        <v>0</v>
      </c>
      <c r="AY95" s="767">
        <f t="shared" si="69"/>
        <v>1</v>
      </c>
      <c r="AZ95" s="768">
        <f t="shared" si="70"/>
        <v>1</v>
      </c>
      <c r="BA95" s="766">
        <f t="shared" si="71"/>
        <v>0</v>
      </c>
      <c r="BB95" s="767">
        <f t="shared" si="72"/>
        <v>1</v>
      </c>
      <c r="BC95" s="769">
        <f t="shared" si="73"/>
        <v>1</v>
      </c>
      <c r="BD95" s="770">
        <f t="shared" si="74"/>
        <v>17</v>
      </c>
    </row>
    <row r="96" spans="1:56" x14ac:dyDescent="0.2">
      <c r="A96" s="763" t="s">
        <v>138</v>
      </c>
      <c r="B96" s="764" t="s">
        <v>121</v>
      </c>
      <c r="C96" s="765" t="s">
        <v>121</v>
      </c>
      <c r="D96" s="745">
        <f t="shared" si="50"/>
        <v>0</v>
      </c>
      <c r="E96" s="764" t="s">
        <v>121</v>
      </c>
      <c r="F96" s="765" t="s">
        <v>121</v>
      </c>
      <c r="G96" s="771">
        <f t="shared" si="51"/>
        <v>0</v>
      </c>
      <c r="H96" s="764" t="s">
        <v>121</v>
      </c>
      <c r="I96" s="765" t="s">
        <v>121</v>
      </c>
      <c r="J96" s="771">
        <f t="shared" si="52"/>
        <v>0</v>
      </c>
      <c r="K96" s="764" t="s">
        <v>121</v>
      </c>
      <c r="L96" s="765">
        <v>1</v>
      </c>
      <c r="M96" s="771">
        <f t="shared" si="53"/>
        <v>1</v>
      </c>
      <c r="N96" s="764" t="s">
        <v>121</v>
      </c>
      <c r="O96" s="765" t="s">
        <v>121</v>
      </c>
      <c r="P96" s="771">
        <f t="shared" si="54"/>
        <v>0</v>
      </c>
      <c r="Q96" s="764" t="s">
        <v>121</v>
      </c>
      <c r="R96" s="765" t="s">
        <v>121</v>
      </c>
      <c r="S96" s="771">
        <f t="shared" si="55"/>
        <v>0</v>
      </c>
      <c r="T96" s="764" t="s">
        <v>121</v>
      </c>
      <c r="U96" s="765" t="s">
        <v>121</v>
      </c>
      <c r="V96" s="771">
        <f t="shared" si="56"/>
        <v>0</v>
      </c>
      <c r="W96" s="764" t="s">
        <v>121</v>
      </c>
      <c r="X96" s="765" t="s">
        <v>121</v>
      </c>
      <c r="Y96" s="771">
        <f t="shared" si="57"/>
        <v>0</v>
      </c>
      <c r="Z96" s="764" t="s">
        <v>121</v>
      </c>
      <c r="AA96" s="765" t="s">
        <v>121</v>
      </c>
      <c r="AB96" s="771">
        <f t="shared" si="58"/>
        <v>0</v>
      </c>
      <c r="AC96" s="764" t="s">
        <v>121</v>
      </c>
      <c r="AD96" s="765">
        <v>1</v>
      </c>
      <c r="AE96" s="771">
        <f t="shared" si="59"/>
        <v>1</v>
      </c>
      <c r="AF96" s="764" t="s">
        <v>121</v>
      </c>
      <c r="AG96" s="765" t="s">
        <v>121</v>
      </c>
      <c r="AH96" s="771">
        <f t="shared" si="60"/>
        <v>0</v>
      </c>
      <c r="AI96" s="764" t="s">
        <v>121</v>
      </c>
      <c r="AJ96" s="765" t="s">
        <v>121</v>
      </c>
      <c r="AK96" s="771">
        <f t="shared" si="61"/>
        <v>0</v>
      </c>
      <c r="AL96" s="764" t="s">
        <v>121</v>
      </c>
      <c r="AM96" s="765" t="s">
        <v>121</v>
      </c>
      <c r="AN96" s="771">
        <f t="shared" si="62"/>
        <v>0</v>
      </c>
      <c r="AO96" s="744" t="s">
        <v>121</v>
      </c>
      <c r="AP96" s="773" t="s">
        <v>121</v>
      </c>
      <c r="AQ96" s="771">
        <f t="shared" si="63"/>
        <v>0</v>
      </c>
      <c r="AR96" s="744" t="s">
        <v>121</v>
      </c>
      <c r="AS96" s="773" t="s">
        <v>121</v>
      </c>
      <c r="AT96" s="745">
        <f t="shared" si="64"/>
        <v>0</v>
      </c>
      <c r="AU96" s="766">
        <f t="shared" si="65"/>
        <v>0</v>
      </c>
      <c r="AV96" s="767">
        <f t="shared" si="66"/>
        <v>1</v>
      </c>
      <c r="AW96" s="768">
        <f t="shared" si="67"/>
        <v>1</v>
      </c>
      <c r="AX96" s="766">
        <f t="shared" si="68"/>
        <v>0</v>
      </c>
      <c r="AY96" s="767">
        <f t="shared" si="69"/>
        <v>0</v>
      </c>
      <c r="AZ96" s="768">
        <f t="shared" si="70"/>
        <v>0</v>
      </c>
      <c r="BA96" s="766">
        <f t="shared" si="71"/>
        <v>0</v>
      </c>
      <c r="BB96" s="767">
        <f t="shared" si="72"/>
        <v>0</v>
      </c>
      <c r="BC96" s="769">
        <f t="shared" si="73"/>
        <v>0</v>
      </c>
      <c r="BD96" s="770">
        <f t="shared" si="74"/>
        <v>1</v>
      </c>
    </row>
    <row r="97" spans="1:56" x14ac:dyDescent="0.2">
      <c r="A97" s="763" t="s">
        <v>81</v>
      </c>
      <c r="B97" s="764">
        <v>130</v>
      </c>
      <c r="C97" s="765">
        <v>74</v>
      </c>
      <c r="D97" s="745">
        <f t="shared" si="50"/>
        <v>204</v>
      </c>
      <c r="E97" s="764">
        <v>24</v>
      </c>
      <c r="F97" s="765">
        <v>31</v>
      </c>
      <c r="G97" s="771">
        <f t="shared" si="51"/>
        <v>55</v>
      </c>
      <c r="H97" s="764">
        <v>13</v>
      </c>
      <c r="I97" s="765">
        <v>4</v>
      </c>
      <c r="J97" s="771">
        <f t="shared" si="52"/>
        <v>17</v>
      </c>
      <c r="K97" s="764">
        <v>108</v>
      </c>
      <c r="L97" s="765">
        <v>65</v>
      </c>
      <c r="M97" s="771">
        <f t="shared" si="53"/>
        <v>173</v>
      </c>
      <c r="N97" s="764">
        <v>13</v>
      </c>
      <c r="O97" s="765">
        <v>15</v>
      </c>
      <c r="P97" s="771">
        <f t="shared" si="54"/>
        <v>28</v>
      </c>
      <c r="Q97" s="764">
        <v>11</v>
      </c>
      <c r="R97" s="765">
        <v>3</v>
      </c>
      <c r="S97" s="771">
        <f t="shared" si="55"/>
        <v>14</v>
      </c>
      <c r="T97" s="764">
        <v>133</v>
      </c>
      <c r="U97" s="765">
        <v>88</v>
      </c>
      <c r="V97" s="771">
        <f t="shared" si="56"/>
        <v>221</v>
      </c>
      <c r="W97" s="764">
        <v>7</v>
      </c>
      <c r="X97" s="765">
        <v>6</v>
      </c>
      <c r="Y97" s="771">
        <f t="shared" si="57"/>
        <v>13</v>
      </c>
      <c r="Z97" s="764">
        <v>4</v>
      </c>
      <c r="AA97" s="765">
        <v>4</v>
      </c>
      <c r="AB97" s="771">
        <f t="shared" si="58"/>
        <v>8</v>
      </c>
      <c r="AC97" s="764">
        <v>241</v>
      </c>
      <c r="AD97" s="765">
        <v>153</v>
      </c>
      <c r="AE97" s="771">
        <f t="shared" si="59"/>
        <v>394</v>
      </c>
      <c r="AF97" s="764">
        <v>20</v>
      </c>
      <c r="AG97" s="765">
        <v>21</v>
      </c>
      <c r="AH97" s="771">
        <f t="shared" si="60"/>
        <v>41</v>
      </c>
      <c r="AI97" s="764">
        <v>15</v>
      </c>
      <c r="AJ97" s="765">
        <v>7</v>
      </c>
      <c r="AK97" s="771">
        <f t="shared" si="61"/>
        <v>22</v>
      </c>
      <c r="AL97" s="764">
        <v>210</v>
      </c>
      <c r="AM97" s="765">
        <v>141</v>
      </c>
      <c r="AN97" s="771">
        <f t="shared" si="62"/>
        <v>351</v>
      </c>
      <c r="AO97" s="744">
        <v>20</v>
      </c>
      <c r="AP97" s="773">
        <v>24</v>
      </c>
      <c r="AQ97" s="771">
        <f t="shared" si="63"/>
        <v>44</v>
      </c>
      <c r="AR97" s="744">
        <v>9</v>
      </c>
      <c r="AS97" s="773">
        <v>7</v>
      </c>
      <c r="AT97" s="745">
        <f t="shared" si="64"/>
        <v>16</v>
      </c>
      <c r="AU97" s="766">
        <f t="shared" si="65"/>
        <v>581</v>
      </c>
      <c r="AV97" s="767">
        <f t="shared" si="66"/>
        <v>368</v>
      </c>
      <c r="AW97" s="768">
        <f t="shared" si="67"/>
        <v>949</v>
      </c>
      <c r="AX97" s="766">
        <f t="shared" si="68"/>
        <v>64</v>
      </c>
      <c r="AY97" s="767">
        <f t="shared" si="69"/>
        <v>76</v>
      </c>
      <c r="AZ97" s="768">
        <f t="shared" si="70"/>
        <v>140</v>
      </c>
      <c r="BA97" s="766">
        <f t="shared" si="71"/>
        <v>37</v>
      </c>
      <c r="BB97" s="767">
        <f t="shared" si="72"/>
        <v>18</v>
      </c>
      <c r="BC97" s="769">
        <f t="shared" si="73"/>
        <v>55</v>
      </c>
      <c r="BD97" s="770">
        <f t="shared" si="74"/>
        <v>1144</v>
      </c>
    </row>
    <row r="98" spans="1:56" x14ac:dyDescent="0.2">
      <c r="A98" s="763" t="s">
        <v>215</v>
      </c>
      <c r="B98" s="764" t="s">
        <v>121</v>
      </c>
      <c r="C98" s="765" t="s">
        <v>121</v>
      </c>
      <c r="D98" s="745">
        <f t="shared" si="50"/>
        <v>0</v>
      </c>
      <c r="E98" s="764" t="s">
        <v>121</v>
      </c>
      <c r="F98" s="765" t="s">
        <v>121</v>
      </c>
      <c r="G98" s="771">
        <f t="shared" si="51"/>
        <v>0</v>
      </c>
      <c r="H98" s="764" t="s">
        <v>121</v>
      </c>
      <c r="I98" s="765" t="s">
        <v>121</v>
      </c>
      <c r="J98" s="771">
        <f t="shared" si="52"/>
        <v>0</v>
      </c>
      <c r="K98" s="764" t="s">
        <v>121</v>
      </c>
      <c r="L98" s="765" t="s">
        <v>121</v>
      </c>
      <c r="M98" s="771">
        <f t="shared" si="53"/>
        <v>0</v>
      </c>
      <c r="N98" s="764" t="s">
        <v>121</v>
      </c>
      <c r="O98" s="765" t="s">
        <v>121</v>
      </c>
      <c r="P98" s="771">
        <f t="shared" si="54"/>
        <v>0</v>
      </c>
      <c r="Q98" s="764" t="s">
        <v>121</v>
      </c>
      <c r="R98" s="765" t="s">
        <v>121</v>
      </c>
      <c r="S98" s="771">
        <f t="shared" si="55"/>
        <v>0</v>
      </c>
      <c r="T98" s="764" t="s">
        <v>121</v>
      </c>
      <c r="U98" s="765" t="s">
        <v>121</v>
      </c>
      <c r="V98" s="771">
        <f t="shared" si="56"/>
        <v>0</v>
      </c>
      <c r="W98" s="764" t="s">
        <v>121</v>
      </c>
      <c r="X98" s="765" t="s">
        <v>121</v>
      </c>
      <c r="Y98" s="771">
        <f t="shared" si="57"/>
        <v>0</v>
      </c>
      <c r="Z98" s="764" t="s">
        <v>121</v>
      </c>
      <c r="AA98" s="765" t="s">
        <v>121</v>
      </c>
      <c r="AB98" s="771">
        <f t="shared" si="58"/>
        <v>0</v>
      </c>
      <c r="AC98" s="764" t="s">
        <v>121</v>
      </c>
      <c r="AD98" s="765" t="s">
        <v>121</v>
      </c>
      <c r="AE98" s="771">
        <v>0</v>
      </c>
      <c r="AF98" s="764" t="s">
        <v>121</v>
      </c>
      <c r="AG98" s="765" t="s">
        <v>121</v>
      </c>
      <c r="AH98" s="771">
        <v>0</v>
      </c>
      <c r="AI98" s="764" t="s">
        <v>121</v>
      </c>
      <c r="AJ98" s="765" t="s">
        <v>121</v>
      </c>
      <c r="AK98" s="771">
        <v>0</v>
      </c>
      <c r="AL98" s="764" t="s">
        <v>121</v>
      </c>
      <c r="AM98" s="765" t="s">
        <v>121</v>
      </c>
      <c r="AN98" s="771">
        <v>0</v>
      </c>
      <c r="AO98" s="744">
        <v>1</v>
      </c>
      <c r="AP98" s="773" t="s">
        <v>121</v>
      </c>
      <c r="AQ98" s="771">
        <f t="shared" si="63"/>
        <v>1</v>
      </c>
      <c r="AR98" s="744" t="s">
        <v>121</v>
      </c>
      <c r="AS98" s="773" t="s">
        <v>121</v>
      </c>
      <c r="AT98" s="745">
        <f t="shared" si="64"/>
        <v>0</v>
      </c>
      <c r="AU98" s="766">
        <f t="shared" si="65"/>
        <v>0</v>
      </c>
      <c r="AV98" s="767">
        <f t="shared" si="66"/>
        <v>0</v>
      </c>
      <c r="AW98" s="768">
        <f t="shared" si="67"/>
        <v>0</v>
      </c>
      <c r="AX98" s="766">
        <f t="shared" si="68"/>
        <v>1</v>
      </c>
      <c r="AY98" s="767">
        <f t="shared" si="69"/>
        <v>0</v>
      </c>
      <c r="AZ98" s="768">
        <f t="shared" si="70"/>
        <v>1</v>
      </c>
      <c r="BA98" s="766">
        <f t="shared" si="71"/>
        <v>0</v>
      </c>
      <c r="BB98" s="767">
        <f t="shared" si="72"/>
        <v>0</v>
      </c>
      <c r="BC98" s="769">
        <f t="shared" si="73"/>
        <v>0</v>
      </c>
      <c r="BD98" s="770">
        <f t="shared" si="74"/>
        <v>1</v>
      </c>
    </row>
    <row r="99" spans="1:56" x14ac:dyDescent="0.2">
      <c r="A99" s="763" t="s">
        <v>139</v>
      </c>
      <c r="B99" s="764">
        <v>1</v>
      </c>
      <c r="C99" s="765" t="s">
        <v>121</v>
      </c>
      <c r="D99" s="745">
        <f t="shared" si="50"/>
        <v>1</v>
      </c>
      <c r="E99" s="764" t="s">
        <v>121</v>
      </c>
      <c r="F99" s="765" t="s">
        <v>121</v>
      </c>
      <c r="G99" s="771">
        <f t="shared" si="51"/>
        <v>0</v>
      </c>
      <c r="H99" s="764" t="s">
        <v>121</v>
      </c>
      <c r="I99" s="765" t="s">
        <v>121</v>
      </c>
      <c r="J99" s="771">
        <f t="shared" si="52"/>
        <v>0</v>
      </c>
      <c r="K99" s="764" t="s">
        <v>121</v>
      </c>
      <c r="L99" s="765">
        <v>1</v>
      </c>
      <c r="M99" s="771">
        <f t="shared" si="53"/>
        <v>1</v>
      </c>
      <c r="N99" s="764" t="s">
        <v>121</v>
      </c>
      <c r="O99" s="765" t="s">
        <v>121</v>
      </c>
      <c r="P99" s="771">
        <f t="shared" si="54"/>
        <v>0</v>
      </c>
      <c r="Q99" s="764" t="s">
        <v>121</v>
      </c>
      <c r="R99" s="765" t="s">
        <v>121</v>
      </c>
      <c r="S99" s="771">
        <f t="shared" si="55"/>
        <v>0</v>
      </c>
      <c r="T99" s="764">
        <v>1</v>
      </c>
      <c r="U99" s="765" t="s">
        <v>121</v>
      </c>
      <c r="V99" s="771">
        <f t="shared" si="56"/>
        <v>1</v>
      </c>
      <c r="W99" s="764" t="s">
        <v>121</v>
      </c>
      <c r="X99" s="765" t="s">
        <v>121</v>
      </c>
      <c r="Y99" s="771">
        <f t="shared" si="57"/>
        <v>0</v>
      </c>
      <c r="Z99" s="764" t="s">
        <v>121</v>
      </c>
      <c r="AA99" s="765" t="s">
        <v>121</v>
      </c>
      <c r="AB99" s="771">
        <f t="shared" si="58"/>
        <v>0</v>
      </c>
      <c r="AC99" s="764">
        <v>1</v>
      </c>
      <c r="AD99" s="765">
        <v>1</v>
      </c>
      <c r="AE99" s="771">
        <f t="shared" ref="AE99:AE130" si="75">SUM(M99,V99)</f>
        <v>2</v>
      </c>
      <c r="AF99" s="764" t="s">
        <v>121</v>
      </c>
      <c r="AG99" s="765" t="s">
        <v>121</v>
      </c>
      <c r="AH99" s="771">
        <f t="shared" ref="AH99:AH130" si="76">SUM(P99,Y99)</f>
        <v>0</v>
      </c>
      <c r="AI99" s="764" t="s">
        <v>121</v>
      </c>
      <c r="AJ99" s="765" t="s">
        <v>121</v>
      </c>
      <c r="AK99" s="771">
        <f t="shared" ref="AK99:AK130" si="77">SUM(S99,AB99)</f>
        <v>0</v>
      </c>
      <c r="AL99" s="764">
        <v>1</v>
      </c>
      <c r="AM99" s="765">
        <v>1</v>
      </c>
      <c r="AN99" s="771">
        <f t="shared" ref="AN99:AN130" si="78">SUM(AL99:AM99)</f>
        <v>2</v>
      </c>
      <c r="AO99" s="744" t="s">
        <v>121</v>
      </c>
      <c r="AP99" s="773" t="s">
        <v>121</v>
      </c>
      <c r="AQ99" s="771">
        <f t="shared" si="63"/>
        <v>0</v>
      </c>
      <c r="AR99" s="744" t="s">
        <v>121</v>
      </c>
      <c r="AS99" s="773" t="s">
        <v>121</v>
      </c>
      <c r="AT99" s="745">
        <f t="shared" si="64"/>
        <v>0</v>
      </c>
      <c r="AU99" s="766">
        <f t="shared" si="65"/>
        <v>3</v>
      </c>
      <c r="AV99" s="767">
        <f t="shared" si="66"/>
        <v>2</v>
      </c>
      <c r="AW99" s="768">
        <f t="shared" si="67"/>
        <v>5</v>
      </c>
      <c r="AX99" s="766">
        <f t="shared" si="68"/>
        <v>0</v>
      </c>
      <c r="AY99" s="767">
        <f t="shared" si="69"/>
        <v>0</v>
      </c>
      <c r="AZ99" s="768">
        <f t="shared" si="70"/>
        <v>0</v>
      </c>
      <c r="BA99" s="766">
        <f t="shared" si="71"/>
        <v>0</v>
      </c>
      <c r="BB99" s="767">
        <f t="shared" si="72"/>
        <v>0</v>
      </c>
      <c r="BC99" s="769">
        <f t="shared" si="73"/>
        <v>0</v>
      </c>
      <c r="BD99" s="770">
        <f t="shared" si="74"/>
        <v>5</v>
      </c>
    </row>
    <row r="100" spans="1:56" x14ac:dyDescent="0.2">
      <c r="A100" s="763" t="s">
        <v>82</v>
      </c>
      <c r="B100" s="764" t="s">
        <v>121</v>
      </c>
      <c r="C100" s="765">
        <v>3</v>
      </c>
      <c r="D100" s="745">
        <f t="shared" si="50"/>
        <v>3</v>
      </c>
      <c r="E100" s="764">
        <v>1</v>
      </c>
      <c r="F100" s="765" t="s">
        <v>121</v>
      </c>
      <c r="G100" s="771">
        <f t="shared" si="51"/>
        <v>1</v>
      </c>
      <c r="H100" s="764" t="s">
        <v>121</v>
      </c>
      <c r="I100" s="765" t="s">
        <v>121</v>
      </c>
      <c r="J100" s="771">
        <f t="shared" si="52"/>
        <v>0</v>
      </c>
      <c r="K100" s="764" t="s">
        <v>121</v>
      </c>
      <c r="L100" s="765">
        <v>2</v>
      </c>
      <c r="M100" s="771">
        <f t="shared" si="53"/>
        <v>2</v>
      </c>
      <c r="N100" s="764" t="s">
        <v>121</v>
      </c>
      <c r="O100" s="765" t="s">
        <v>121</v>
      </c>
      <c r="P100" s="771">
        <f t="shared" si="54"/>
        <v>0</v>
      </c>
      <c r="Q100" s="764" t="s">
        <v>121</v>
      </c>
      <c r="R100" s="765" t="s">
        <v>121</v>
      </c>
      <c r="S100" s="771">
        <f t="shared" si="55"/>
        <v>0</v>
      </c>
      <c r="T100" s="764" t="s">
        <v>121</v>
      </c>
      <c r="U100" s="765">
        <v>1</v>
      </c>
      <c r="V100" s="771">
        <f t="shared" si="56"/>
        <v>1</v>
      </c>
      <c r="W100" s="764" t="s">
        <v>121</v>
      </c>
      <c r="X100" s="765" t="s">
        <v>121</v>
      </c>
      <c r="Y100" s="771">
        <f t="shared" si="57"/>
        <v>0</v>
      </c>
      <c r="Z100" s="764" t="s">
        <v>121</v>
      </c>
      <c r="AA100" s="765" t="s">
        <v>121</v>
      </c>
      <c r="AB100" s="771">
        <f t="shared" si="58"/>
        <v>0</v>
      </c>
      <c r="AC100" s="764" t="s">
        <v>121</v>
      </c>
      <c r="AD100" s="765">
        <v>3</v>
      </c>
      <c r="AE100" s="771">
        <f t="shared" si="75"/>
        <v>3</v>
      </c>
      <c r="AF100" s="764" t="s">
        <v>121</v>
      </c>
      <c r="AG100" s="765" t="s">
        <v>121</v>
      </c>
      <c r="AH100" s="771">
        <f t="shared" si="76"/>
        <v>0</v>
      </c>
      <c r="AI100" s="764" t="s">
        <v>121</v>
      </c>
      <c r="AJ100" s="765" t="s">
        <v>121</v>
      </c>
      <c r="AK100" s="771">
        <f t="shared" si="77"/>
        <v>0</v>
      </c>
      <c r="AL100" s="764" t="s">
        <v>121</v>
      </c>
      <c r="AM100" s="765">
        <v>5</v>
      </c>
      <c r="AN100" s="771">
        <f t="shared" si="78"/>
        <v>5</v>
      </c>
      <c r="AO100" s="744" t="s">
        <v>121</v>
      </c>
      <c r="AP100" s="773" t="s">
        <v>121</v>
      </c>
      <c r="AQ100" s="771">
        <f t="shared" si="63"/>
        <v>0</v>
      </c>
      <c r="AR100" s="744" t="s">
        <v>121</v>
      </c>
      <c r="AS100" s="773" t="s">
        <v>121</v>
      </c>
      <c r="AT100" s="745">
        <f t="shared" si="64"/>
        <v>0</v>
      </c>
      <c r="AU100" s="766">
        <f t="shared" si="65"/>
        <v>0</v>
      </c>
      <c r="AV100" s="767">
        <f t="shared" si="66"/>
        <v>11</v>
      </c>
      <c r="AW100" s="768">
        <f t="shared" si="67"/>
        <v>11</v>
      </c>
      <c r="AX100" s="766">
        <f t="shared" si="68"/>
        <v>1</v>
      </c>
      <c r="AY100" s="767">
        <f t="shared" si="69"/>
        <v>0</v>
      </c>
      <c r="AZ100" s="768">
        <f t="shared" si="70"/>
        <v>1</v>
      </c>
      <c r="BA100" s="766">
        <f t="shared" si="71"/>
        <v>0</v>
      </c>
      <c r="BB100" s="767">
        <f t="shared" si="72"/>
        <v>0</v>
      </c>
      <c r="BC100" s="769">
        <f t="shared" si="73"/>
        <v>0</v>
      </c>
      <c r="BD100" s="770">
        <f t="shared" si="74"/>
        <v>12</v>
      </c>
    </row>
    <row r="101" spans="1:56" x14ac:dyDescent="0.2">
      <c r="A101" s="763" t="s">
        <v>83</v>
      </c>
      <c r="B101" s="764">
        <v>2</v>
      </c>
      <c r="C101" s="765">
        <v>8</v>
      </c>
      <c r="D101" s="745">
        <f t="shared" si="50"/>
        <v>10</v>
      </c>
      <c r="E101" s="764" t="s">
        <v>121</v>
      </c>
      <c r="F101" s="765">
        <v>1</v>
      </c>
      <c r="G101" s="771">
        <f t="shared" si="51"/>
        <v>1</v>
      </c>
      <c r="H101" s="764" t="s">
        <v>121</v>
      </c>
      <c r="I101" s="765" t="s">
        <v>121</v>
      </c>
      <c r="J101" s="771">
        <f t="shared" si="52"/>
        <v>0</v>
      </c>
      <c r="K101" s="764" t="s">
        <v>121</v>
      </c>
      <c r="L101" s="765">
        <v>8</v>
      </c>
      <c r="M101" s="771">
        <f t="shared" si="53"/>
        <v>8</v>
      </c>
      <c r="N101" s="764" t="s">
        <v>121</v>
      </c>
      <c r="O101" s="765">
        <v>1</v>
      </c>
      <c r="P101" s="771">
        <f t="shared" si="54"/>
        <v>1</v>
      </c>
      <c r="Q101" s="764" t="s">
        <v>121</v>
      </c>
      <c r="R101" s="765">
        <v>2</v>
      </c>
      <c r="S101" s="771">
        <v>2</v>
      </c>
      <c r="T101" s="764" t="s">
        <v>121</v>
      </c>
      <c r="U101" s="765">
        <v>3</v>
      </c>
      <c r="V101" s="771">
        <f t="shared" si="56"/>
        <v>3</v>
      </c>
      <c r="W101" s="764" t="s">
        <v>121</v>
      </c>
      <c r="X101" s="765" t="s">
        <v>121</v>
      </c>
      <c r="Y101" s="771">
        <f t="shared" si="57"/>
        <v>0</v>
      </c>
      <c r="Z101" s="764" t="s">
        <v>121</v>
      </c>
      <c r="AA101" s="765" t="s">
        <v>121</v>
      </c>
      <c r="AB101" s="771">
        <f t="shared" si="58"/>
        <v>0</v>
      </c>
      <c r="AC101" s="764" t="s">
        <v>121</v>
      </c>
      <c r="AD101" s="765">
        <v>11</v>
      </c>
      <c r="AE101" s="771">
        <f t="shared" si="75"/>
        <v>11</v>
      </c>
      <c r="AF101" s="764" t="s">
        <v>121</v>
      </c>
      <c r="AG101" s="765">
        <v>1</v>
      </c>
      <c r="AH101" s="771">
        <f t="shared" si="76"/>
        <v>1</v>
      </c>
      <c r="AI101" s="764" t="s">
        <v>121</v>
      </c>
      <c r="AJ101" s="765">
        <v>2</v>
      </c>
      <c r="AK101" s="771">
        <f t="shared" si="77"/>
        <v>2</v>
      </c>
      <c r="AL101" s="764" t="s">
        <v>121</v>
      </c>
      <c r="AM101" s="765">
        <v>4</v>
      </c>
      <c r="AN101" s="771">
        <f t="shared" si="78"/>
        <v>4</v>
      </c>
      <c r="AO101" s="744">
        <v>1</v>
      </c>
      <c r="AP101" s="773">
        <v>1</v>
      </c>
      <c r="AQ101" s="771">
        <f t="shared" si="63"/>
        <v>2</v>
      </c>
      <c r="AR101" s="744" t="s">
        <v>121</v>
      </c>
      <c r="AS101" s="773">
        <v>1</v>
      </c>
      <c r="AT101" s="745">
        <f t="shared" si="64"/>
        <v>1</v>
      </c>
      <c r="AU101" s="766">
        <f t="shared" si="65"/>
        <v>2</v>
      </c>
      <c r="AV101" s="767">
        <f t="shared" si="66"/>
        <v>23</v>
      </c>
      <c r="AW101" s="768">
        <f t="shared" si="67"/>
        <v>25</v>
      </c>
      <c r="AX101" s="766">
        <f t="shared" si="68"/>
        <v>1</v>
      </c>
      <c r="AY101" s="767">
        <f t="shared" si="69"/>
        <v>3</v>
      </c>
      <c r="AZ101" s="768">
        <f t="shared" si="70"/>
        <v>4</v>
      </c>
      <c r="BA101" s="766">
        <f t="shared" si="71"/>
        <v>0</v>
      </c>
      <c r="BB101" s="767">
        <f t="shared" si="72"/>
        <v>3</v>
      </c>
      <c r="BC101" s="769">
        <f t="shared" si="73"/>
        <v>3</v>
      </c>
      <c r="BD101" s="770">
        <f t="shared" si="74"/>
        <v>32</v>
      </c>
    </row>
    <row r="102" spans="1:56" x14ac:dyDescent="0.2">
      <c r="A102" s="763" t="s">
        <v>216</v>
      </c>
      <c r="B102" s="764" t="s">
        <v>121</v>
      </c>
      <c r="C102" s="765" t="s">
        <v>121</v>
      </c>
      <c r="D102" s="745">
        <f t="shared" si="50"/>
        <v>0</v>
      </c>
      <c r="E102" s="764" t="s">
        <v>121</v>
      </c>
      <c r="F102" s="765" t="s">
        <v>121</v>
      </c>
      <c r="G102" s="771">
        <f t="shared" si="51"/>
        <v>0</v>
      </c>
      <c r="H102" s="764" t="s">
        <v>121</v>
      </c>
      <c r="I102" s="765" t="s">
        <v>121</v>
      </c>
      <c r="J102" s="771">
        <f t="shared" si="52"/>
        <v>0</v>
      </c>
      <c r="K102" s="764" t="s">
        <v>121</v>
      </c>
      <c r="L102" s="765" t="s">
        <v>121</v>
      </c>
      <c r="M102" s="771">
        <f t="shared" si="53"/>
        <v>0</v>
      </c>
      <c r="N102" s="764" t="s">
        <v>121</v>
      </c>
      <c r="O102" s="765" t="s">
        <v>121</v>
      </c>
      <c r="P102" s="771">
        <f t="shared" si="54"/>
        <v>0</v>
      </c>
      <c r="Q102" s="764" t="s">
        <v>121</v>
      </c>
      <c r="R102" s="765" t="s">
        <v>121</v>
      </c>
      <c r="S102" s="771">
        <f t="shared" ref="S102:S130" si="79">SUM(Q102:R102)</f>
        <v>0</v>
      </c>
      <c r="T102" s="764" t="s">
        <v>121</v>
      </c>
      <c r="U102" s="765" t="s">
        <v>121</v>
      </c>
      <c r="V102" s="771">
        <f t="shared" si="56"/>
        <v>0</v>
      </c>
      <c r="W102" s="764" t="s">
        <v>121</v>
      </c>
      <c r="X102" s="765" t="s">
        <v>121</v>
      </c>
      <c r="Y102" s="771">
        <f t="shared" si="57"/>
        <v>0</v>
      </c>
      <c r="Z102" s="764" t="s">
        <v>121</v>
      </c>
      <c r="AA102" s="765" t="s">
        <v>121</v>
      </c>
      <c r="AB102" s="771">
        <f t="shared" si="58"/>
        <v>0</v>
      </c>
      <c r="AC102" s="764" t="s">
        <v>121</v>
      </c>
      <c r="AD102" s="765" t="s">
        <v>121</v>
      </c>
      <c r="AE102" s="771">
        <f t="shared" si="75"/>
        <v>0</v>
      </c>
      <c r="AF102" s="764" t="s">
        <v>121</v>
      </c>
      <c r="AG102" s="765" t="s">
        <v>121</v>
      </c>
      <c r="AH102" s="771">
        <f t="shared" si="76"/>
        <v>0</v>
      </c>
      <c r="AI102" s="764" t="s">
        <v>121</v>
      </c>
      <c r="AJ102" s="765" t="s">
        <v>121</v>
      </c>
      <c r="AK102" s="771">
        <f t="shared" si="77"/>
        <v>0</v>
      </c>
      <c r="AL102" s="764" t="s">
        <v>121</v>
      </c>
      <c r="AM102" s="765">
        <v>1</v>
      </c>
      <c r="AN102" s="771">
        <f t="shared" si="78"/>
        <v>1</v>
      </c>
      <c r="AO102" s="744" t="s">
        <v>121</v>
      </c>
      <c r="AP102" s="773" t="s">
        <v>121</v>
      </c>
      <c r="AQ102" s="771">
        <f t="shared" si="63"/>
        <v>0</v>
      </c>
      <c r="AR102" s="744" t="s">
        <v>121</v>
      </c>
      <c r="AS102" s="773" t="s">
        <v>121</v>
      </c>
      <c r="AT102" s="745">
        <f t="shared" si="64"/>
        <v>0</v>
      </c>
      <c r="AU102" s="766">
        <f t="shared" si="65"/>
        <v>0</v>
      </c>
      <c r="AV102" s="767">
        <f t="shared" si="66"/>
        <v>1</v>
      </c>
      <c r="AW102" s="768">
        <f t="shared" si="67"/>
        <v>1</v>
      </c>
      <c r="AX102" s="766">
        <f t="shared" si="68"/>
        <v>0</v>
      </c>
      <c r="AY102" s="767">
        <f t="shared" si="69"/>
        <v>0</v>
      </c>
      <c r="AZ102" s="768">
        <f t="shared" si="70"/>
        <v>0</v>
      </c>
      <c r="BA102" s="766">
        <f t="shared" si="71"/>
        <v>0</v>
      </c>
      <c r="BB102" s="767">
        <f t="shared" si="72"/>
        <v>0</v>
      </c>
      <c r="BC102" s="769">
        <f t="shared" si="73"/>
        <v>0</v>
      </c>
      <c r="BD102" s="770">
        <f t="shared" si="74"/>
        <v>1</v>
      </c>
    </row>
    <row r="103" spans="1:56" x14ac:dyDescent="0.2">
      <c r="A103" s="763" t="s">
        <v>84</v>
      </c>
      <c r="B103" s="764" t="s">
        <v>121</v>
      </c>
      <c r="C103" s="765">
        <v>3</v>
      </c>
      <c r="D103" s="745">
        <f t="shared" si="50"/>
        <v>3</v>
      </c>
      <c r="E103" s="764" t="s">
        <v>121</v>
      </c>
      <c r="F103" s="765" t="s">
        <v>121</v>
      </c>
      <c r="G103" s="771">
        <f t="shared" si="51"/>
        <v>0</v>
      </c>
      <c r="H103" s="764" t="s">
        <v>121</v>
      </c>
      <c r="I103" s="765" t="s">
        <v>121</v>
      </c>
      <c r="J103" s="771">
        <f t="shared" si="52"/>
        <v>0</v>
      </c>
      <c r="K103" s="764" t="s">
        <v>121</v>
      </c>
      <c r="L103" s="765">
        <v>2</v>
      </c>
      <c r="M103" s="771">
        <f t="shared" si="53"/>
        <v>2</v>
      </c>
      <c r="N103" s="764" t="s">
        <v>121</v>
      </c>
      <c r="O103" s="765" t="s">
        <v>121</v>
      </c>
      <c r="P103" s="771">
        <f t="shared" si="54"/>
        <v>0</v>
      </c>
      <c r="Q103" s="764" t="s">
        <v>121</v>
      </c>
      <c r="R103" s="765" t="s">
        <v>121</v>
      </c>
      <c r="S103" s="771">
        <f t="shared" si="79"/>
        <v>0</v>
      </c>
      <c r="T103" s="764" t="s">
        <v>121</v>
      </c>
      <c r="U103" s="765" t="s">
        <v>121</v>
      </c>
      <c r="V103" s="771">
        <f t="shared" si="56"/>
        <v>0</v>
      </c>
      <c r="W103" s="764" t="s">
        <v>121</v>
      </c>
      <c r="X103" s="765" t="s">
        <v>121</v>
      </c>
      <c r="Y103" s="771">
        <f t="shared" si="57"/>
        <v>0</v>
      </c>
      <c r="Z103" s="764" t="s">
        <v>121</v>
      </c>
      <c r="AA103" s="765" t="s">
        <v>121</v>
      </c>
      <c r="AB103" s="771">
        <f t="shared" si="58"/>
        <v>0</v>
      </c>
      <c r="AC103" s="764" t="s">
        <v>121</v>
      </c>
      <c r="AD103" s="765">
        <v>2</v>
      </c>
      <c r="AE103" s="771">
        <f t="shared" si="75"/>
        <v>2</v>
      </c>
      <c r="AF103" s="764" t="s">
        <v>121</v>
      </c>
      <c r="AG103" s="765" t="s">
        <v>121</v>
      </c>
      <c r="AH103" s="771">
        <f t="shared" si="76"/>
        <v>0</v>
      </c>
      <c r="AI103" s="764" t="s">
        <v>121</v>
      </c>
      <c r="AJ103" s="765" t="s">
        <v>121</v>
      </c>
      <c r="AK103" s="771">
        <f t="shared" si="77"/>
        <v>0</v>
      </c>
      <c r="AL103" s="764" t="s">
        <v>121</v>
      </c>
      <c r="AM103" s="765" t="s">
        <v>121</v>
      </c>
      <c r="AN103" s="771">
        <f t="shared" si="78"/>
        <v>0</v>
      </c>
      <c r="AO103" s="744" t="s">
        <v>121</v>
      </c>
      <c r="AP103" s="773" t="s">
        <v>121</v>
      </c>
      <c r="AQ103" s="771">
        <f t="shared" si="63"/>
        <v>0</v>
      </c>
      <c r="AR103" s="744" t="s">
        <v>121</v>
      </c>
      <c r="AS103" s="773" t="s">
        <v>121</v>
      </c>
      <c r="AT103" s="745">
        <f t="shared" si="64"/>
        <v>0</v>
      </c>
      <c r="AU103" s="766">
        <f t="shared" si="65"/>
        <v>0</v>
      </c>
      <c r="AV103" s="767">
        <f t="shared" si="66"/>
        <v>5</v>
      </c>
      <c r="AW103" s="768">
        <f t="shared" si="67"/>
        <v>5</v>
      </c>
      <c r="AX103" s="766">
        <f t="shared" si="68"/>
        <v>0</v>
      </c>
      <c r="AY103" s="767">
        <f t="shared" si="69"/>
        <v>0</v>
      </c>
      <c r="AZ103" s="768">
        <f t="shared" si="70"/>
        <v>0</v>
      </c>
      <c r="BA103" s="766">
        <f t="shared" si="71"/>
        <v>0</v>
      </c>
      <c r="BB103" s="767">
        <f t="shared" si="72"/>
        <v>0</v>
      </c>
      <c r="BC103" s="769">
        <f t="shared" si="73"/>
        <v>0</v>
      </c>
      <c r="BD103" s="770">
        <f t="shared" si="74"/>
        <v>5</v>
      </c>
    </row>
    <row r="104" spans="1:56" x14ac:dyDescent="0.2">
      <c r="A104" s="763" t="s">
        <v>85</v>
      </c>
      <c r="B104" s="764" t="s">
        <v>121</v>
      </c>
      <c r="C104" s="765">
        <v>1</v>
      </c>
      <c r="D104" s="745">
        <f t="shared" ref="D104:D130" si="80">SUM(B104:C104)</f>
        <v>1</v>
      </c>
      <c r="E104" s="764" t="s">
        <v>121</v>
      </c>
      <c r="F104" s="765" t="s">
        <v>121</v>
      </c>
      <c r="G104" s="771">
        <f t="shared" ref="G104:G130" si="81">SUM(E104:F104)</f>
        <v>0</v>
      </c>
      <c r="H104" s="764" t="s">
        <v>121</v>
      </c>
      <c r="I104" s="765" t="s">
        <v>121</v>
      </c>
      <c r="J104" s="771">
        <f t="shared" ref="J104:J130" si="82">SUM(H104:I104)</f>
        <v>0</v>
      </c>
      <c r="K104" s="764" t="s">
        <v>121</v>
      </c>
      <c r="L104" s="765" t="s">
        <v>121</v>
      </c>
      <c r="M104" s="771">
        <f t="shared" ref="M104:M131" si="83">SUM(K104:L104)</f>
        <v>0</v>
      </c>
      <c r="N104" s="764" t="s">
        <v>121</v>
      </c>
      <c r="O104" s="765" t="s">
        <v>121</v>
      </c>
      <c r="P104" s="771">
        <f t="shared" ref="P104:P130" si="84">SUM(N104:O104)</f>
        <v>0</v>
      </c>
      <c r="Q104" s="764" t="s">
        <v>121</v>
      </c>
      <c r="R104" s="765" t="s">
        <v>121</v>
      </c>
      <c r="S104" s="771">
        <f t="shared" si="79"/>
        <v>0</v>
      </c>
      <c r="T104" s="764" t="s">
        <v>121</v>
      </c>
      <c r="U104" s="765" t="s">
        <v>121</v>
      </c>
      <c r="V104" s="771">
        <f t="shared" ref="V104:V131" si="85">SUM(T104:U104)</f>
        <v>0</v>
      </c>
      <c r="W104" s="764" t="s">
        <v>121</v>
      </c>
      <c r="X104" s="765" t="s">
        <v>121</v>
      </c>
      <c r="Y104" s="771">
        <f t="shared" ref="Y104:Y130" si="86">SUM(W104:X104)</f>
        <v>0</v>
      </c>
      <c r="Z104" s="764" t="s">
        <v>121</v>
      </c>
      <c r="AA104" s="765" t="s">
        <v>121</v>
      </c>
      <c r="AB104" s="771">
        <f t="shared" ref="AB104:AB130" si="87">SUM(Z104:AA104)</f>
        <v>0</v>
      </c>
      <c r="AC104" s="764" t="s">
        <v>121</v>
      </c>
      <c r="AD104" s="765" t="s">
        <v>121</v>
      </c>
      <c r="AE104" s="771">
        <f t="shared" si="75"/>
        <v>0</v>
      </c>
      <c r="AF104" s="764" t="s">
        <v>121</v>
      </c>
      <c r="AG104" s="765" t="s">
        <v>121</v>
      </c>
      <c r="AH104" s="771">
        <f t="shared" si="76"/>
        <v>0</v>
      </c>
      <c r="AI104" s="764" t="s">
        <v>121</v>
      </c>
      <c r="AJ104" s="765" t="s">
        <v>121</v>
      </c>
      <c r="AK104" s="771">
        <f t="shared" si="77"/>
        <v>0</v>
      </c>
      <c r="AL104" s="764">
        <v>2</v>
      </c>
      <c r="AM104" s="765" t="s">
        <v>121</v>
      </c>
      <c r="AN104" s="771">
        <f t="shared" si="78"/>
        <v>2</v>
      </c>
      <c r="AO104" s="744" t="s">
        <v>121</v>
      </c>
      <c r="AP104" s="773" t="s">
        <v>121</v>
      </c>
      <c r="AQ104" s="771">
        <f t="shared" ref="AQ104:AQ131" si="88">SUM(AO104:AP104)</f>
        <v>0</v>
      </c>
      <c r="AR104" s="744" t="s">
        <v>121</v>
      </c>
      <c r="AS104" s="773" t="s">
        <v>121</v>
      </c>
      <c r="AT104" s="745">
        <f t="shared" ref="AT104:AT131" si="89">SUM(AR104:AS104)</f>
        <v>0</v>
      </c>
      <c r="AU104" s="766">
        <f t="shared" ref="AU104:AU130" si="90">SUM(B104,AC104,AL104)</f>
        <v>2</v>
      </c>
      <c r="AV104" s="767">
        <f t="shared" ref="AV104:AV130" si="91">SUM(C104,AD104,AM104)</f>
        <v>1</v>
      </c>
      <c r="AW104" s="768">
        <f t="shared" ref="AW104:AW130" si="92">SUM(AU104:AV104)</f>
        <v>3</v>
      </c>
      <c r="AX104" s="766">
        <f t="shared" ref="AX104:AX130" si="93">SUM(E104,AF104,AO104)</f>
        <v>0</v>
      </c>
      <c r="AY104" s="767">
        <f t="shared" ref="AY104:AY130" si="94">SUM(F104,AG104,AP104)</f>
        <v>0</v>
      </c>
      <c r="AZ104" s="768">
        <f t="shared" ref="AZ104:AZ130" si="95">SUM(AX104:AY104)</f>
        <v>0</v>
      </c>
      <c r="BA104" s="766">
        <f t="shared" ref="BA104:BA130" si="96">SUM(H104,AI104,AR104)</f>
        <v>0</v>
      </c>
      <c r="BB104" s="767">
        <f t="shared" ref="BB104:BB130" si="97">SUM(I104,AJ104,AS104)</f>
        <v>0</v>
      </c>
      <c r="BC104" s="769">
        <f t="shared" ref="BC104:BC130" si="98">SUM(BA104:BB104)</f>
        <v>0</v>
      </c>
      <c r="BD104" s="770">
        <f t="shared" ref="BD104:BD130" si="99">SUM(BC104,AZ104,AW104)</f>
        <v>3</v>
      </c>
    </row>
    <row r="105" spans="1:56" x14ac:dyDescent="0.2">
      <c r="A105" s="763" t="s">
        <v>146</v>
      </c>
      <c r="B105" s="764" t="s">
        <v>121</v>
      </c>
      <c r="C105" s="765" t="s">
        <v>121</v>
      </c>
      <c r="D105" s="745">
        <f t="shared" si="80"/>
        <v>0</v>
      </c>
      <c r="E105" s="764" t="s">
        <v>121</v>
      </c>
      <c r="F105" s="765" t="s">
        <v>121</v>
      </c>
      <c r="G105" s="771">
        <f t="shared" si="81"/>
        <v>0</v>
      </c>
      <c r="H105" s="764" t="s">
        <v>121</v>
      </c>
      <c r="I105" s="765" t="s">
        <v>121</v>
      </c>
      <c r="J105" s="771">
        <f t="shared" si="82"/>
        <v>0</v>
      </c>
      <c r="K105" s="764" t="s">
        <v>121</v>
      </c>
      <c r="L105" s="765">
        <v>1</v>
      </c>
      <c r="M105" s="771">
        <f t="shared" si="83"/>
        <v>1</v>
      </c>
      <c r="N105" s="764" t="s">
        <v>121</v>
      </c>
      <c r="O105" s="765" t="s">
        <v>121</v>
      </c>
      <c r="P105" s="771">
        <f t="shared" si="84"/>
        <v>0</v>
      </c>
      <c r="Q105" s="764" t="s">
        <v>121</v>
      </c>
      <c r="R105" s="765" t="s">
        <v>121</v>
      </c>
      <c r="S105" s="771">
        <f t="shared" si="79"/>
        <v>0</v>
      </c>
      <c r="T105" s="764" t="s">
        <v>121</v>
      </c>
      <c r="U105" s="765" t="s">
        <v>121</v>
      </c>
      <c r="V105" s="771">
        <f t="shared" si="85"/>
        <v>0</v>
      </c>
      <c r="W105" s="764" t="s">
        <v>121</v>
      </c>
      <c r="X105" s="765" t="s">
        <v>121</v>
      </c>
      <c r="Y105" s="771">
        <f t="shared" si="86"/>
        <v>0</v>
      </c>
      <c r="Z105" s="764" t="s">
        <v>121</v>
      </c>
      <c r="AA105" s="765" t="s">
        <v>121</v>
      </c>
      <c r="AB105" s="771">
        <f t="shared" si="87"/>
        <v>0</v>
      </c>
      <c r="AC105" s="764" t="s">
        <v>121</v>
      </c>
      <c r="AD105" s="765">
        <v>1</v>
      </c>
      <c r="AE105" s="771">
        <f t="shared" si="75"/>
        <v>1</v>
      </c>
      <c r="AF105" s="764" t="s">
        <v>121</v>
      </c>
      <c r="AG105" s="765" t="s">
        <v>121</v>
      </c>
      <c r="AH105" s="771">
        <f t="shared" si="76"/>
        <v>0</v>
      </c>
      <c r="AI105" s="764" t="s">
        <v>121</v>
      </c>
      <c r="AJ105" s="765" t="s">
        <v>121</v>
      </c>
      <c r="AK105" s="771">
        <f t="shared" si="77"/>
        <v>0</v>
      </c>
      <c r="AL105" s="764" t="s">
        <v>121</v>
      </c>
      <c r="AM105" s="765" t="s">
        <v>121</v>
      </c>
      <c r="AN105" s="771">
        <f t="shared" si="78"/>
        <v>0</v>
      </c>
      <c r="AO105" s="744" t="s">
        <v>121</v>
      </c>
      <c r="AP105" s="773" t="s">
        <v>121</v>
      </c>
      <c r="AQ105" s="771">
        <f t="shared" si="88"/>
        <v>0</v>
      </c>
      <c r="AR105" s="744" t="s">
        <v>121</v>
      </c>
      <c r="AS105" s="773" t="s">
        <v>121</v>
      </c>
      <c r="AT105" s="745">
        <f t="shared" si="89"/>
        <v>0</v>
      </c>
      <c r="AU105" s="766">
        <f t="shared" si="90"/>
        <v>0</v>
      </c>
      <c r="AV105" s="767">
        <f t="shared" si="91"/>
        <v>1</v>
      </c>
      <c r="AW105" s="768">
        <f t="shared" si="92"/>
        <v>1</v>
      </c>
      <c r="AX105" s="766">
        <f t="shared" si="93"/>
        <v>0</v>
      </c>
      <c r="AY105" s="767">
        <f t="shared" si="94"/>
        <v>0</v>
      </c>
      <c r="AZ105" s="768">
        <f t="shared" si="95"/>
        <v>0</v>
      </c>
      <c r="BA105" s="766">
        <f t="shared" si="96"/>
        <v>0</v>
      </c>
      <c r="BB105" s="767">
        <f t="shared" si="97"/>
        <v>0</v>
      </c>
      <c r="BC105" s="769">
        <f t="shared" si="98"/>
        <v>0</v>
      </c>
      <c r="BD105" s="770">
        <f t="shared" si="99"/>
        <v>1</v>
      </c>
    </row>
    <row r="106" spans="1:56" x14ac:dyDescent="0.2">
      <c r="A106" s="763" t="s">
        <v>140</v>
      </c>
      <c r="B106" s="764" t="s">
        <v>121</v>
      </c>
      <c r="C106" s="765">
        <v>2</v>
      </c>
      <c r="D106" s="745">
        <f t="shared" si="80"/>
        <v>2</v>
      </c>
      <c r="E106" s="764" t="s">
        <v>121</v>
      </c>
      <c r="F106" s="765" t="s">
        <v>121</v>
      </c>
      <c r="G106" s="771">
        <f t="shared" si="81"/>
        <v>0</v>
      </c>
      <c r="H106" s="764" t="s">
        <v>121</v>
      </c>
      <c r="I106" s="765" t="s">
        <v>121</v>
      </c>
      <c r="J106" s="771">
        <f t="shared" si="82"/>
        <v>0</v>
      </c>
      <c r="K106" s="764" t="s">
        <v>121</v>
      </c>
      <c r="L106" s="765">
        <v>3</v>
      </c>
      <c r="M106" s="771">
        <f t="shared" si="83"/>
        <v>3</v>
      </c>
      <c r="N106" s="764" t="s">
        <v>121</v>
      </c>
      <c r="O106" s="765" t="s">
        <v>121</v>
      </c>
      <c r="P106" s="771">
        <f t="shared" si="84"/>
        <v>0</v>
      </c>
      <c r="Q106" s="764" t="s">
        <v>121</v>
      </c>
      <c r="R106" s="765" t="s">
        <v>121</v>
      </c>
      <c r="S106" s="771">
        <f t="shared" si="79"/>
        <v>0</v>
      </c>
      <c r="T106" s="764" t="s">
        <v>121</v>
      </c>
      <c r="U106" s="765">
        <v>1</v>
      </c>
      <c r="V106" s="771">
        <f t="shared" si="85"/>
        <v>1</v>
      </c>
      <c r="W106" s="764" t="s">
        <v>121</v>
      </c>
      <c r="X106" s="765" t="s">
        <v>121</v>
      </c>
      <c r="Y106" s="771">
        <f t="shared" si="86"/>
        <v>0</v>
      </c>
      <c r="Z106" s="764" t="s">
        <v>121</v>
      </c>
      <c r="AA106" s="765" t="s">
        <v>121</v>
      </c>
      <c r="AB106" s="771">
        <f t="shared" si="87"/>
        <v>0</v>
      </c>
      <c r="AC106" s="764" t="s">
        <v>121</v>
      </c>
      <c r="AD106" s="765">
        <v>4</v>
      </c>
      <c r="AE106" s="771">
        <f t="shared" si="75"/>
        <v>4</v>
      </c>
      <c r="AF106" s="764" t="s">
        <v>121</v>
      </c>
      <c r="AG106" s="765" t="s">
        <v>121</v>
      </c>
      <c r="AH106" s="771">
        <f t="shared" si="76"/>
        <v>0</v>
      </c>
      <c r="AI106" s="764" t="s">
        <v>121</v>
      </c>
      <c r="AJ106" s="765" t="s">
        <v>121</v>
      </c>
      <c r="AK106" s="771">
        <f t="shared" si="77"/>
        <v>0</v>
      </c>
      <c r="AL106" s="764" t="s">
        <v>121</v>
      </c>
      <c r="AM106" s="765">
        <v>1</v>
      </c>
      <c r="AN106" s="771">
        <f t="shared" si="78"/>
        <v>1</v>
      </c>
      <c r="AO106" s="744" t="s">
        <v>121</v>
      </c>
      <c r="AP106" s="773" t="s">
        <v>121</v>
      </c>
      <c r="AQ106" s="771">
        <f t="shared" si="88"/>
        <v>0</v>
      </c>
      <c r="AR106" s="744" t="s">
        <v>121</v>
      </c>
      <c r="AS106" s="773" t="s">
        <v>121</v>
      </c>
      <c r="AT106" s="745">
        <f t="shared" si="89"/>
        <v>0</v>
      </c>
      <c r="AU106" s="766">
        <f t="shared" si="90"/>
        <v>0</v>
      </c>
      <c r="AV106" s="767">
        <f t="shared" si="91"/>
        <v>7</v>
      </c>
      <c r="AW106" s="768">
        <f t="shared" si="92"/>
        <v>7</v>
      </c>
      <c r="AX106" s="766">
        <f t="shared" si="93"/>
        <v>0</v>
      </c>
      <c r="AY106" s="767">
        <f t="shared" si="94"/>
        <v>0</v>
      </c>
      <c r="AZ106" s="768">
        <f t="shared" si="95"/>
        <v>0</v>
      </c>
      <c r="BA106" s="766">
        <f t="shared" si="96"/>
        <v>0</v>
      </c>
      <c r="BB106" s="767">
        <f t="shared" si="97"/>
        <v>0</v>
      </c>
      <c r="BC106" s="769">
        <f t="shared" si="98"/>
        <v>0</v>
      </c>
      <c r="BD106" s="770">
        <f t="shared" si="99"/>
        <v>7</v>
      </c>
    </row>
    <row r="107" spans="1:56" x14ac:dyDescent="0.2">
      <c r="A107" s="763" t="s">
        <v>86</v>
      </c>
      <c r="B107" s="764">
        <v>1</v>
      </c>
      <c r="C107" s="765">
        <v>13</v>
      </c>
      <c r="D107" s="745">
        <f t="shared" si="80"/>
        <v>14</v>
      </c>
      <c r="E107" s="764">
        <v>1</v>
      </c>
      <c r="F107" s="765">
        <v>9</v>
      </c>
      <c r="G107" s="771">
        <f t="shared" si="81"/>
        <v>10</v>
      </c>
      <c r="H107" s="764" t="s">
        <v>121</v>
      </c>
      <c r="I107" s="765" t="s">
        <v>121</v>
      </c>
      <c r="J107" s="771">
        <f t="shared" si="82"/>
        <v>0</v>
      </c>
      <c r="K107" s="764">
        <v>2</v>
      </c>
      <c r="L107" s="765">
        <v>4</v>
      </c>
      <c r="M107" s="771">
        <f t="shared" si="83"/>
        <v>6</v>
      </c>
      <c r="N107" s="764" t="s">
        <v>121</v>
      </c>
      <c r="O107" s="765">
        <v>2</v>
      </c>
      <c r="P107" s="771">
        <f t="shared" si="84"/>
        <v>2</v>
      </c>
      <c r="Q107" s="764" t="s">
        <v>121</v>
      </c>
      <c r="R107" s="765" t="s">
        <v>121</v>
      </c>
      <c r="S107" s="771">
        <f t="shared" si="79"/>
        <v>0</v>
      </c>
      <c r="T107" s="764">
        <v>2</v>
      </c>
      <c r="U107" s="765">
        <v>4</v>
      </c>
      <c r="V107" s="771">
        <f t="shared" si="85"/>
        <v>6</v>
      </c>
      <c r="W107" s="764" t="s">
        <v>121</v>
      </c>
      <c r="X107" s="765" t="s">
        <v>121</v>
      </c>
      <c r="Y107" s="771">
        <f t="shared" si="86"/>
        <v>0</v>
      </c>
      <c r="Z107" s="764" t="s">
        <v>121</v>
      </c>
      <c r="AA107" s="765" t="s">
        <v>121</v>
      </c>
      <c r="AB107" s="771">
        <f t="shared" si="87"/>
        <v>0</v>
      </c>
      <c r="AC107" s="764">
        <v>4</v>
      </c>
      <c r="AD107" s="765">
        <v>8</v>
      </c>
      <c r="AE107" s="771">
        <f t="shared" si="75"/>
        <v>12</v>
      </c>
      <c r="AF107" s="764" t="s">
        <v>121</v>
      </c>
      <c r="AG107" s="765">
        <v>2</v>
      </c>
      <c r="AH107" s="771">
        <f t="shared" si="76"/>
        <v>2</v>
      </c>
      <c r="AI107" s="764" t="s">
        <v>121</v>
      </c>
      <c r="AJ107" s="765" t="s">
        <v>121</v>
      </c>
      <c r="AK107" s="771">
        <f t="shared" si="77"/>
        <v>0</v>
      </c>
      <c r="AL107" s="764" t="s">
        <v>121</v>
      </c>
      <c r="AM107" s="765">
        <v>6</v>
      </c>
      <c r="AN107" s="771">
        <f t="shared" si="78"/>
        <v>6</v>
      </c>
      <c r="AO107" s="744" t="s">
        <v>121</v>
      </c>
      <c r="AP107" s="773">
        <v>2</v>
      </c>
      <c r="AQ107" s="771">
        <f t="shared" si="88"/>
        <v>2</v>
      </c>
      <c r="AR107" s="744" t="s">
        <v>121</v>
      </c>
      <c r="AS107" s="773">
        <v>1</v>
      </c>
      <c r="AT107" s="745">
        <f t="shared" si="89"/>
        <v>1</v>
      </c>
      <c r="AU107" s="766">
        <f t="shared" si="90"/>
        <v>5</v>
      </c>
      <c r="AV107" s="767">
        <f t="shared" si="91"/>
        <v>27</v>
      </c>
      <c r="AW107" s="768">
        <f t="shared" si="92"/>
        <v>32</v>
      </c>
      <c r="AX107" s="766">
        <f t="shared" si="93"/>
        <v>1</v>
      </c>
      <c r="AY107" s="767">
        <f t="shared" si="94"/>
        <v>13</v>
      </c>
      <c r="AZ107" s="768">
        <f t="shared" si="95"/>
        <v>14</v>
      </c>
      <c r="BA107" s="766">
        <f t="shared" si="96"/>
        <v>0</v>
      </c>
      <c r="BB107" s="767">
        <f t="shared" si="97"/>
        <v>1</v>
      </c>
      <c r="BC107" s="769">
        <f t="shared" si="98"/>
        <v>1</v>
      </c>
      <c r="BD107" s="770">
        <f t="shared" si="99"/>
        <v>47</v>
      </c>
    </row>
    <row r="108" spans="1:56" x14ac:dyDescent="0.2">
      <c r="A108" s="763" t="s">
        <v>87</v>
      </c>
      <c r="B108" s="764">
        <v>8</v>
      </c>
      <c r="C108" s="765">
        <v>50</v>
      </c>
      <c r="D108" s="745">
        <f t="shared" si="80"/>
        <v>58</v>
      </c>
      <c r="E108" s="764" t="s">
        <v>121</v>
      </c>
      <c r="F108" s="765">
        <v>2</v>
      </c>
      <c r="G108" s="771">
        <f t="shared" si="81"/>
        <v>2</v>
      </c>
      <c r="H108" s="764" t="s">
        <v>121</v>
      </c>
      <c r="I108" s="765">
        <v>6</v>
      </c>
      <c r="J108" s="771">
        <f t="shared" si="82"/>
        <v>6</v>
      </c>
      <c r="K108" s="764">
        <v>7</v>
      </c>
      <c r="L108" s="765">
        <v>41</v>
      </c>
      <c r="M108" s="771">
        <f t="shared" si="83"/>
        <v>48</v>
      </c>
      <c r="N108" s="764" t="s">
        <v>121</v>
      </c>
      <c r="O108" s="765" t="s">
        <v>121</v>
      </c>
      <c r="P108" s="771">
        <f t="shared" si="84"/>
        <v>0</v>
      </c>
      <c r="Q108" s="764" t="s">
        <v>121</v>
      </c>
      <c r="R108" s="765">
        <v>1</v>
      </c>
      <c r="S108" s="771">
        <f t="shared" si="79"/>
        <v>1</v>
      </c>
      <c r="T108" s="764">
        <v>4</v>
      </c>
      <c r="U108" s="765">
        <v>19</v>
      </c>
      <c r="V108" s="771">
        <f t="shared" si="85"/>
        <v>23</v>
      </c>
      <c r="W108" s="764" t="s">
        <v>121</v>
      </c>
      <c r="X108" s="765">
        <v>3</v>
      </c>
      <c r="Y108" s="771">
        <f t="shared" si="86"/>
        <v>3</v>
      </c>
      <c r="Z108" s="764">
        <v>1</v>
      </c>
      <c r="AA108" s="765">
        <v>3</v>
      </c>
      <c r="AB108" s="771">
        <f t="shared" si="87"/>
        <v>4</v>
      </c>
      <c r="AC108" s="764">
        <v>11</v>
      </c>
      <c r="AD108" s="765">
        <v>60</v>
      </c>
      <c r="AE108" s="771">
        <f t="shared" si="75"/>
        <v>71</v>
      </c>
      <c r="AF108" s="764" t="s">
        <v>121</v>
      </c>
      <c r="AG108" s="765">
        <v>3</v>
      </c>
      <c r="AH108" s="771">
        <f t="shared" si="76"/>
        <v>3</v>
      </c>
      <c r="AI108" s="764">
        <v>1</v>
      </c>
      <c r="AJ108" s="765">
        <v>4</v>
      </c>
      <c r="AK108" s="771">
        <f t="shared" si="77"/>
        <v>5</v>
      </c>
      <c r="AL108" s="764">
        <v>11</v>
      </c>
      <c r="AM108" s="765">
        <v>53</v>
      </c>
      <c r="AN108" s="771">
        <f t="shared" si="78"/>
        <v>64</v>
      </c>
      <c r="AO108" s="744">
        <v>1</v>
      </c>
      <c r="AP108" s="773">
        <v>4</v>
      </c>
      <c r="AQ108" s="771">
        <f t="shared" si="88"/>
        <v>5</v>
      </c>
      <c r="AR108" s="744">
        <v>1</v>
      </c>
      <c r="AS108" s="773">
        <v>4</v>
      </c>
      <c r="AT108" s="745">
        <f t="shared" si="89"/>
        <v>5</v>
      </c>
      <c r="AU108" s="766">
        <f t="shared" si="90"/>
        <v>30</v>
      </c>
      <c r="AV108" s="767">
        <f t="shared" si="91"/>
        <v>163</v>
      </c>
      <c r="AW108" s="768">
        <f t="shared" si="92"/>
        <v>193</v>
      </c>
      <c r="AX108" s="766">
        <f t="shared" si="93"/>
        <v>1</v>
      </c>
      <c r="AY108" s="767">
        <f t="shared" si="94"/>
        <v>9</v>
      </c>
      <c r="AZ108" s="768">
        <f t="shared" si="95"/>
        <v>10</v>
      </c>
      <c r="BA108" s="766">
        <f t="shared" si="96"/>
        <v>2</v>
      </c>
      <c r="BB108" s="767">
        <f t="shared" si="97"/>
        <v>14</v>
      </c>
      <c r="BC108" s="769">
        <f t="shared" si="98"/>
        <v>16</v>
      </c>
      <c r="BD108" s="770">
        <f t="shared" si="99"/>
        <v>219</v>
      </c>
    </row>
    <row r="109" spans="1:56" x14ac:dyDescent="0.2">
      <c r="A109" s="763" t="s">
        <v>88</v>
      </c>
      <c r="B109" s="764" t="s">
        <v>121</v>
      </c>
      <c r="C109" s="765">
        <v>1</v>
      </c>
      <c r="D109" s="745">
        <f t="shared" si="80"/>
        <v>1</v>
      </c>
      <c r="E109" s="764" t="s">
        <v>121</v>
      </c>
      <c r="F109" s="765" t="s">
        <v>121</v>
      </c>
      <c r="G109" s="771">
        <f t="shared" si="81"/>
        <v>0</v>
      </c>
      <c r="H109" s="764" t="s">
        <v>121</v>
      </c>
      <c r="I109" s="765">
        <v>1</v>
      </c>
      <c r="J109" s="771">
        <f t="shared" si="82"/>
        <v>1</v>
      </c>
      <c r="K109" s="764" t="s">
        <v>121</v>
      </c>
      <c r="L109" s="765" t="s">
        <v>121</v>
      </c>
      <c r="M109" s="771">
        <f t="shared" si="83"/>
        <v>0</v>
      </c>
      <c r="N109" s="764">
        <v>1</v>
      </c>
      <c r="O109" s="765" t="s">
        <v>121</v>
      </c>
      <c r="P109" s="771">
        <f t="shared" si="84"/>
        <v>1</v>
      </c>
      <c r="Q109" s="764" t="s">
        <v>121</v>
      </c>
      <c r="R109" s="765" t="s">
        <v>121</v>
      </c>
      <c r="S109" s="771">
        <f t="shared" si="79"/>
        <v>0</v>
      </c>
      <c r="T109" s="764">
        <v>5</v>
      </c>
      <c r="U109" s="765">
        <v>2</v>
      </c>
      <c r="V109" s="771">
        <f t="shared" si="85"/>
        <v>7</v>
      </c>
      <c r="W109" s="764" t="s">
        <v>121</v>
      </c>
      <c r="X109" s="765" t="s">
        <v>121</v>
      </c>
      <c r="Y109" s="771">
        <f t="shared" si="86"/>
        <v>0</v>
      </c>
      <c r="Z109" s="764" t="s">
        <v>121</v>
      </c>
      <c r="AA109" s="765" t="s">
        <v>121</v>
      </c>
      <c r="AB109" s="771">
        <f t="shared" si="87"/>
        <v>0</v>
      </c>
      <c r="AC109" s="764">
        <v>5</v>
      </c>
      <c r="AD109" s="765">
        <v>2</v>
      </c>
      <c r="AE109" s="771">
        <f t="shared" si="75"/>
        <v>7</v>
      </c>
      <c r="AF109" s="764">
        <v>1</v>
      </c>
      <c r="AG109" s="765" t="s">
        <v>121</v>
      </c>
      <c r="AH109" s="771">
        <f t="shared" si="76"/>
        <v>1</v>
      </c>
      <c r="AI109" s="764" t="s">
        <v>121</v>
      </c>
      <c r="AJ109" s="765" t="s">
        <v>121</v>
      </c>
      <c r="AK109" s="771">
        <f t="shared" si="77"/>
        <v>0</v>
      </c>
      <c r="AL109" s="764" t="s">
        <v>121</v>
      </c>
      <c r="AM109" s="765">
        <v>3</v>
      </c>
      <c r="AN109" s="771">
        <f t="shared" si="78"/>
        <v>3</v>
      </c>
      <c r="AO109" s="744" t="s">
        <v>121</v>
      </c>
      <c r="AP109" s="773" t="s">
        <v>121</v>
      </c>
      <c r="AQ109" s="771">
        <f t="shared" si="88"/>
        <v>0</v>
      </c>
      <c r="AR109" s="744" t="s">
        <v>121</v>
      </c>
      <c r="AS109" s="773" t="s">
        <v>121</v>
      </c>
      <c r="AT109" s="745">
        <f t="shared" si="89"/>
        <v>0</v>
      </c>
      <c r="AU109" s="766">
        <f t="shared" si="90"/>
        <v>5</v>
      </c>
      <c r="AV109" s="767">
        <f t="shared" si="91"/>
        <v>6</v>
      </c>
      <c r="AW109" s="768">
        <f t="shared" si="92"/>
        <v>11</v>
      </c>
      <c r="AX109" s="766">
        <f t="shared" si="93"/>
        <v>1</v>
      </c>
      <c r="AY109" s="767">
        <f t="shared" si="94"/>
        <v>0</v>
      </c>
      <c r="AZ109" s="768">
        <f t="shared" si="95"/>
        <v>1</v>
      </c>
      <c r="BA109" s="766">
        <f t="shared" si="96"/>
        <v>0</v>
      </c>
      <c r="BB109" s="767">
        <f t="shared" si="97"/>
        <v>1</v>
      </c>
      <c r="BC109" s="769">
        <f t="shared" si="98"/>
        <v>1</v>
      </c>
      <c r="BD109" s="770">
        <f t="shared" si="99"/>
        <v>13</v>
      </c>
    </row>
    <row r="110" spans="1:56" x14ac:dyDescent="0.2">
      <c r="A110" s="763" t="s">
        <v>89</v>
      </c>
      <c r="B110" s="744">
        <v>3</v>
      </c>
      <c r="C110" s="772">
        <v>21</v>
      </c>
      <c r="D110" s="745">
        <f t="shared" si="80"/>
        <v>24</v>
      </c>
      <c r="E110" s="744" t="s">
        <v>121</v>
      </c>
      <c r="F110" s="772">
        <v>1</v>
      </c>
      <c r="G110" s="745">
        <f t="shared" si="81"/>
        <v>1</v>
      </c>
      <c r="H110" s="744" t="s">
        <v>121</v>
      </c>
      <c r="I110" s="772">
        <v>2</v>
      </c>
      <c r="J110" s="745">
        <f t="shared" si="82"/>
        <v>2</v>
      </c>
      <c r="K110" s="744">
        <v>1</v>
      </c>
      <c r="L110" s="772">
        <v>10</v>
      </c>
      <c r="M110" s="745">
        <f t="shared" si="83"/>
        <v>11</v>
      </c>
      <c r="N110" s="744" t="s">
        <v>121</v>
      </c>
      <c r="O110" s="772">
        <v>2</v>
      </c>
      <c r="P110" s="745">
        <f t="shared" si="84"/>
        <v>2</v>
      </c>
      <c r="Q110" s="744">
        <v>1</v>
      </c>
      <c r="R110" s="772">
        <v>2</v>
      </c>
      <c r="S110" s="745">
        <f t="shared" si="79"/>
        <v>3</v>
      </c>
      <c r="T110" s="744">
        <v>6</v>
      </c>
      <c r="U110" s="772">
        <v>9</v>
      </c>
      <c r="V110" s="745">
        <f t="shared" si="85"/>
        <v>15</v>
      </c>
      <c r="W110" s="744" t="s">
        <v>121</v>
      </c>
      <c r="X110" s="772" t="s">
        <v>121</v>
      </c>
      <c r="Y110" s="745">
        <f t="shared" si="86"/>
        <v>0</v>
      </c>
      <c r="Z110" s="744" t="s">
        <v>121</v>
      </c>
      <c r="AA110" s="772" t="s">
        <v>121</v>
      </c>
      <c r="AB110" s="745">
        <f t="shared" si="87"/>
        <v>0</v>
      </c>
      <c r="AC110" s="744">
        <v>7</v>
      </c>
      <c r="AD110" s="772">
        <v>19</v>
      </c>
      <c r="AE110" s="745">
        <f t="shared" si="75"/>
        <v>26</v>
      </c>
      <c r="AF110" s="744" t="s">
        <v>121</v>
      </c>
      <c r="AG110" s="772">
        <v>2</v>
      </c>
      <c r="AH110" s="745">
        <f t="shared" si="76"/>
        <v>2</v>
      </c>
      <c r="AI110" s="744">
        <v>1</v>
      </c>
      <c r="AJ110" s="772">
        <v>2</v>
      </c>
      <c r="AK110" s="745">
        <f t="shared" si="77"/>
        <v>3</v>
      </c>
      <c r="AL110" s="744">
        <v>4</v>
      </c>
      <c r="AM110" s="772">
        <v>12</v>
      </c>
      <c r="AN110" s="745">
        <f t="shared" si="78"/>
        <v>16</v>
      </c>
      <c r="AO110" s="744" t="s">
        <v>121</v>
      </c>
      <c r="AP110" s="773">
        <v>1</v>
      </c>
      <c r="AQ110" s="771">
        <f t="shared" si="88"/>
        <v>1</v>
      </c>
      <c r="AR110" s="744">
        <v>1</v>
      </c>
      <c r="AS110" s="773">
        <v>1</v>
      </c>
      <c r="AT110" s="745">
        <f t="shared" si="89"/>
        <v>2</v>
      </c>
      <c r="AU110" s="766">
        <f t="shared" si="90"/>
        <v>14</v>
      </c>
      <c r="AV110" s="767">
        <f t="shared" si="91"/>
        <v>52</v>
      </c>
      <c r="AW110" s="768">
        <f t="shared" si="92"/>
        <v>66</v>
      </c>
      <c r="AX110" s="766">
        <f t="shared" si="93"/>
        <v>0</v>
      </c>
      <c r="AY110" s="767">
        <f t="shared" si="94"/>
        <v>4</v>
      </c>
      <c r="AZ110" s="768">
        <f t="shared" si="95"/>
        <v>4</v>
      </c>
      <c r="BA110" s="766">
        <f t="shared" si="96"/>
        <v>2</v>
      </c>
      <c r="BB110" s="767">
        <f t="shared" si="97"/>
        <v>5</v>
      </c>
      <c r="BC110" s="769">
        <f t="shared" si="98"/>
        <v>7</v>
      </c>
      <c r="BD110" s="770">
        <f t="shared" si="99"/>
        <v>77</v>
      </c>
    </row>
    <row r="111" spans="1:56" x14ac:dyDescent="0.2">
      <c r="A111" s="763" t="s">
        <v>147</v>
      </c>
      <c r="B111" s="764" t="s">
        <v>121</v>
      </c>
      <c r="C111" s="765" t="s">
        <v>121</v>
      </c>
      <c r="D111" s="745">
        <f t="shared" si="80"/>
        <v>0</v>
      </c>
      <c r="E111" s="764" t="s">
        <v>121</v>
      </c>
      <c r="F111" s="765" t="s">
        <v>121</v>
      </c>
      <c r="G111" s="745">
        <f t="shared" si="81"/>
        <v>0</v>
      </c>
      <c r="H111" s="764" t="s">
        <v>121</v>
      </c>
      <c r="I111" s="765" t="s">
        <v>121</v>
      </c>
      <c r="J111" s="745">
        <f t="shared" si="82"/>
        <v>0</v>
      </c>
      <c r="K111" s="764">
        <v>1</v>
      </c>
      <c r="L111" s="765" t="s">
        <v>121</v>
      </c>
      <c r="M111" s="745">
        <f t="shared" si="83"/>
        <v>1</v>
      </c>
      <c r="N111" s="764" t="s">
        <v>121</v>
      </c>
      <c r="O111" s="765" t="s">
        <v>121</v>
      </c>
      <c r="P111" s="745">
        <f t="shared" si="84"/>
        <v>0</v>
      </c>
      <c r="Q111" s="764" t="s">
        <v>121</v>
      </c>
      <c r="R111" s="765" t="s">
        <v>121</v>
      </c>
      <c r="S111" s="745">
        <f t="shared" si="79"/>
        <v>0</v>
      </c>
      <c r="T111" s="764" t="s">
        <v>121</v>
      </c>
      <c r="U111" s="765" t="s">
        <v>121</v>
      </c>
      <c r="V111" s="745">
        <f t="shared" si="85"/>
        <v>0</v>
      </c>
      <c r="W111" s="764" t="s">
        <v>121</v>
      </c>
      <c r="X111" s="765" t="s">
        <v>121</v>
      </c>
      <c r="Y111" s="745">
        <f t="shared" si="86"/>
        <v>0</v>
      </c>
      <c r="Z111" s="764" t="s">
        <v>121</v>
      </c>
      <c r="AA111" s="765" t="s">
        <v>121</v>
      </c>
      <c r="AB111" s="745">
        <f t="shared" si="87"/>
        <v>0</v>
      </c>
      <c r="AC111" s="764">
        <v>1</v>
      </c>
      <c r="AD111" s="765" t="s">
        <v>121</v>
      </c>
      <c r="AE111" s="745">
        <f t="shared" si="75"/>
        <v>1</v>
      </c>
      <c r="AF111" s="764" t="s">
        <v>121</v>
      </c>
      <c r="AG111" s="765" t="s">
        <v>121</v>
      </c>
      <c r="AH111" s="745">
        <f t="shared" si="76"/>
        <v>0</v>
      </c>
      <c r="AI111" s="764" t="s">
        <v>121</v>
      </c>
      <c r="AJ111" s="765" t="s">
        <v>121</v>
      </c>
      <c r="AK111" s="745">
        <f t="shared" si="77"/>
        <v>0</v>
      </c>
      <c r="AL111" s="764" t="s">
        <v>121</v>
      </c>
      <c r="AM111" s="765" t="s">
        <v>121</v>
      </c>
      <c r="AN111" s="745">
        <f t="shared" si="78"/>
        <v>0</v>
      </c>
      <c r="AO111" s="744" t="s">
        <v>121</v>
      </c>
      <c r="AP111" s="773" t="s">
        <v>121</v>
      </c>
      <c r="AQ111" s="771">
        <f t="shared" si="88"/>
        <v>0</v>
      </c>
      <c r="AR111" s="744" t="s">
        <v>121</v>
      </c>
      <c r="AS111" s="773" t="s">
        <v>121</v>
      </c>
      <c r="AT111" s="745">
        <f t="shared" si="89"/>
        <v>0</v>
      </c>
      <c r="AU111" s="766">
        <f t="shared" si="90"/>
        <v>1</v>
      </c>
      <c r="AV111" s="767">
        <f t="shared" si="91"/>
        <v>0</v>
      </c>
      <c r="AW111" s="768">
        <f t="shared" si="92"/>
        <v>1</v>
      </c>
      <c r="AX111" s="766">
        <f t="shared" si="93"/>
        <v>0</v>
      </c>
      <c r="AY111" s="767">
        <f t="shared" si="94"/>
        <v>0</v>
      </c>
      <c r="AZ111" s="768">
        <f t="shared" si="95"/>
        <v>0</v>
      </c>
      <c r="BA111" s="766">
        <f t="shared" si="96"/>
        <v>0</v>
      </c>
      <c r="BB111" s="767">
        <f t="shared" si="97"/>
        <v>0</v>
      </c>
      <c r="BC111" s="769">
        <f t="shared" si="98"/>
        <v>0</v>
      </c>
      <c r="BD111" s="770">
        <f t="shared" si="99"/>
        <v>1</v>
      </c>
    </row>
    <row r="112" spans="1:56" x14ac:dyDescent="0.2">
      <c r="A112" s="763" t="s">
        <v>90</v>
      </c>
      <c r="B112" s="764" t="s">
        <v>121</v>
      </c>
      <c r="C112" s="765" t="s">
        <v>121</v>
      </c>
      <c r="D112" s="745">
        <f t="shared" si="80"/>
        <v>0</v>
      </c>
      <c r="E112" s="764" t="s">
        <v>121</v>
      </c>
      <c r="F112" s="765" t="s">
        <v>121</v>
      </c>
      <c r="G112" s="745">
        <f t="shared" si="81"/>
        <v>0</v>
      </c>
      <c r="H112" s="764" t="s">
        <v>121</v>
      </c>
      <c r="I112" s="765" t="s">
        <v>121</v>
      </c>
      <c r="J112" s="745">
        <f t="shared" si="82"/>
        <v>0</v>
      </c>
      <c r="K112" s="764" t="s">
        <v>121</v>
      </c>
      <c r="L112" s="765" t="s">
        <v>121</v>
      </c>
      <c r="M112" s="745">
        <f t="shared" si="83"/>
        <v>0</v>
      </c>
      <c r="N112" s="764" t="s">
        <v>121</v>
      </c>
      <c r="O112" s="765" t="s">
        <v>121</v>
      </c>
      <c r="P112" s="745">
        <f t="shared" si="84"/>
        <v>0</v>
      </c>
      <c r="Q112" s="764" t="s">
        <v>121</v>
      </c>
      <c r="R112" s="765" t="s">
        <v>121</v>
      </c>
      <c r="S112" s="745">
        <f t="shared" si="79"/>
        <v>0</v>
      </c>
      <c r="T112" s="764">
        <v>1</v>
      </c>
      <c r="U112" s="765">
        <v>1</v>
      </c>
      <c r="V112" s="745">
        <f t="shared" si="85"/>
        <v>2</v>
      </c>
      <c r="W112" s="764" t="s">
        <v>121</v>
      </c>
      <c r="X112" s="765" t="s">
        <v>121</v>
      </c>
      <c r="Y112" s="745">
        <f t="shared" si="86"/>
        <v>0</v>
      </c>
      <c r="Z112" s="764" t="s">
        <v>121</v>
      </c>
      <c r="AA112" s="765" t="s">
        <v>121</v>
      </c>
      <c r="AB112" s="745">
        <f t="shared" si="87"/>
        <v>0</v>
      </c>
      <c r="AC112" s="764">
        <v>1</v>
      </c>
      <c r="AD112" s="765">
        <v>1</v>
      </c>
      <c r="AE112" s="745">
        <f t="shared" si="75"/>
        <v>2</v>
      </c>
      <c r="AF112" s="764" t="s">
        <v>121</v>
      </c>
      <c r="AG112" s="765" t="s">
        <v>121</v>
      </c>
      <c r="AH112" s="745">
        <f t="shared" si="76"/>
        <v>0</v>
      </c>
      <c r="AI112" s="764" t="s">
        <v>121</v>
      </c>
      <c r="AJ112" s="765" t="s">
        <v>121</v>
      </c>
      <c r="AK112" s="745">
        <f t="shared" si="77"/>
        <v>0</v>
      </c>
      <c r="AL112" s="764">
        <v>3</v>
      </c>
      <c r="AM112" s="765" t="s">
        <v>121</v>
      </c>
      <c r="AN112" s="745">
        <f t="shared" si="78"/>
        <v>3</v>
      </c>
      <c r="AO112" s="744" t="s">
        <v>121</v>
      </c>
      <c r="AP112" s="773" t="s">
        <v>121</v>
      </c>
      <c r="AQ112" s="771">
        <f t="shared" si="88"/>
        <v>0</v>
      </c>
      <c r="AR112" s="744" t="s">
        <v>121</v>
      </c>
      <c r="AS112" s="773" t="s">
        <v>121</v>
      </c>
      <c r="AT112" s="745">
        <f t="shared" si="89"/>
        <v>0</v>
      </c>
      <c r="AU112" s="766">
        <f t="shared" si="90"/>
        <v>4</v>
      </c>
      <c r="AV112" s="767">
        <f t="shared" si="91"/>
        <v>1</v>
      </c>
      <c r="AW112" s="768">
        <f t="shared" si="92"/>
        <v>5</v>
      </c>
      <c r="AX112" s="766">
        <f t="shared" si="93"/>
        <v>0</v>
      </c>
      <c r="AY112" s="767">
        <f t="shared" si="94"/>
        <v>0</v>
      </c>
      <c r="AZ112" s="768">
        <f t="shared" si="95"/>
        <v>0</v>
      </c>
      <c r="BA112" s="766">
        <f t="shared" si="96"/>
        <v>0</v>
      </c>
      <c r="BB112" s="767">
        <f t="shared" si="97"/>
        <v>0</v>
      </c>
      <c r="BC112" s="769">
        <f t="shared" si="98"/>
        <v>0</v>
      </c>
      <c r="BD112" s="770">
        <f t="shared" si="99"/>
        <v>5</v>
      </c>
    </row>
    <row r="113" spans="1:56" x14ac:dyDescent="0.2">
      <c r="A113" s="763" t="s">
        <v>91</v>
      </c>
      <c r="B113" s="764">
        <v>7</v>
      </c>
      <c r="C113" s="765" t="s">
        <v>121</v>
      </c>
      <c r="D113" s="745">
        <f t="shared" si="80"/>
        <v>7</v>
      </c>
      <c r="E113" s="764">
        <v>1</v>
      </c>
      <c r="F113" s="765" t="s">
        <v>121</v>
      </c>
      <c r="G113" s="745">
        <f t="shared" si="81"/>
        <v>1</v>
      </c>
      <c r="H113" s="764" t="s">
        <v>121</v>
      </c>
      <c r="I113" s="765" t="s">
        <v>121</v>
      </c>
      <c r="J113" s="745">
        <f t="shared" si="82"/>
        <v>0</v>
      </c>
      <c r="K113" s="764">
        <v>5</v>
      </c>
      <c r="L113" s="765" t="s">
        <v>121</v>
      </c>
      <c r="M113" s="745">
        <f t="shared" si="83"/>
        <v>5</v>
      </c>
      <c r="N113" s="764" t="s">
        <v>121</v>
      </c>
      <c r="O113" s="765" t="s">
        <v>121</v>
      </c>
      <c r="P113" s="745">
        <f t="shared" si="84"/>
        <v>0</v>
      </c>
      <c r="Q113" s="764" t="s">
        <v>121</v>
      </c>
      <c r="R113" s="765" t="s">
        <v>121</v>
      </c>
      <c r="S113" s="745">
        <f t="shared" si="79"/>
        <v>0</v>
      </c>
      <c r="T113" s="764">
        <v>5</v>
      </c>
      <c r="U113" s="765" t="s">
        <v>121</v>
      </c>
      <c r="V113" s="745">
        <f t="shared" si="85"/>
        <v>5</v>
      </c>
      <c r="W113" s="764">
        <v>1</v>
      </c>
      <c r="X113" s="765" t="s">
        <v>121</v>
      </c>
      <c r="Y113" s="745">
        <f t="shared" si="86"/>
        <v>1</v>
      </c>
      <c r="Z113" s="764" t="s">
        <v>121</v>
      </c>
      <c r="AA113" s="765" t="s">
        <v>121</v>
      </c>
      <c r="AB113" s="745">
        <f t="shared" si="87"/>
        <v>0</v>
      </c>
      <c r="AC113" s="764">
        <v>10</v>
      </c>
      <c r="AD113" s="765" t="s">
        <v>121</v>
      </c>
      <c r="AE113" s="745">
        <f t="shared" si="75"/>
        <v>10</v>
      </c>
      <c r="AF113" s="764">
        <v>1</v>
      </c>
      <c r="AG113" s="765" t="s">
        <v>121</v>
      </c>
      <c r="AH113" s="745">
        <f t="shared" si="76"/>
        <v>1</v>
      </c>
      <c r="AI113" s="764" t="s">
        <v>121</v>
      </c>
      <c r="AJ113" s="765" t="s">
        <v>121</v>
      </c>
      <c r="AK113" s="745">
        <f t="shared" si="77"/>
        <v>0</v>
      </c>
      <c r="AL113" s="764">
        <v>8</v>
      </c>
      <c r="AM113" s="765" t="s">
        <v>121</v>
      </c>
      <c r="AN113" s="745">
        <f t="shared" si="78"/>
        <v>8</v>
      </c>
      <c r="AO113" s="744" t="s">
        <v>121</v>
      </c>
      <c r="AP113" s="773" t="s">
        <v>121</v>
      </c>
      <c r="AQ113" s="771">
        <f t="shared" si="88"/>
        <v>0</v>
      </c>
      <c r="AR113" s="744">
        <v>1</v>
      </c>
      <c r="AS113" s="773" t="s">
        <v>121</v>
      </c>
      <c r="AT113" s="745">
        <f t="shared" si="89"/>
        <v>1</v>
      </c>
      <c r="AU113" s="766">
        <f t="shared" si="90"/>
        <v>25</v>
      </c>
      <c r="AV113" s="767">
        <f t="shared" si="91"/>
        <v>0</v>
      </c>
      <c r="AW113" s="768">
        <f t="shared" si="92"/>
        <v>25</v>
      </c>
      <c r="AX113" s="766">
        <f t="shared" si="93"/>
        <v>2</v>
      </c>
      <c r="AY113" s="767">
        <f t="shared" si="94"/>
        <v>0</v>
      </c>
      <c r="AZ113" s="768">
        <f t="shared" si="95"/>
        <v>2</v>
      </c>
      <c r="BA113" s="766">
        <f t="shared" si="96"/>
        <v>1</v>
      </c>
      <c r="BB113" s="767">
        <f t="shared" si="97"/>
        <v>0</v>
      </c>
      <c r="BC113" s="769">
        <f t="shared" si="98"/>
        <v>1</v>
      </c>
      <c r="BD113" s="770">
        <f t="shared" si="99"/>
        <v>28</v>
      </c>
    </row>
    <row r="114" spans="1:56" x14ac:dyDescent="0.2">
      <c r="A114" s="763" t="s">
        <v>92</v>
      </c>
      <c r="B114" s="764">
        <v>1</v>
      </c>
      <c r="C114" s="765">
        <v>1</v>
      </c>
      <c r="D114" s="745">
        <f t="shared" si="80"/>
        <v>2</v>
      </c>
      <c r="E114" s="764" t="s">
        <v>121</v>
      </c>
      <c r="F114" s="765">
        <v>1</v>
      </c>
      <c r="G114" s="745">
        <f t="shared" si="81"/>
        <v>1</v>
      </c>
      <c r="H114" s="764" t="s">
        <v>121</v>
      </c>
      <c r="I114" s="765" t="s">
        <v>121</v>
      </c>
      <c r="J114" s="745">
        <f t="shared" si="82"/>
        <v>0</v>
      </c>
      <c r="K114" s="764">
        <v>2</v>
      </c>
      <c r="L114" s="765" t="s">
        <v>121</v>
      </c>
      <c r="M114" s="745">
        <f t="shared" si="83"/>
        <v>2</v>
      </c>
      <c r="N114" s="764" t="s">
        <v>121</v>
      </c>
      <c r="O114" s="765" t="s">
        <v>121</v>
      </c>
      <c r="P114" s="745">
        <f t="shared" si="84"/>
        <v>0</v>
      </c>
      <c r="Q114" s="764" t="s">
        <v>121</v>
      </c>
      <c r="R114" s="765" t="s">
        <v>121</v>
      </c>
      <c r="S114" s="745">
        <f t="shared" si="79"/>
        <v>0</v>
      </c>
      <c r="T114" s="764" t="s">
        <v>121</v>
      </c>
      <c r="U114" s="765" t="s">
        <v>121</v>
      </c>
      <c r="V114" s="745">
        <f t="shared" si="85"/>
        <v>0</v>
      </c>
      <c r="W114" s="764" t="s">
        <v>121</v>
      </c>
      <c r="X114" s="765" t="s">
        <v>121</v>
      </c>
      <c r="Y114" s="745">
        <f t="shared" si="86"/>
        <v>0</v>
      </c>
      <c r="Z114" s="764" t="s">
        <v>121</v>
      </c>
      <c r="AA114" s="765" t="s">
        <v>121</v>
      </c>
      <c r="AB114" s="745">
        <f t="shared" si="87"/>
        <v>0</v>
      </c>
      <c r="AC114" s="764">
        <v>2</v>
      </c>
      <c r="AD114" s="765" t="s">
        <v>121</v>
      </c>
      <c r="AE114" s="745">
        <f t="shared" si="75"/>
        <v>2</v>
      </c>
      <c r="AF114" s="764" t="s">
        <v>121</v>
      </c>
      <c r="AG114" s="765" t="s">
        <v>121</v>
      </c>
      <c r="AH114" s="745">
        <f t="shared" si="76"/>
        <v>0</v>
      </c>
      <c r="AI114" s="764" t="s">
        <v>121</v>
      </c>
      <c r="AJ114" s="765" t="s">
        <v>121</v>
      </c>
      <c r="AK114" s="745">
        <f t="shared" si="77"/>
        <v>0</v>
      </c>
      <c r="AL114" s="764">
        <v>2</v>
      </c>
      <c r="AM114" s="765">
        <v>1</v>
      </c>
      <c r="AN114" s="745">
        <f t="shared" si="78"/>
        <v>3</v>
      </c>
      <c r="AO114" s="744" t="s">
        <v>121</v>
      </c>
      <c r="AP114" s="773" t="s">
        <v>121</v>
      </c>
      <c r="AQ114" s="771">
        <f t="shared" si="88"/>
        <v>0</v>
      </c>
      <c r="AR114" s="744" t="s">
        <v>121</v>
      </c>
      <c r="AS114" s="773">
        <v>1</v>
      </c>
      <c r="AT114" s="745">
        <f t="shared" si="89"/>
        <v>1</v>
      </c>
      <c r="AU114" s="766">
        <f t="shared" si="90"/>
        <v>5</v>
      </c>
      <c r="AV114" s="767">
        <f t="shared" si="91"/>
        <v>2</v>
      </c>
      <c r="AW114" s="768">
        <f t="shared" si="92"/>
        <v>7</v>
      </c>
      <c r="AX114" s="766">
        <f t="shared" si="93"/>
        <v>0</v>
      </c>
      <c r="AY114" s="767">
        <f t="shared" si="94"/>
        <v>1</v>
      </c>
      <c r="AZ114" s="768">
        <f t="shared" si="95"/>
        <v>1</v>
      </c>
      <c r="BA114" s="766">
        <f t="shared" si="96"/>
        <v>0</v>
      </c>
      <c r="BB114" s="767">
        <f t="shared" si="97"/>
        <v>1</v>
      </c>
      <c r="BC114" s="769">
        <f t="shared" si="98"/>
        <v>1</v>
      </c>
      <c r="BD114" s="770">
        <f t="shared" si="99"/>
        <v>9</v>
      </c>
    </row>
    <row r="115" spans="1:56" x14ac:dyDescent="0.2">
      <c r="A115" s="763" t="s">
        <v>93</v>
      </c>
      <c r="B115" s="764" t="s">
        <v>121</v>
      </c>
      <c r="C115" s="765">
        <v>1</v>
      </c>
      <c r="D115" s="745">
        <f t="shared" si="80"/>
        <v>1</v>
      </c>
      <c r="E115" s="764" t="s">
        <v>121</v>
      </c>
      <c r="F115" s="765" t="s">
        <v>121</v>
      </c>
      <c r="G115" s="745">
        <f t="shared" si="81"/>
        <v>0</v>
      </c>
      <c r="H115" s="764" t="s">
        <v>121</v>
      </c>
      <c r="I115" s="765" t="s">
        <v>121</v>
      </c>
      <c r="J115" s="745">
        <f t="shared" si="82"/>
        <v>0</v>
      </c>
      <c r="K115" s="764" t="s">
        <v>121</v>
      </c>
      <c r="L115" s="765">
        <v>1</v>
      </c>
      <c r="M115" s="745">
        <f t="shared" si="83"/>
        <v>1</v>
      </c>
      <c r="N115" s="764" t="s">
        <v>121</v>
      </c>
      <c r="O115" s="765" t="s">
        <v>121</v>
      </c>
      <c r="P115" s="745">
        <f t="shared" si="84"/>
        <v>0</v>
      </c>
      <c r="Q115" s="764" t="s">
        <v>121</v>
      </c>
      <c r="R115" s="765" t="s">
        <v>121</v>
      </c>
      <c r="S115" s="745">
        <f t="shared" si="79"/>
        <v>0</v>
      </c>
      <c r="T115" s="764">
        <v>1</v>
      </c>
      <c r="U115" s="765">
        <v>2</v>
      </c>
      <c r="V115" s="745">
        <f t="shared" si="85"/>
        <v>3</v>
      </c>
      <c r="W115" s="764" t="s">
        <v>121</v>
      </c>
      <c r="X115" s="765">
        <v>1</v>
      </c>
      <c r="Y115" s="745">
        <f t="shared" si="86"/>
        <v>1</v>
      </c>
      <c r="Z115" s="764" t="s">
        <v>121</v>
      </c>
      <c r="AA115" s="765">
        <v>1</v>
      </c>
      <c r="AB115" s="745">
        <f t="shared" si="87"/>
        <v>1</v>
      </c>
      <c r="AC115" s="764">
        <v>1</v>
      </c>
      <c r="AD115" s="765">
        <v>3</v>
      </c>
      <c r="AE115" s="745">
        <f t="shared" si="75"/>
        <v>4</v>
      </c>
      <c r="AF115" s="764" t="s">
        <v>121</v>
      </c>
      <c r="AG115" s="765">
        <v>1</v>
      </c>
      <c r="AH115" s="745">
        <f t="shared" si="76"/>
        <v>1</v>
      </c>
      <c r="AI115" s="764" t="s">
        <v>121</v>
      </c>
      <c r="AJ115" s="765">
        <v>1</v>
      </c>
      <c r="AK115" s="745">
        <f t="shared" si="77"/>
        <v>1</v>
      </c>
      <c r="AL115" s="764">
        <v>1</v>
      </c>
      <c r="AM115" s="765" t="s">
        <v>121</v>
      </c>
      <c r="AN115" s="745">
        <f t="shared" si="78"/>
        <v>1</v>
      </c>
      <c r="AO115" s="744" t="s">
        <v>121</v>
      </c>
      <c r="AP115" s="773" t="s">
        <v>121</v>
      </c>
      <c r="AQ115" s="771">
        <f t="shared" si="88"/>
        <v>0</v>
      </c>
      <c r="AR115" s="744" t="s">
        <v>121</v>
      </c>
      <c r="AS115" s="773" t="s">
        <v>121</v>
      </c>
      <c r="AT115" s="745">
        <f t="shared" si="89"/>
        <v>0</v>
      </c>
      <c r="AU115" s="766">
        <f t="shared" si="90"/>
        <v>2</v>
      </c>
      <c r="AV115" s="767">
        <f t="shared" si="91"/>
        <v>4</v>
      </c>
      <c r="AW115" s="768">
        <f t="shared" si="92"/>
        <v>6</v>
      </c>
      <c r="AX115" s="766">
        <f t="shared" si="93"/>
        <v>0</v>
      </c>
      <c r="AY115" s="767">
        <f t="shared" si="94"/>
        <v>1</v>
      </c>
      <c r="AZ115" s="768">
        <f t="shared" si="95"/>
        <v>1</v>
      </c>
      <c r="BA115" s="766">
        <f t="shared" si="96"/>
        <v>0</v>
      </c>
      <c r="BB115" s="767">
        <f t="shared" si="97"/>
        <v>1</v>
      </c>
      <c r="BC115" s="769">
        <f t="shared" si="98"/>
        <v>1</v>
      </c>
      <c r="BD115" s="770">
        <f t="shared" si="99"/>
        <v>8</v>
      </c>
    </row>
    <row r="116" spans="1:56" x14ac:dyDescent="0.2">
      <c r="A116" s="763" t="s">
        <v>94</v>
      </c>
      <c r="B116" s="764" t="s">
        <v>121</v>
      </c>
      <c r="C116" s="765">
        <v>2</v>
      </c>
      <c r="D116" s="745">
        <f t="shared" si="80"/>
        <v>2</v>
      </c>
      <c r="E116" s="764" t="s">
        <v>121</v>
      </c>
      <c r="F116" s="765" t="s">
        <v>121</v>
      </c>
      <c r="G116" s="745">
        <f t="shared" si="81"/>
        <v>0</v>
      </c>
      <c r="H116" s="764" t="s">
        <v>121</v>
      </c>
      <c r="I116" s="765" t="s">
        <v>121</v>
      </c>
      <c r="J116" s="745">
        <f t="shared" si="82"/>
        <v>0</v>
      </c>
      <c r="K116" s="764" t="s">
        <v>121</v>
      </c>
      <c r="L116" s="765">
        <v>1</v>
      </c>
      <c r="M116" s="745">
        <f t="shared" si="83"/>
        <v>1</v>
      </c>
      <c r="N116" s="764" t="s">
        <v>121</v>
      </c>
      <c r="O116" s="765" t="s">
        <v>121</v>
      </c>
      <c r="P116" s="745">
        <f t="shared" si="84"/>
        <v>0</v>
      </c>
      <c r="Q116" s="764" t="s">
        <v>121</v>
      </c>
      <c r="R116" s="765" t="s">
        <v>121</v>
      </c>
      <c r="S116" s="745">
        <f t="shared" si="79"/>
        <v>0</v>
      </c>
      <c r="T116" s="764" t="s">
        <v>121</v>
      </c>
      <c r="U116" s="765" t="s">
        <v>121</v>
      </c>
      <c r="V116" s="745">
        <f t="shared" si="85"/>
        <v>0</v>
      </c>
      <c r="W116" s="764" t="s">
        <v>121</v>
      </c>
      <c r="X116" s="765" t="s">
        <v>121</v>
      </c>
      <c r="Y116" s="745">
        <f t="shared" si="86"/>
        <v>0</v>
      </c>
      <c r="Z116" s="764" t="s">
        <v>121</v>
      </c>
      <c r="AA116" s="765" t="s">
        <v>121</v>
      </c>
      <c r="AB116" s="745">
        <f t="shared" si="87"/>
        <v>0</v>
      </c>
      <c r="AC116" s="764" t="s">
        <v>121</v>
      </c>
      <c r="AD116" s="765">
        <v>1</v>
      </c>
      <c r="AE116" s="745">
        <f t="shared" si="75"/>
        <v>1</v>
      </c>
      <c r="AF116" s="764" t="s">
        <v>121</v>
      </c>
      <c r="AG116" s="765" t="s">
        <v>121</v>
      </c>
      <c r="AH116" s="745">
        <f t="shared" si="76"/>
        <v>0</v>
      </c>
      <c r="AI116" s="764" t="s">
        <v>121</v>
      </c>
      <c r="AJ116" s="765" t="s">
        <v>121</v>
      </c>
      <c r="AK116" s="745">
        <f t="shared" si="77"/>
        <v>0</v>
      </c>
      <c r="AL116" s="764" t="s">
        <v>121</v>
      </c>
      <c r="AM116" s="765">
        <v>1</v>
      </c>
      <c r="AN116" s="745">
        <f t="shared" si="78"/>
        <v>1</v>
      </c>
      <c r="AO116" s="744" t="s">
        <v>121</v>
      </c>
      <c r="AP116" s="773" t="s">
        <v>121</v>
      </c>
      <c r="AQ116" s="771">
        <f t="shared" si="88"/>
        <v>0</v>
      </c>
      <c r="AR116" s="744" t="s">
        <v>121</v>
      </c>
      <c r="AS116" s="773">
        <v>1</v>
      </c>
      <c r="AT116" s="745">
        <f t="shared" si="89"/>
        <v>1</v>
      </c>
      <c r="AU116" s="766">
        <f t="shared" si="90"/>
        <v>0</v>
      </c>
      <c r="AV116" s="767">
        <f t="shared" si="91"/>
        <v>4</v>
      </c>
      <c r="AW116" s="768">
        <f t="shared" si="92"/>
        <v>4</v>
      </c>
      <c r="AX116" s="766">
        <f t="shared" si="93"/>
        <v>0</v>
      </c>
      <c r="AY116" s="767">
        <f t="shared" si="94"/>
        <v>0</v>
      </c>
      <c r="AZ116" s="768">
        <f t="shared" si="95"/>
        <v>0</v>
      </c>
      <c r="BA116" s="766">
        <f t="shared" si="96"/>
        <v>0</v>
      </c>
      <c r="BB116" s="767">
        <f t="shared" si="97"/>
        <v>1</v>
      </c>
      <c r="BC116" s="769">
        <f t="shared" si="98"/>
        <v>1</v>
      </c>
      <c r="BD116" s="770">
        <f t="shared" si="99"/>
        <v>5</v>
      </c>
    </row>
    <row r="117" spans="1:56" x14ac:dyDescent="0.2">
      <c r="A117" s="763" t="s">
        <v>95</v>
      </c>
      <c r="B117" s="764" t="s">
        <v>121</v>
      </c>
      <c r="C117" s="765">
        <v>1</v>
      </c>
      <c r="D117" s="745">
        <f t="shared" si="80"/>
        <v>1</v>
      </c>
      <c r="E117" s="764" t="s">
        <v>121</v>
      </c>
      <c r="F117" s="765" t="s">
        <v>121</v>
      </c>
      <c r="G117" s="745">
        <f t="shared" si="81"/>
        <v>0</v>
      </c>
      <c r="H117" s="764" t="s">
        <v>121</v>
      </c>
      <c r="I117" s="765" t="s">
        <v>121</v>
      </c>
      <c r="J117" s="745">
        <f t="shared" si="82"/>
        <v>0</v>
      </c>
      <c r="K117" s="764" t="s">
        <v>121</v>
      </c>
      <c r="L117" s="765" t="s">
        <v>121</v>
      </c>
      <c r="M117" s="745">
        <f t="shared" si="83"/>
        <v>0</v>
      </c>
      <c r="N117" s="764" t="s">
        <v>121</v>
      </c>
      <c r="O117" s="765" t="s">
        <v>121</v>
      </c>
      <c r="P117" s="745">
        <f t="shared" si="84"/>
        <v>0</v>
      </c>
      <c r="Q117" s="764" t="s">
        <v>121</v>
      </c>
      <c r="R117" s="765" t="s">
        <v>121</v>
      </c>
      <c r="S117" s="745">
        <f t="shared" si="79"/>
        <v>0</v>
      </c>
      <c r="T117" s="764" t="s">
        <v>121</v>
      </c>
      <c r="U117" s="765" t="s">
        <v>121</v>
      </c>
      <c r="V117" s="745">
        <f t="shared" si="85"/>
        <v>0</v>
      </c>
      <c r="W117" s="764" t="s">
        <v>121</v>
      </c>
      <c r="X117" s="765" t="s">
        <v>121</v>
      </c>
      <c r="Y117" s="745">
        <f t="shared" si="86"/>
        <v>0</v>
      </c>
      <c r="Z117" s="764" t="s">
        <v>121</v>
      </c>
      <c r="AA117" s="765" t="s">
        <v>121</v>
      </c>
      <c r="AB117" s="745">
        <f t="shared" si="87"/>
        <v>0</v>
      </c>
      <c r="AC117" s="764" t="s">
        <v>121</v>
      </c>
      <c r="AD117" s="765" t="s">
        <v>121</v>
      </c>
      <c r="AE117" s="745">
        <f t="shared" si="75"/>
        <v>0</v>
      </c>
      <c r="AF117" s="764" t="s">
        <v>121</v>
      </c>
      <c r="AG117" s="765" t="s">
        <v>121</v>
      </c>
      <c r="AH117" s="745">
        <f t="shared" si="76"/>
        <v>0</v>
      </c>
      <c r="AI117" s="764" t="s">
        <v>121</v>
      </c>
      <c r="AJ117" s="765" t="s">
        <v>121</v>
      </c>
      <c r="AK117" s="745">
        <f t="shared" si="77"/>
        <v>0</v>
      </c>
      <c r="AL117" s="764" t="s">
        <v>121</v>
      </c>
      <c r="AM117" s="765" t="s">
        <v>121</v>
      </c>
      <c r="AN117" s="745">
        <f t="shared" si="78"/>
        <v>0</v>
      </c>
      <c r="AO117" s="744" t="s">
        <v>121</v>
      </c>
      <c r="AP117" s="773" t="s">
        <v>121</v>
      </c>
      <c r="AQ117" s="771">
        <f t="shared" si="88"/>
        <v>0</v>
      </c>
      <c r="AR117" s="744" t="s">
        <v>121</v>
      </c>
      <c r="AS117" s="773" t="s">
        <v>121</v>
      </c>
      <c r="AT117" s="745">
        <f t="shared" si="89"/>
        <v>0</v>
      </c>
      <c r="AU117" s="766">
        <f t="shared" si="90"/>
        <v>0</v>
      </c>
      <c r="AV117" s="767">
        <f t="shared" si="91"/>
        <v>1</v>
      </c>
      <c r="AW117" s="768">
        <f t="shared" si="92"/>
        <v>1</v>
      </c>
      <c r="AX117" s="766">
        <f t="shared" si="93"/>
        <v>0</v>
      </c>
      <c r="AY117" s="767">
        <f t="shared" si="94"/>
        <v>0</v>
      </c>
      <c r="AZ117" s="768">
        <f t="shared" si="95"/>
        <v>0</v>
      </c>
      <c r="BA117" s="766">
        <f t="shared" si="96"/>
        <v>0</v>
      </c>
      <c r="BB117" s="767">
        <f t="shared" si="97"/>
        <v>0</v>
      </c>
      <c r="BC117" s="769">
        <f t="shared" si="98"/>
        <v>0</v>
      </c>
      <c r="BD117" s="770">
        <f t="shared" si="99"/>
        <v>1</v>
      </c>
    </row>
    <row r="118" spans="1:56" x14ac:dyDescent="0.2">
      <c r="A118" s="774" t="s">
        <v>96</v>
      </c>
      <c r="B118" s="764">
        <v>2</v>
      </c>
      <c r="C118" s="765">
        <v>78</v>
      </c>
      <c r="D118" s="745">
        <f t="shared" si="80"/>
        <v>80</v>
      </c>
      <c r="E118" s="764" t="s">
        <v>121</v>
      </c>
      <c r="F118" s="765">
        <v>4</v>
      </c>
      <c r="G118" s="771">
        <f t="shared" si="81"/>
        <v>4</v>
      </c>
      <c r="H118" s="764" t="s">
        <v>121</v>
      </c>
      <c r="I118" s="765">
        <v>10</v>
      </c>
      <c r="J118" s="771">
        <f t="shared" si="82"/>
        <v>10</v>
      </c>
      <c r="K118" s="764" t="s">
        <v>121</v>
      </c>
      <c r="L118" s="765">
        <v>47</v>
      </c>
      <c r="M118" s="771">
        <f t="shared" si="83"/>
        <v>47</v>
      </c>
      <c r="N118" s="764" t="s">
        <v>121</v>
      </c>
      <c r="O118" s="765">
        <v>2</v>
      </c>
      <c r="P118" s="771">
        <f t="shared" si="84"/>
        <v>2</v>
      </c>
      <c r="Q118" s="764" t="s">
        <v>121</v>
      </c>
      <c r="R118" s="765" t="s">
        <v>121</v>
      </c>
      <c r="S118" s="771">
        <f t="shared" si="79"/>
        <v>0</v>
      </c>
      <c r="T118" s="764">
        <v>1</v>
      </c>
      <c r="U118" s="765">
        <v>32</v>
      </c>
      <c r="V118" s="771">
        <f t="shared" si="85"/>
        <v>33</v>
      </c>
      <c r="W118" s="764" t="s">
        <v>121</v>
      </c>
      <c r="X118" s="765">
        <v>2</v>
      </c>
      <c r="Y118" s="771">
        <f t="shared" si="86"/>
        <v>2</v>
      </c>
      <c r="Z118" s="764" t="s">
        <v>121</v>
      </c>
      <c r="AA118" s="765">
        <v>2</v>
      </c>
      <c r="AB118" s="771">
        <f t="shared" si="87"/>
        <v>2</v>
      </c>
      <c r="AC118" s="764">
        <v>1</v>
      </c>
      <c r="AD118" s="765">
        <v>79</v>
      </c>
      <c r="AE118" s="771">
        <f t="shared" si="75"/>
        <v>80</v>
      </c>
      <c r="AF118" s="764" t="s">
        <v>121</v>
      </c>
      <c r="AG118" s="765">
        <v>4</v>
      </c>
      <c r="AH118" s="771">
        <f t="shared" si="76"/>
        <v>4</v>
      </c>
      <c r="AI118" s="764" t="s">
        <v>121</v>
      </c>
      <c r="AJ118" s="765">
        <v>2</v>
      </c>
      <c r="AK118" s="771">
        <f t="shared" si="77"/>
        <v>2</v>
      </c>
      <c r="AL118" s="764">
        <v>3</v>
      </c>
      <c r="AM118" s="765">
        <v>88</v>
      </c>
      <c r="AN118" s="771">
        <f t="shared" si="78"/>
        <v>91</v>
      </c>
      <c r="AO118" s="744" t="s">
        <v>121</v>
      </c>
      <c r="AP118" s="773">
        <v>7</v>
      </c>
      <c r="AQ118" s="771">
        <f t="shared" si="88"/>
        <v>7</v>
      </c>
      <c r="AR118" s="744" t="s">
        <v>121</v>
      </c>
      <c r="AS118" s="773">
        <v>5</v>
      </c>
      <c r="AT118" s="745">
        <f t="shared" si="89"/>
        <v>5</v>
      </c>
      <c r="AU118" s="766">
        <f t="shared" si="90"/>
        <v>6</v>
      </c>
      <c r="AV118" s="767">
        <f t="shared" si="91"/>
        <v>245</v>
      </c>
      <c r="AW118" s="768">
        <f t="shared" si="92"/>
        <v>251</v>
      </c>
      <c r="AX118" s="766">
        <f t="shared" si="93"/>
        <v>0</v>
      </c>
      <c r="AY118" s="767">
        <f t="shared" si="94"/>
        <v>15</v>
      </c>
      <c r="AZ118" s="768">
        <f t="shared" si="95"/>
        <v>15</v>
      </c>
      <c r="BA118" s="766">
        <f t="shared" si="96"/>
        <v>0</v>
      </c>
      <c r="BB118" s="767">
        <f t="shared" si="97"/>
        <v>17</v>
      </c>
      <c r="BC118" s="769">
        <f t="shared" si="98"/>
        <v>17</v>
      </c>
      <c r="BD118" s="770">
        <f t="shared" si="99"/>
        <v>283</v>
      </c>
    </row>
    <row r="119" spans="1:56" x14ac:dyDescent="0.2">
      <c r="A119" s="763" t="s">
        <v>97</v>
      </c>
      <c r="B119" s="764">
        <v>8</v>
      </c>
      <c r="C119" s="765">
        <v>74</v>
      </c>
      <c r="D119" s="745">
        <f t="shared" si="80"/>
        <v>82</v>
      </c>
      <c r="E119" s="764" t="s">
        <v>121</v>
      </c>
      <c r="F119" s="765">
        <v>1</v>
      </c>
      <c r="G119" s="745">
        <f t="shared" si="81"/>
        <v>1</v>
      </c>
      <c r="H119" s="764" t="s">
        <v>121</v>
      </c>
      <c r="I119" s="765">
        <v>2</v>
      </c>
      <c r="J119" s="745">
        <f t="shared" si="82"/>
        <v>2</v>
      </c>
      <c r="K119" s="764">
        <v>2</v>
      </c>
      <c r="L119" s="765">
        <v>37</v>
      </c>
      <c r="M119" s="745">
        <f t="shared" si="83"/>
        <v>39</v>
      </c>
      <c r="N119" s="764" t="s">
        <v>121</v>
      </c>
      <c r="O119" s="765">
        <v>7</v>
      </c>
      <c r="P119" s="745">
        <f t="shared" si="84"/>
        <v>7</v>
      </c>
      <c r="Q119" s="764" t="s">
        <v>121</v>
      </c>
      <c r="R119" s="765">
        <v>3</v>
      </c>
      <c r="S119" s="745">
        <f t="shared" si="79"/>
        <v>3</v>
      </c>
      <c r="T119" s="764">
        <v>13</v>
      </c>
      <c r="U119" s="765">
        <v>47</v>
      </c>
      <c r="V119" s="745">
        <f t="shared" si="85"/>
        <v>60</v>
      </c>
      <c r="W119" s="764" t="s">
        <v>121</v>
      </c>
      <c r="X119" s="765">
        <v>1</v>
      </c>
      <c r="Y119" s="745">
        <f t="shared" si="86"/>
        <v>1</v>
      </c>
      <c r="Z119" s="764" t="s">
        <v>121</v>
      </c>
      <c r="AA119" s="765">
        <v>1</v>
      </c>
      <c r="AB119" s="745">
        <f t="shared" si="87"/>
        <v>1</v>
      </c>
      <c r="AC119" s="764">
        <v>15</v>
      </c>
      <c r="AD119" s="765">
        <v>84</v>
      </c>
      <c r="AE119" s="745">
        <f t="shared" si="75"/>
        <v>99</v>
      </c>
      <c r="AF119" s="764" t="s">
        <v>121</v>
      </c>
      <c r="AG119" s="765">
        <v>8</v>
      </c>
      <c r="AH119" s="745">
        <f t="shared" si="76"/>
        <v>8</v>
      </c>
      <c r="AI119" s="764" t="s">
        <v>121</v>
      </c>
      <c r="AJ119" s="765">
        <v>4</v>
      </c>
      <c r="AK119" s="745">
        <f t="shared" si="77"/>
        <v>4</v>
      </c>
      <c r="AL119" s="764">
        <v>13</v>
      </c>
      <c r="AM119" s="765">
        <v>68</v>
      </c>
      <c r="AN119" s="745">
        <f t="shared" si="78"/>
        <v>81</v>
      </c>
      <c r="AO119" s="744">
        <v>1</v>
      </c>
      <c r="AP119" s="773">
        <v>6</v>
      </c>
      <c r="AQ119" s="771">
        <f t="shared" si="88"/>
        <v>7</v>
      </c>
      <c r="AR119" s="744" t="s">
        <v>121</v>
      </c>
      <c r="AS119" s="773">
        <v>9</v>
      </c>
      <c r="AT119" s="745">
        <f t="shared" si="89"/>
        <v>9</v>
      </c>
      <c r="AU119" s="766">
        <f t="shared" si="90"/>
        <v>36</v>
      </c>
      <c r="AV119" s="767">
        <f t="shared" si="91"/>
        <v>226</v>
      </c>
      <c r="AW119" s="768">
        <f t="shared" si="92"/>
        <v>262</v>
      </c>
      <c r="AX119" s="766">
        <f t="shared" si="93"/>
        <v>1</v>
      </c>
      <c r="AY119" s="767">
        <f t="shared" si="94"/>
        <v>15</v>
      </c>
      <c r="AZ119" s="768">
        <f t="shared" si="95"/>
        <v>16</v>
      </c>
      <c r="BA119" s="766">
        <f t="shared" si="96"/>
        <v>0</v>
      </c>
      <c r="BB119" s="767">
        <f t="shared" si="97"/>
        <v>15</v>
      </c>
      <c r="BC119" s="769">
        <f t="shared" si="98"/>
        <v>15</v>
      </c>
      <c r="BD119" s="770">
        <f t="shared" si="99"/>
        <v>293</v>
      </c>
    </row>
    <row r="120" spans="1:56" x14ac:dyDescent="0.2">
      <c r="A120" s="763" t="s">
        <v>98</v>
      </c>
      <c r="B120" s="764">
        <v>4</v>
      </c>
      <c r="C120" s="765" t="s">
        <v>121</v>
      </c>
      <c r="D120" s="745">
        <f t="shared" si="80"/>
        <v>4</v>
      </c>
      <c r="E120" s="764" t="s">
        <v>121</v>
      </c>
      <c r="F120" s="765" t="s">
        <v>121</v>
      </c>
      <c r="G120" s="745">
        <f t="shared" si="81"/>
        <v>0</v>
      </c>
      <c r="H120" s="764" t="s">
        <v>121</v>
      </c>
      <c r="I120" s="765" t="s">
        <v>121</v>
      </c>
      <c r="J120" s="745">
        <f t="shared" si="82"/>
        <v>0</v>
      </c>
      <c r="K120" s="764">
        <v>3</v>
      </c>
      <c r="L120" s="765">
        <v>2</v>
      </c>
      <c r="M120" s="745">
        <f t="shared" si="83"/>
        <v>5</v>
      </c>
      <c r="N120" s="764" t="s">
        <v>121</v>
      </c>
      <c r="O120" s="765" t="s">
        <v>121</v>
      </c>
      <c r="P120" s="745">
        <f t="shared" si="84"/>
        <v>0</v>
      </c>
      <c r="Q120" s="764">
        <v>1</v>
      </c>
      <c r="R120" s="765" t="s">
        <v>121</v>
      </c>
      <c r="S120" s="745">
        <f t="shared" si="79"/>
        <v>1</v>
      </c>
      <c r="T120" s="764">
        <v>1</v>
      </c>
      <c r="U120" s="765">
        <v>1</v>
      </c>
      <c r="V120" s="745">
        <f t="shared" si="85"/>
        <v>2</v>
      </c>
      <c r="W120" s="764" t="s">
        <v>121</v>
      </c>
      <c r="X120" s="765" t="s">
        <v>121</v>
      </c>
      <c r="Y120" s="745">
        <f t="shared" si="86"/>
        <v>0</v>
      </c>
      <c r="Z120" s="764" t="s">
        <v>121</v>
      </c>
      <c r="AA120" s="765" t="s">
        <v>121</v>
      </c>
      <c r="AB120" s="745">
        <f t="shared" si="87"/>
        <v>0</v>
      </c>
      <c r="AC120" s="764">
        <v>4</v>
      </c>
      <c r="AD120" s="765">
        <v>3</v>
      </c>
      <c r="AE120" s="745">
        <f t="shared" si="75"/>
        <v>7</v>
      </c>
      <c r="AF120" s="764" t="s">
        <v>121</v>
      </c>
      <c r="AG120" s="765" t="s">
        <v>121</v>
      </c>
      <c r="AH120" s="745">
        <f t="shared" si="76"/>
        <v>0</v>
      </c>
      <c r="AI120" s="764">
        <v>1</v>
      </c>
      <c r="AJ120" s="765" t="s">
        <v>121</v>
      </c>
      <c r="AK120" s="745">
        <f t="shared" si="77"/>
        <v>1</v>
      </c>
      <c r="AL120" s="764">
        <v>3</v>
      </c>
      <c r="AM120" s="765" t="s">
        <v>121</v>
      </c>
      <c r="AN120" s="745">
        <f t="shared" si="78"/>
        <v>3</v>
      </c>
      <c r="AO120" s="744">
        <v>1</v>
      </c>
      <c r="AP120" s="773" t="s">
        <v>121</v>
      </c>
      <c r="AQ120" s="771">
        <f t="shared" si="88"/>
        <v>1</v>
      </c>
      <c r="AR120" s="744" t="s">
        <v>121</v>
      </c>
      <c r="AS120" s="773" t="s">
        <v>121</v>
      </c>
      <c r="AT120" s="745">
        <f t="shared" si="89"/>
        <v>0</v>
      </c>
      <c r="AU120" s="766">
        <f t="shared" si="90"/>
        <v>11</v>
      </c>
      <c r="AV120" s="767">
        <f t="shared" si="91"/>
        <v>3</v>
      </c>
      <c r="AW120" s="768">
        <f t="shared" si="92"/>
        <v>14</v>
      </c>
      <c r="AX120" s="766">
        <f t="shared" si="93"/>
        <v>1</v>
      </c>
      <c r="AY120" s="767">
        <f t="shared" si="94"/>
        <v>0</v>
      </c>
      <c r="AZ120" s="768">
        <f t="shared" si="95"/>
        <v>1</v>
      </c>
      <c r="BA120" s="766">
        <f t="shared" si="96"/>
        <v>1</v>
      </c>
      <c r="BB120" s="767">
        <f t="shared" si="97"/>
        <v>0</v>
      </c>
      <c r="BC120" s="769">
        <f t="shared" si="98"/>
        <v>1</v>
      </c>
      <c r="BD120" s="770">
        <f t="shared" si="99"/>
        <v>16</v>
      </c>
    </row>
    <row r="121" spans="1:56" x14ac:dyDescent="0.2">
      <c r="A121" s="763" t="s">
        <v>99</v>
      </c>
      <c r="B121" s="764" t="s">
        <v>121</v>
      </c>
      <c r="C121" s="765">
        <v>2</v>
      </c>
      <c r="D121" s="745">
        <f t="shared" si="80"/>
        <v>2</v>
      </c>
      <c r="E121" s="764" t="s">
        <v>121</v>
      </c>
      <c r="F121" s="765" t="s">
        <v>121</v>
      </c>
      <c r="G121" s="745">
        <f t="shared" si="81"/>
        <v>0</v>
      </c>
      <c r="H121" s="764" t="s">
        <v>121</v>
      </c>
      <c r="I121" s="765" t="s">
        <v>121</v>
      </c>
      <c r="J121" s="745">
        <f t="shared" si="82"/>
        <v>0</v>
      </c>
      <c r="K121" s="764" t="s">
        <v>121</v>
      </c>
      <c r="L121" s="765" t="s">
        <v>121</v>
      </c>
      <c r="M121" s="745">
        <f t="shared" si="83"/>
        <v>0</v>
      </c>
      <c r="N121" s="764" t="s">
        <v>121</v>
      </c>
      <c r="O121" s="765" t="s">
        <v>121</v>
      </c>
      <c r="P121" s="745">
        <f t="shared" si="84"/>
        <v>0</v>
      </c>
      <c r="Q121" s="764" t="s">
        <v>121</v>
      </c>
      <c r="R121" s="765" t="s">
        <v>121</v>
      </c>
      <c r="S121" s="745">
        <f t="shared" si="79"/>
        <v>0</v>
      </c>
      <c r="T121" s="764" t="s">
        <v>121</v>
      </c>
      <c r="U121" s="765">
        <v>1</v>
      </c>
      <c r="V121" s="745">
        <f t="shared" si="85"/>
        <v>1</v>
      </c>
      <c r="W121" s="764" t="s">
        <v>121</v>
      </c>
      <c r="X121" s="765" t="s">
        <v>121</v>
      </c>
      <c r="Y121" s="745">
        <f t="shared" si="86"/>
        <v>0</v>
      </c>
      <c r="Z121" s="764" t="s">
        <v>121</v>
      </c>
      <c r="AA121" s="765" t="s">
        <v>121</v>
      </c>
      <c r="AB121" s="745">
        <f t="shared" si="87"/>
        <v>0</v>
      </c>
      <c r="AC121" s="764" t="s">
        <v>121</v>
      </c>
      <c r="AD121" s="765">
        <v>1</v>
      </c>
      <c r="AE121" s="745">
        <f t="shared" si="75"/>
        <v>1</v>
      </c>
      <c r="AF121" s="764" t="s">
        <v>121</v>
      </c>
      <c r="AG121" s="765" t="s">
        <v>121</v>
      </c>
      <c r="AH121" s="745">
        <f t="shared" si="76"/>
        <v>0</v>
      </c>
      <c r="AI121" s="764" t="s">
        <v>121</v>
      </c>
      <c r="AJ121" s="765" t="s">
        <v>121</v>
      </c>
      <c r="AK121" s="745">
        <f t="shared" si="77"/>
        <v>0</v>
      </c>
      <c r="AL121" s="764" t="s">
        <v>121</v>
      </c>
      <c r="AM121" s="765">
        <v>2</v>
      </c>
      <c r="AN121" s="745">
        <f t="shared" si="78"/>
        <v>2</v>
      </c>
      <c r="AO121" s="744" t="s">
        <v>121</v>
      </c>
      <c r="AP121" s="773" t="s">
        <v>121</v>
      </c>
      <c r="AQ121" s="771">
        <f t="shared" si="88"/>
        <v>0</v>
      </c>
      <c r="AR121" s="744" t="s">
        <v>121</v>
      </c>
      <c r="AS121" s="773" t="s">
        <v>121</v>
      </c>
      <c r="AT121" s="745">
        <f t="shared" si="89"/>
        <v>0</v>
      </c>
      <c r="AU121" s="766">
        <f t="shared" si="90"/>
        <v>0</v>
      </c>
      <c r="AV121" s="767">
        <f t="shared" si="91"/>
        <v>5</v>
      </c>
      <c r="AW121" s="768">
        <f t="shared" si="92"/>
        <v>5</v>
      </c>
      <c r="AX121" s="766">
        <f t="shared" si="93"/>
        <v>0</v>
      </c>
      <c r="AY121" s="767">
        <f t="shared" si="94"/>
        <v>0</v>
      </c>
      <c r="AZ121" s="768">
        <f t="shared" si="95"/>
        <v>0</v>
      </c>
      <c r="BA121" s="766">
        <f t="shared" si="96"/>
        <v>0</v>
      </c>
      <c r="BB121" s="767">
        <f t="shared" si="97"/>
        <v>0</v>
      </c>
      <c r="BC121" s="769">
        <f t="shared" si="98"/>
        <v>0</v>
      </c>
      <c r="BD121" s="770">
        <f t="shared" si="99"/>
        <v>5</v>
      </c>
    </row>
    <row r="122" spans="1:56" x14ac:dyDescent="0.2">
      <c r="A122" s="763" t="s">
        <v>100</v>
      </c>
      <c r="B122" s="764">
        <v>977</v>
      </c>
      <c r="C122" s="765">
        <v>717</v>
      </c>
      <c r="D122" s="745">
        <f t="shared" si="80"/>
        <v>1694</v>
      </c>
      <c r="E122" s="764">
        <v>111</v>
      </c>
      <c r="F122" s="765">
        <v>170</v>
      </c>
      <c r="G122" s="745">
        <f t="shared" si="81"/>
        <v>281</v>
      </c>
      <c r="H122" s="764">
        <v>59</v>
      </c>
      <c r="I122" s="765">
        <v>46</v>
      </c>
      <c r="J122" s="745">
        <f t="shared" si="82"/>
        <v>105</v>
      </c>
      <c r="K122" s="764">
        <v>616</v>
      </c>
      <c r="L122" s="765">
        <v>455</v>
      </c>
      <c r="M122" s="745">
        <f t="shared" si="83"/>
        <v>1071</v>
      </c>
      <c r="N122" s="764">
        <v>80</v>
      </c>
      <c r="O122" s="765">
        <v>93</v>
      </c>
      <c r="P122" s="745">
        <f t="shared" si="84"/>
        <v>173</v>
      </c>
      <c r="Q122" s="764">
        <v>49</v>
      </c>
      <c r="R122" s="765">
        <v>53</v>
      </c>
      <c r="S122" s="745">
        <f t="shared" si="79"/>
        <v>102</v>
      </c>
      <c r="T122" s="764">
        <v>1157</v>
      </c>
      <c r="U122" s="765">
        <v>1256</v>
      </c>
      <c r="V122" s="745">
        <f t="shared" si="85"/>
        <v>2413</v>
      </c>
      <c r="W122" s="764">
        <v>23</v>
      </c>
      <c r="X122" s="765">
        <v>17</v>
      </c>
      <c r="Y122" s="745">
        <f t="shared" si="86"/>
        <v>40</v>
      </c>
      <c r="Z122" s="764">
        <v>33</v>
      </c>
      <c r="AA122" s="765">
        <v>33</v>
      </c>
      <c r="AB122" s="745">
        <f t="shared" si="87"/>
        <v>66</v>
      </c>
      <c r="AC122" s="764">
        <v>1773</v>
      </c>
      <c r="AD122" s="765">
        <v>1711</v>
      </c>
      <c r="AE122" s="745">
        <f t="shared" si="75"/>
        <v>3484</v>
      </c>
      <c r="AF122" s="764">
        <v>103</v>
      </c>
      <c r="AG122" s="765">
        <v>110</v>
      </c>
      <c r="AH122" s="745">
        <f t="shared" si="76"/>
        <v>213</v>
      </c>
      <c r="AI122" s="764">
        <v>82</v>
      </c>
      <c r="AJ122" s="765">
        <v>86</v>
      </c>
      <c r="AK122" s="745">
        <f t="shared" si="77"/>
        <v>168</v>
      </c>
      <c r="AL122" s="764">
        <v>3004</v>
      </c>
      <c r="AM122" s="765">
        <v>3725</v>
      </c>
      <c r="AN122" s="745">
        <f t="shared" si="78"/>
        <v>6729</v>
      </c>
      <c r="AO122" s="744">
        <v>120</v>
      </c>
      <c r="AP122" s="773">
        <v>207</v>
      </c>
      <c r="AQ122" s="771">
        <f t="shared" si="88"/>
        <v>327</v>
      </c>
      <c r="AR122" s="744">
        <v>101</v>
      </c>
      <c r="AS122" s="773">
        <v>100</v>
      </c>
      <c r="AT122" s="745">
        <f t="shared" si="89"/>
        <v>201</v>
      </c>
      <c r="AU122" s="766">
        <f t="shared" si="90"/>
        <v>5754</v>
      </c>
      <c r="AV122" s="767">
        <f t="shared" si="91"/>
        <v>6153</v>
      </c>
      <c r="AW122" s="768">
        <f t="shared" si="92"/>
        <v>11907</v>
      </c>
      <c r="AX122" s="766">
        <f t="shared" si="93"/>
        <v>334</v>
      </c>
      <c r="AY122" s="767">
        <f t="shared" si="94"/>
        <v>487</v>
      </c>
      <c r="AZ122" s="768">
        <f t="shared" si="95"/>
        <v>821</v>
      </c>
      <c r="BA122" s="766">
        <f t="shared" si="96"/>
        <v>242</v>
      </c>
      <c r="BB122" s="767">
        <f t="shared" si="97"/>
        <v>232</v>
      </c>
      <c r="BC122" s="769">
        <f t="shared" si="98"/>
        <v>474</v>
      </c>
      <c r="BD122" s="770">
        <f t="shared" si="99"/>
        <v>13202</v>
      </c>
    </row>
    <row r="123" spans="1:56" x14ac:dyDescent="0.2">
      <c r="A123" s="763" t="s">
        <v>150</v>
      </c>
      <c r="B123" s="764" t="s">
        <v>121</v>
      </c>
      <c r="C123" s="765" t="s">
        <v>121</v>
      </c>
      <c r="D123" s="745">
        <f t="shared" si="80"/>
        <v>0</v>
      </c>
      <c r="E123" s="764" t="s">
        <v>121</v>
      </c>
      <c r="F123" s="765" t="s">
        <v>121</v>
      </c>
      <c r="G123" s="771">
        <f t="shared" si="81"/>
        <v>0</v>
      </c>
      <c r="H123" s="764" t="s">
        <v>121</v>
      </c>
      <c r="I123" s="765" t="s">
        <v>121</v>
      </c>
      <c r="J123" s="771">
        <f t="shared" si="82"/>
        <v>0</v>
      </c>
      <c r="K123" s="764" t="s">
        <v>121</v>
      </c>
      <c r="L123" s="765" t="s">
        <v>121</v>
      </c>
      <c r="M123" s="771">
        <f t="shared" si="83"/>
        <v>0</v>
      </c>
      <c r="N123" s="764" t="s">
        <v>121</v>
      </c>
      <c r="O123" s="765" t="s">
        <v>121</v>
      </c>
      <c r="P123" s="771">
        <f t="shared" si="84"/>
        <v>0</v>
      </c>
      <c r="Q123" s="764" t="s">
        <v>121</v>
      </c>
      <c r="R123" s="765" t="s">
        <v>121</v>
      </c>
      <c r="S123" s="771">
        <f t="shared" si="79"/>
        <v>0</v>
      </c>
      <c r="T123" s="764" t="s">
        <v>121</v>
      </c>
      <c r="U123" s="765">
        <v>1</v>
      </c>
      <c r="V123" s="771">
        <f t="shared" si="85"/>
        <v>1</v>
      </c>
      <c r="W123" s="764" t="s">
        <v>121</v>
      </c>
      <c r="X123" s="765" t="s">
        <v>121</v>
      </c>
      <c r="Y123" s="771">
        <f t="shared" si="86"/>
        <v>0</v>
      </c>
      <c r="Z123" s="764">
        <v>1</v>
      </c>
      <c r="AA123" s="765" t="s">
        <v>121</v>
      </c>
      <c r="AB123" s="771">
        <f t="shared" si="87"/>
        <v>1</v>
      </c>
      <c r="AC123" s="764" t="s">
        <v>121</v>
      </c>
      <c r="AD123" s="765">
        <v>1</v>
      </c>
      <c r="AE123" s="771">
        <f t="shared" si="75"/>
        <v>1</v>
      </c>
      <c r="AF123" s="764" t="s">
        <v>121</v>
      </c>
      <c r="AG123" s="765" t="s">
        <v>121</v>
      </c>
      <c r="AH123" s="771">
        <f t="shared" si="76"/>
        <v>0</v>
      </c>
      <c r="AI123" s="764">
        <v>1</v>
      </c>
      <c r="AJ123" s="765" t="s">
        <v>121</v>
      </c>
      <c r="AK123" s="771">
        <f t="shared" si="77"/>
        <v>1</v>
      </c>
      <c r="AL123" s="764" t="s">
        <v>121</v>
      </c>
      <c r="AM123" s="765">
        <v>1</v>
      </c>
      <c r="AN123" s="771">
        <f t="shared" si="78"/>
        <v>1</v>
      </c>
      <c r="AO123" s="744" t="s">
        <v>121</v>
      </c>
      <c r="AP123" s="773" t="s">
        <v>121</v>
      </c>
      <c r="AQ123" s="771">
        <f t="shared" si="88"/>
        <v>0</v>
      </c>
      <c r="AR123" s="744" t="s">
        <v>121</v>
      </c>
      <c r="AS123" s="773" t="s">
        <v>121</v>
      </c>
      <c r="AT123" s="745">
        <f t="shared" si="89"/>
        <v>0</v>
      </c>
      <c r="AU123" s="766">
        <f t="shared" si="90"/>
        <v>0</v>
      </c>
      <c r="AV123" s="767">
        <f t="shared" si="91"/>
        <v>2</v>
      </c>
      <c r="AW123" s="768">
        <f t="shared" si="92"/>
        <v>2</v>
      </c>
      <c r="AX123" s="766">
        <f t="shared" si="93"/>
        <v>0</v>
      </c>
      <c r="AY123" s="767">
        <f t="shared" si="94"/>
        <v>0</v>
      </c>
      <c r="AZ123" s="768">
        <f t="shared" si="95"/>
        <v>0</v>
      </c>
      <c r="BA123" s="766">
        <f t="shared" si="96"/>
        <v>1</v>
      </c>
      <c r="BB123" s="767">
        <f t="shared" si="97"/>
        <v>0</v>
      </c>
      <c r="BC123" s="769">
        <f t="shared" si="98"/>
        <v>1</v>
      </c>
      <c r="BD123" s="770">
        <f t="shared" si="99"/>
        <v>3</v>
      </c>
    </row>
    <row r="124" spans="1:56" x14ac:dyDescent="0.2">
      <c r="A124" s="763" t="s">
        <v>101</v>
      </c>
      <c r="B124" s="764">
        <v>5</v>
      </c>
      <c r="C124" s="765">
        <v>6</v>
      </c>
      <c r="D124" s="745">
        <f t="shared" si="80"/>
        <v>11</v>
      </c>
      <c r="E124" s="764" t="s">
        <v>121</v>
      </c>
      <c r="F124" s="765">
        <v>1</v>
      </c>
      <c r="G124" s="771">
        <f t="shared" si="81"/>
        <v>1</v>
      </c>
      <c r="H124" s="764" t="s">
        <v>121</v>
      </c>
      <c r="I124" s="765" t="s">
        <v>121</v>
      </c>
      <c r="J124" s="771">
        <f t="shared" si="82"/>
        <v>0</v>
      </c>
      <c r="K124" s="764">
        <v>3</v>
      </c>
      <c r="L124" s="765">
        <v>3</v>
      </c>
      <c r="M124" s="771">
        <f t="shared" si="83"/>
        <v>6</v>
      </c>
      <c r="N124" s="764" t="s">
        <v>121</v>
      </c>
      <c r="O124" s="765" t="s">
        <v>121</v>
      </c>
      <c r="P124" s="771">
        <f t="shared" si="84"/>
        <v>0</v>
      </c>
      <c r="Q124" s="764">
        <v>1</v>
      </c>
      <c r="R124" s="765" t="s">
        <v>121</v>
      </c>
      <c r="S124" s="771">
        <f t="shared" si="79"/>
        <v>1</v>
      </c>
      <c r="T124" s="764">
        <v>15</v>
      </c>
      <c r="U124" s="765">
        <v>8</v>
      </c>
      <c r="V124" s="771">
        <f t="shared" si="85"/>
        <v>23</v>
      </c>
      <c r="W124" s="764" t="s">
        <v>121</v>
      </c>
      <c r="X124" s="765" t="s">
        <v>121</v>
      </c>
      <c r="Y124" s="771">
        <f t="shared" si="86"/>
        <v>0</v>
      </c>
      <c r="Z124" s="764">
        <v>1</v>
      </c>
      <c r="AA124" s="765" t="s">
        <v>121</v>
      </c>
      <c r="AB124" s="771">
        <f t="shared" si="87"/>
        <v>1</v>
      </c>
      <c r="AC124" s="764">
        <v>18</v>
      </c>
      <c r="AD124" s="765">
        <v>11</v>
      </c>
      <c r="AE124" s="771">
        <f t="shared" si="75"/>
        <v>29</v>
      </c>
      <c r="AF124" s="764" t="s">
        <v>121</v>
      </c>
      <c r="AG124" s="765" t="s">
        <v>121</v>
      </c>
      <c r="AH124" s="771">
        <f t="shared" si="76"/>
        <v>0</v>
      </c>
      <c r="AI124" s="764">
        <v>2</v>
      </c>
      <c r="AJ124" s="765" t="s">
        <v>121</v>
      </c>
      <c r="AK124" s="771">
        <f t="shared" si="77"/>
        <v>2</v>
      </c>
      <c r="AL124" s="764">
        <v>17</v>
      </c>
      <c r="AM124" s="765">
        <v>20</v>
      </c>
      <c r="AN124" s="771">
        <f t="shared" si="78"/>
        <v>37</v>
      </c>
      <c r="AO124" s="744" t="s">
        <v>121</v>
      </c>
      <c r="AP124" s="773" t="s">
        <v>121</v>
      </c>
      <c r="AQ124" s="771">
        <f t="shared" si="88"/>
        <v>0</v>
      </c>
      <c r="AR124" s="744" t="s">
        <v>121</v>
      </c>
      <c r="AS124" s="773">
        <v>1</v>
      </c>
      <c r="AT124" s="745">
        <f t="shared" si="89"/>
        <v>1</v>
      </c>
      <c r="AU124" s="766">
        <f t="shared" si="90"/>
        <v>40</v>
      </c>
      <c r="AV124" s="767">
        <f t="shared" si="91"/>
        <v>37</v>
      </c>
      <c r="AW124" s="768">
        <f t="shared" si="92"/>
        <v>77</v>
      </c>
      <c r="AX124" s="766">
        <f t="shared" si="93"/>
        <v>0</v>
      </c>
      <c r="AY124" s="767">
        <f t="shared" si="94"/>
        <v>1</v>
      </c>
      <c r="AZ124" s="768">
        <f t="shared" si="95"/>
        <v>1</v>
      </c>
      <c r="BA124" s="766">
        <f t="shared" si="96"/>
        <v>2</v>
      </c>
      <c r="BB124" s="767">
        <f t="shared" si="97"/>
        <v>1</v>
      </c>
      <c r="BC124" s="769">
        <f t="shared" si="98"/>
        <v>3</v>
      </c>
      <c r="BD124" s="770">
        <f t="shared" si="99"/>
        <v>81</v>
      </c>
    </row>
    <row r="125" spans="1:56" x14ac:dyDescent="0.2">
      <c r="A125" s="763" t="s">
        <v>102</v>
      </c>
      <c r="B125" s="764">
        <v>1</v>
      </c>
      <c r="C125" s="765">
        <v>3</v>
      </c>
      <c r="D125" s="745">
        <f t="shared" si="80"/>
        <v>4</v>
      </c>
      <c r="E125" s="764" t="s">
        <v>121</v>
      </c>
      <c r="F125" s="765">
        <v>1</v>
      </c>
      <c r="G125" s="771">
        <f t="shared" si="81"/>
        <v>1</v>
      </c>
      <c r="H125" s="764">
        <v>1</v>
      </c>
      <c r="I125" s="765" t="s">
        <v>121</v>
      </c>
      <c r="J125" s="771">
        <f t="shared" si="82"/>
        <v>1</v>
      </c>
      <c r="K125" s="764" t="s">
        <v>121</v>
      </c>
      <c r="L125" s="765">
        <v>1</v>
      </c>
      <c r="M125" s="771">
        <f t="shared" si="83"/>
        <v>1</v>
      </c>
      <c r="N125" s="764" t="s">
        <v>121</v>
      </c>
      <c r="O125" s="765" t="s">
        <v>121</v>
      </c>
      <c r="P125" s="771">
        <f t="shared" si="84"/>
        <v>0</v>
      </c>
      <c r="Q125" s="764" t="s">
        <v>121</v>
      </c>
      <c r="R125" s="765" t="s">
        <v>121</v>
      </c>
      <c r="S125" s="771">
        <f t="shared" si="79"/>
        <v>0</v>
      </c>
      <c r="T125" s="764">
        <v>1</v>
      </c>
      <c r="U125" s="765">
        <v>2</v>
      </c>
      <c r="V125" s="771">
        <f t="shared" si="85"/>
        <v>3</v>
      </c>
      <c r="W125" s="764" t="s">
        <v>121</v>
      </c>
      <c r="X125" s="765" t="s">
        <v>121</v>
      </c>
      <c r="Y125" s="771">
        <f t="shared" si="86"/>
        <v>0</v>
      </c>
      <c r="Z125" s="764" t="s">
        <v>121</v>
      </c>
      <c r="AA125" s="765" t="s">
        <v>121</v>
      </c>
      <c r="AB125" s="771">
        <f t="shared" si="87"/>
        <v>0</v>
      </c>
      <c r="AC125" s="764">
        <v>1</v>
      </c>
      <c r="AD125" s="765">
        <v>3</v>
      </c>
      <c r="AE125" s="771">
        <f t="shared" si="75"/>
        <v>4</v>
      </c>
      <c r="AF125" s="764" t="s">
        <v>121</v>
      </c>
      <c r="AG125" s="765" t="s">
        <v>121</v>
      </c>
      <c r="AH125" s="771">
        <f t="shared" si="76"/>
        <v>0</v>
      </c>
      <c r="AI125" s="764" t="s">
        <v>121</v>
      </c>
      <c r="AJ125" s="765" t="s">
        <v>121</v>
      </c>
      <c r="AK125" s="771">
        <f t="shared" si="77"/>
        <v>0</v>
      </c>
      <c r="AL125" s="764">
        <v>2</v>
      </c>
      <c r="AM125" s="765">
        <v>3</v>
      </c>
      <c r="AN125" s="771">
        <f t="shared" si="78"/>
        <v>5</v>
      </c>
      <c r="AO125" s="744" t="s">
        <v>121</v>
      </c>
      <c r="AP125" s="773" t="s">
        <v>121</v>
      </c>
      <c r="AQ125" s="771">
        <f t="shared" si="88"/>
        <v>0</v>
      </c>
      <c r="AR125" s="744" t="s">
        <v>121</v>
      </c>
      <c r="AS125" s="773" t="s">
        <v>121</v>
      </c>
      <c r="AT125" s="745">
        <f t="shared" si="89"/>
        <v>0</v>
      </c>
      <c r="AU125" s="766">
        <f t="shared" si="90"/>
        <v>4</v>
      </c>
      <c r="AV125" s="767">
        <f t="shared" si="91"/>
        <v>9</v>
      </c>
      <c r="AW125" s="768">
        <f t="shared" si="92"/>
        <v>13</v>
      </c>
      <c r="AX125" s="766">
        <f t="shared" si="93"/>
        <v>0</v>
      </c>
      <c r="AY125" s="767">
        <f t="shared" si="94"/>
        <v>1</v>
      </c>
      <c r="AZ125" s="768">
        <f t="shared" si="95"/>
        <v>1</v>
      </c>
      <c r="BA125" s="766">
        <f t="shared" si="96"/>
        <v>1</v>
      </c>
      <c r="BB125" s="767">
        <f t="shared" si="97"/>
        <v>0</v>
      </c>
      <c r="BC125" s="769">
        <f t="shared" si="98"/>
        <v>1</v>
      </c>
      <c r="BD125" s="770">
        <f t="shared" si="99"/>
        <v>15</v>
      </c>
    </row>
    <row r="126" spans="1:56" x14ac:dyDescent="0.2">
      <c r="A126" s="763" t="s">
        <v>141</v>
      </c>
      <c r="B126" s="764">
        <v>1</v>
      </c>
      <c r="C126" s="765" t="s">
        <v>121</v>
      </c>
      <c r="D126" s="745">
        <f t="shared" si="80"/>
        <v>1</v>
      </c>
      <c r="E126" s="764" t="s">
        <v>121</v>
      </c>
      <c r="F126" s="765" t="s">
        <v>121</v>
      </c>
      <c r="G126" s="771">
        <f t="shared" si="81"/>
        <v>0</v>
      </c>
      <c r="H126" s="764" t="s">
        <v>121</v>
      </c>
      <c r="I126" s="765" t="s">
        <v>121</v>
      </c>
      <c r="J126" s="771">
        <f t="shared" si="82"/>
        <v>0</v>
      </c>
      <c r="K126" s="764" t="s">
        <v>121</v>
      </c>
      <c r="L126" s="765">
        <v>1</v>
      </c>
      <c r="M126" s="771">
        <f t="shared" si="83"/>
        <v>1</v>
      </c>
      <c r="N126" s="764" t="s">
        <v>121</v>
      </c>
      <c r="O126" s="765" t="s">
        <v>121</v>
      </c>
      <c r="P126" s="771">
        <f t="shared" si="84"/>
        <v>0</v>
      </c>
      <c r="Q126" s="764" t="s">
        <v>121</v>
      </c>
      <c r="R126" s="765" t="s">
        <v>121</v>
      </c>
      <c r="S126" s="771">
        <f t="shared" si="79"/>
        <v>0</v>
      </c>
      <c r="T126" s="764" t="s">
        <v>121</v>
      </c>
      <c r="U126" s="765" t="s">
        <v>121</v>
      </c>
      <c r="V126" s="771">
        <f t="shared" si="85"/>
        <v>0</v>
      </c>
      <c r="W126" s="764" t="s">
        <v>121</v>
      </c>
      <c r="X126" s="765" t="s">
        <v>121</v>
      </c>
      <c r="Y126" s="771">
        <f t="shared" si="86"/>
        <v>0</v>
      </c>
      <c r="Z126" s="764" t="s">
        <v>121</v>
      </c>
      <c r="AA126" s="765" t="s">
        <v>121</v>
      </c>
      <c r="AB126" s="771">
        <f t="shared" si="87"/>
        <v>0</v>
      </c>
      <c r="AC126" s="764" t="s">
        <v>121</v>
      </c>
      <c r="AD126" s="765">
        <v>1</v>
      </c>
      <c r="AE126" s="771">
        <f t="shared" si="75"/>
        <v>1</v>
      </c>
      <c r="AF126" s="764" t="s">
        <v>121</v>
      </c>
      <c r="AG126" s="765" t="s">
        <v>121</v>
      </c>
      <c r="AH126" s="771">
        <f t="shared" si="76"/>
        <v>0</v>
      </c>
      <c r="AI126" s="764" t="s">
        <v>121</v>
      </c>
      <c r="AJ126" s="765" t="s">
        <v>121</v>
      </c>
      <c r="AK126" s="771">
        <f t="shared" si="77"/>
        <v>0</v>
      </c>
      <c r="AL126" s="764" t="s">
        <v>121</v>
      </c>
      <c r="AM126" s="765" t="s">
        <v>121</v>
      </c>
      <c r="AN126" s="771">
        <f t="shared" si="78"/>
        <v>0</v>
      </c>
      <c r="AO126" s="744" t="s">
        <v>121</v>
      </c>
      <c r="AP126" s="773" t="s">
        <v>121</v>
      </c>
      <c r="AQ126" s="771">
        <f t="shared" si="88"/>
        <v>0</v>
      </c>
      <c r="AR126" s="744" t="s">
        <v>121</v>
      </c>
      <c r="AS126" s="773" t="s">
        <v>121</v>
      </c>
      <c r="AT126" s="745">
        <f t="shared" si="89"/>
        <v>0</v>
      </c>
      <c r="AU126" s="766">
        <f t="shared" si="90"/>
        <v>1</v>
      </c>
      <c r="AV126" s="767">
        <f t="shared" si="91"/>
        <v>1</v>
      </c>
      <c r="AW126" s="768">
        <f t="shared" si="92"/>
        <v>2</v>
      </c>
      <c r="AX126" s="766">
        <f t="shared" si="93"/>
        <v>0</v>
      </c>
      <c r="AY126" s="767">
        <f t="shared" si="94"/>
        <v>0</v>
      </c>
      <c r="AZ126" s="768">
        <f t="shared" si="95"/>
        <v>0</v>
      </c>
      <c r="BA126" s="766">
        <f t="shared" si="96"/>
        <v>0</v>
      </c>
      <c r="BB126" s="767">
        <f t="shared" si="97"/>
        <v>0</v>
      </c>
      <c r="BC126" s="769">
        <f t="shared" si="98"/>
        <v>0</v>
      </c>
      <c r="BD126" s="770">
        <f t="shared" si="99"/>
        <v>2</v>
      </c>
    </row>
    <row r="127" spans="1:56" x14ac:dyDescent="0.2">
      <c r="A127" s="763" t="s">
        <v>178</v>
      </c>
      <c r="B127" s="764" t="s">
        <v>121</v>
      </c>
      <c r="C127" s="765" t="s">
        <v>121</v>
      </c>
      <c r="D127" s="745">
        <f t="shared" si="80"/>
        <v>0</v>
      </c>
      <c r="E127" s="764" t="s">
        <v>121</v>
      </c>
      <c r="F127" s="765" t="s">
        <v>121</v>
      </c>
      <c r="G127" s="771">
        <f t="shared" si="81"/>
        <v>0</v>
      </c>
      <c r="H127" s="764" t="s">
        <v>121</v>
      </c>
      <c r="I127" s="765" t="s">
        <v>121</v>
      </c>
      <c r="J127" s="771">
        <f t="shared" si="82"/>
        <v>0</v>
      </c>
      <c r="K127" s="764" t="s">
        <v>121</v>
      </c>
      <c r="L127" s="765" t="s">
        <v>121</v>
      </c>
      <c r="M127" s="771">
        <f t="shared" si="83"/>
        <v>0</v>
      </c>
      <c r="N127" s="764" t="s">
        <v>121</v>
      </c>
      <c r="O127" s="765" t="s">
        <v>121</v>
      </c>
      <c r="P127" s="771">
        <f t="shared" si="84"/>
        <v>0</v>
      </c>
      <c r="Q127" s="764" t="s">
        <v>121</v>
      </c>
      <c r="R127" s="765">
        <v>1</v>
      </c>
      <c r="S127" s="771">
        <f t="shared" si="79"/>
        <v>1</v>
      </c>
      <c r="T127" s="764" t="s">
        <v>121</v>
      </c>
      <c r="U127" s="765" t="s">
        <v>121</v>
      </c>
      <c r="V127" s="771">
        <f t="shared" si="85"/>
        <v>0</v>
      </c>
      <c r="W127" s="764" t="s">
        <v>121</v>
      </c>
      <c r="X127" s="765" t="s">
        <v>121</v>
      </c>
      <c r="Y127" s="771">
        <f t="shared" si="86"/>
        <v>0</v>
      </c>
      <c r="Z127" s="764" t="s">
        <v>121</v>
      </c>
      <c r="AA127" s="765" t="s">
        <v>121</v>
      </c>
      <c r="AB127" s="771">
        <f t="shared" si="87"/>
        <v>0</v>
      </c>
      <c r="AC127" s="764" t="s">
        <v>121</v>
      </c>
      <c r="AD127" s="765" t="s">
        <v>121</v>
      </c>
      <c r="AE127" s="771">
        <f t="shared" si="75"/>
        <v>0</v>
      </c>
      <c r="AF127" s="764" t="s">
        <v>121</v>
      </c>
      <c r="AG127" s="765" t="s">
        <v>121</v>
      </c>
      <c r="AH127" s="771">
        <f t="shared" si="76"/>
        <v>0</v>
      </c>
      <c r="AI127" s="764" t="s">
        <v>121</v>
      </c>
      <c r="AJ127" s="765">
        <v>1</v>
      </c>
      <c r="AK127" s="771">
        <f t="shared" si="77"/>
        <v>1</v>
      </c>
      <c r="AL127" s="764" t="s">
        <v>121</v>
      </c>
      <c r="AM127" s="765" t="s">
        <v>121</v>
      </c>
      <c r="AN127" s="771">
        <f t="shared" si="78"/>
        <v>0</v>
      </c>
      <c r="AO127" s="744" t="s">
        <v>121</v>
      </c>
      <c r="AP127" s="773" t="s">
        <v>121</v>
      </c>
      <c r="AQ127" s="771">
        <f t="shared" si="88"/>
        <v>0</v>
      </c>
      <c r="AR127" s="744" t="s">
        <v>121</v>
      </c>
      <c r="AS127" s="773" t="s">
        <v>121</v>
      </c>
      <c r="AT127" s="745">
        <f t="shared" si="89"/>
        <v>0</v>
      </c>
      <c r="AU127" s="766">
        <f t="shared" si="90"/>
        <v>0</v>
      </c>
      <c r="AV127" s="767">
        <f t="shared" si="91"/>
        <v>0</v>
      </c>
      <c r="AW127" s="768">
        <f t="shared" si="92"/>
        <v>0</v>
      </c>
      <c r="AX127" s="766">
        <f t="shared" si="93"/>
        <v>0</v>
      </c>
      <c r="AY127" s="767">
        <f t="shared" si="94"/>
        <v>0</v>
      </c>
      <c r="AZ127" s="768">
        <f t="shared" si="95"/>
        <v>0</v>
      </c>
      <c r="BA127" s="766">
        <f t="shared" si="96"/>
        <v>0</v>
      </c>
      <c r="BB127" s="767">
        <f t="shared" si="97"/>
        <v>1</v>
      </c>
      <c r="BC127" s="769">
        <f t="shared" si="98"/>
        <v>1</v>
      </c>
      <c r="BD127" s="770">
        <f t="shared" si="99"/>
        <v>1</v>
      </c>
    </row>
    <row r="128" spans="1:56" x14ac:dyDescent="0.2">
      <c r="A128" s="763" t="s">
        <v>103</v>
      </c>
      <c r="B128" s="764">
        <v>25</v>
      </c>
      <c r="C128" s="765">
        <v>29</v>
      </c>
      <c r="D128" s="745">
        <f t="shared" si="80"/>
        <v>54</v>
      </c>
      <c r="E128" s="764">
        <v>1</v>
      </c>
      <c r="F128" s="765">
        <v>4</v>
      </c>
      <c r="G128" s="771">
        <f t="shared" si="81"/>
        <v>5</v>
      </c>
      <c r="H128" s="764">
        <v>4</v>
      </c>
      <c r="I128" s="765">
        <v>1</v>
      </c>
      <c r="J128" s="771">
        <f t="shared" si="82"/>
        <v>5</v>
      </c>
      <c r="K128" s="764">
        <v>9</v>
      </c>
      <c r="L128" s="765">
        <v>15</v>
      </c>
      <c r="M128" s="771">
        <f t="shared" si="83"/>
        <v>24</v>
      </c>
      <c r="N128" s="764" t="s">
        <v>121</v>
      </c>
      <c r="O128" s="765">
        <v>2</v>
      </c>
      <c r="P128" s="771">
        <f t="shared" si="84"/>
        <v>2</v>
      </c>
      <c r="Q128" s="764" t="s">
        <v>121</v>
      </c>
      <c r="R128" s="765">
        <v>1</v>
      </c>
      <c r="S128" s="771">
        <f t="shared" si="79"/>
        <v>1</v>
      </c>
      <c r="T128" s="764">
        <v>144</v>
      </c>
      <c r="U128" s="765">
        <v>170</v>
      </c>
      <c r="V128" s="771">
        <f t="shared" si="85"/>
        <v>314</v>
      </c>
      <c r="W128" s="764">
        <v>5</v>
      </c>
      <c r="X128" s="765">
        <v>7</v>
      </c>
      <c r="Y128" s="771">
        <f t="shared" si="86"/>
        <v>12</v>
      </c>
      <c r="Z128" s="764">
        <v>2</v>
      </c>
      <c r="AA128" s="765">
        <v>6</v>
      </c>
      <c r="AB128" s="771">
        <f t="shared" si="87"/>
        <v>8</v>
      </c>
      <c r="AC128" s="764">
        <v>153</v>
      </c>
      <c r="AD128" s="765">
        <v>185</v>
      </c>
      <c r="AE128" s="771">
        <f t="shared" si="75"/>
        <v>338</v>
      </c>
      <c r="AF128" s="764">
        <v>5</v>
      </c>
      <c r="AG128" s="765">
        <v>9</v>
      </c>
      <c r="AH128" s="771">
        <f t="shared" si="76"/>
        <v>14</v>
      </c>
      <c r="AI128" s="764">
        <v>2</v>
      </c>
      <c r="AJ128" s="765">
        <v>7</v>
      </c>
      <c r="AK128" s="771">
        <f t="shared" si="77"/>
        <v>9</v>
      </c>
      <c r="AL128" s="764">
        <v>109</v>
      </c>
      <c r="AM128" s="765">
        <v>97</v>
      </c>
      <c r="AN128" s="771">
        <f t="shared" si="78"/>
        <v>206</v>
      </c>
      <c r="AO128" s="744">
        <v>6</v>
      </c>
      <c r="AP128" s="773">
        <v>14</v>
      </c>
      <c r="AQ128" s="771">
        <f t="shared" si="88"/>
        <v>20</v>
      </c>
      <c r="AR128" s="744" t="s">
        <v>121</v>
      </c>
      <c r="AS128" s="773">
        <v>3</v>
      </c>
      <c r="AT128" s="745">
        <f t="shared" si="89"/>
        <v>3</v>
      </c>
      <c r="AU128" s="766">
        <f t="shared" si="90"/>
        <v>287</v>
      </c>
      <c r="AV128" s="767">
        <f t="shared" si="91"/>
        <v>311</v>
      </c>
      <c r="AW128" s="768">
        <f t="shared" si="92"/>
        <v>598</v>
      </c>
      <c r="AX128" s="766">
        <f t="shared" si="93"/>
        <v>12</v>
      </c>
      <c r="AY128" s="767">
        <f t="shared" si="94"/>
        <v>27</v>
      </c>
      <c r="AZ128" s="768">
        <f t="shared" si="95"/>
        <v>39</v>
      </c>
      <c r="BA128" s="766">
        <f t="shared" si="96"/>
        <v>6</v>
      </c>
      <c r="BB128" s="767">
        <f t="shared" si="97"/>
        <v>11</v>
      </c>
      <c r="BC128" s="769">
        <f t="shared" si="98"/>
        <v>17</v>
      </c>
      <c r="BD128" s="770">
        <f t="shared" si="99"/>
        <v>654</v>
      </c>
    </row>
    <row r="129" spans="1:56" x14ac:dyDescent="0.2">
      <c r="A129" s="763" t="s">
        <v>104</v>
      </c>
      <c r="B129" s="764" t="s">
        <v>121</v>
      </c>
      <c r="C129" s="765" t="s">
        <v>121</v>
      </c>
      <c r="D129" s="745">
        <f t="shared" si="80"/>
        <v>0</v>
      </c>
      <c r="E129" s="764" t="s">
        <v>121</v>
      </c>
      <c r="F129" s="765" t="s">
        <v>121</v>
      </c>
      <c r="G129" s="771">
        <f t="shared" si="81"/>
        <v>0</v>
      </c>
      <c r="H129" s="764" t="s">
        <v>121</v>
      </c>
      <c r="I129" s="765" t="s">
        <v>121</v>
      </c>
      <c r="J129" s="771">
        <f t="shared" si="82"/>
        <v>0</v>
      </c>
      <c r="K129" s="764">
        <v>1</v>
      </c>
      <c r="L129" s="765" t="s">
        <v>121</v>
      </c>
      <c r="M129" s="771">
        <f t="shared" si="83"/>
        <v>1</v>
      </c>
      <c r="N129" s="764" t="s">
        <v>121</v>
      </c>
      <c r="O129" s="765" t="s">
        <v>121</v>
      </c>
      <c r="P129" s="771">
        <f t="shared" si="84"/>
        <v>0</v>
      </c>
      <c r="Q129" s="764" t="s">
        <v>121</v>
      </c>
      <c r="R129" s="765" t="s">
        <v>121</v>
      </c>
      <c r="S129" s="771">
        <f t="shared" si="79"/>
        <v>0</v>
      </c>
      <c r="T129" s="764" t="s">
        <v>121</v>
      </c>
      <c r="U129" s="765" t="s">
        <v>121</v>
      </c>
      <c r="V129" s="771">
        <f t="shared" si="85"/>
        <v>0</v>
      </c>
      <c r="W129" s="764" t="s">
        <v>121</v>
      </c>
      <c r="X129" s="765" t="s">
        <v>121</v>
      </c>
      <c r="Y129" s="771">
        <f t="shared" si="86"/>
        <v>0</v>
      </c>
      <c r="Z129" s="764" t="s">
        <v>121</v>
      </c>
      <c r="AA129" s="765" t="s">
        <v>121</v>
      </c>
      <c r="AB129" s="771">
        <f t="shared" si="87"/>
        <v>0</v>
      </c>
      <c r="AC129" s="764">
        <v>1</v>
      </c>
      <c r="AD129" s="765" t="s">
        <v>121</v>
      </c>
      <c r="AE129" s="771">
        <f t="shared" si="75"/>
        <v>1</v>
      </c>
      <c r="AF129" s="764" t="s">
        <v>121</v>
      </c>
      <c r="AG129" s="765" t="s">
        <v>121</v>
      </c>
      <c r="AH129" s="771">
        <f t="shared" si="76"/>
        <v>0</v>
      </c>
      <c r="AI129" s="764" t="s">
        <v>121</v>
      </c>
      <c r="AJ129" s="765" t="s">
        <v>121</v>
      </c>
      <c r="AK129" s="771">
        <f t="shared" si="77"/>
        <v>0</v>
      </c>
      <c r="AL129" s="764" t="s">
        <v>121</v>
      </c>
      <c r="AM129" s="765" t="s">
        <v>121</v>
      </c>
      <c r="AN129" s="771">
        <f t="shared" si="78"/>
        <v>0</v>
      </c>
      <c r="AO129" s="744" t="s">
        <v>121</v>
      </c>
      <c r="AP129" s="773" t="s">
        <v>121</v>
      </c>
      <c r="AQ129" s="771">
        <f t="shared" si="88"/>
        <v>0</v>
      </c>
      <c r="AR129" s="744" t="s">
        <v>121</v>
      </c>
      <c r="AS129" s="773" t="s">
        <v>121</v>
      </c>
      <c r="AT129" s="745">
        <f t="shared" si="89"/>
        <v>0</v>
      </c>
      <c r="AU129" s="766">
        <f t="shared" si="90"/>
        <v>1</v>
      </c>
      <c r="AV129" s="767">
        <f t="shared" si="91"/>
        <v>0</v>
      </c>
      <c r="AW129" s="768">
        <f t="shared" si="92"/>
        <v>1</v>
      </c>
      <c r="AX129" s="766">
        <f t="shared" si="93"/>
        <v>0</v>
      </c>
      <c r="AY129" s="767">
        <f t="shared" si="94"/>
        <v>0</v>
      </c>
      <c r="AZ129" s="768">
        <f t="shared" si="95"/>
        <v>0</v>
      </c>
      <c r="BA129" s="766">
        <f t="shared" si="96"/>
        <v>0</v>
      </c>
      <c r="BB129" s="767">
        <f t="shared" si="97"/>
        <v>0</v>
      </c>
      <c r="BC129" s="769">
        <f t="shared" si="98"/>
        <v>0</v>
      </c>
      <c r="BD129" s="770">
        <f t="shared" si="99"/>
        <v>1</v>
      </c>
    </row>
    <row r="130" spans="1:56" ht="12.75" thickBot="1" x14ac:dyDescent="0.25">
      <c r="A130" s="763" t="s">
        <v>105</v>
      </c>
      <c r="B130" s="764">
        <v>3</v>
      </c>
      <c r="C130" s="765">
        <v>2</v>
      </c>
      <c r="D130" s="745">
        <f t="shared" si="80"/>
        <v>5</v>
      </c>
      <c r="E130" s="764" t="s">
        <v>121</v>
      </c>
      <c r="F130" s="765" t="s">
        <v>121</v>
      </c>
      <c r="G130" s="771">
        <f t="shared" si="81"/>
        <v>0</v>
      </c>
      <c r="H130" s="764" t="s">
        <v>121</v>
      </c>
      <c r="I130" s="765" t="s">
        <v>121</v>
      </c>
      <c r="J130" s="771">
        <f t="shared" si="82"/>
        <v>0</v>
      </c>
      <c r="K130" s="764">
        <v>1</v>
      </c>
      <c r="L130" s="765" t="s">
        <v>121</v>
      </c>
      <c r="M130" s="771">
        <f t="shared" si="83"/>
        <v>1</v>
      </c>
      <c r="N130" s="764" t="s">
        <v>121</v>
      </c>
      <c r="O130" s="765" t="s">
        <v>121</v>
      </c>
      <c r="P130" s="771">
        <f t="shared" si="84"/>
        <v>0</v>
      </c>
      <c r="Q130" s="764" t="s">
        <v>121</v>
      </c>
      <c r="R130" s="765" t="s">
        <v>121</v>
      </c>
      <c r="S130" s="771">
        <f t="shared" si="79"/>
        <v>0</v>
      </c>
      <c r="T130" s="764" t="s">
        <v>121</v>
      </c>
      <c r="U130" s="765">
        <v>1</v>
      </c>
      <c r="V130" s="771">
        <f t="shared" si="85"/>
        <v>1</v>
      </c>
      <c r="W130" s="764" t="s">
        <v>121</v>
      </c>
      <c r="X130" s="765" t="s">
        <v>121</v>
      </c>
      <c r="Y130" s="771">
        <f t="shared" si="86"/>
        <v>0</v>
      </c>
      <c r="Z130" s="764" t="s">
        <v>121</v>
      </c>
      <c r="AA130" s="765" t="s">
        <v>121</v>
      </c>
      <c r="AB130" s="771">
        <f t="shared" si="87"/>
        <v>0</v>
      </c>
      <c r="AC130" s="764">
        <v>1</v>
      </c>
      <c r="AD130" s="765">
        <v>1</v>
      </c>
      <c r="AE130" s="771">
        <f t="shared" si="75"/>
        <v>2</v>
      </c>
      <c r="AF130" s="764" t="s">
        <v>121</v>
      </c>
      <c r="AG130" s="765" t="s">
        <v>121</v>
      </c>
      <c r="AH130" s="771">
        <f t="shared" si="76"/>
        <v>0</v>
      </c>
      <c r="AI130" s="764" t="s">
        <v>121</v>
      </c>
      <c r="AJ130" s="765" t="s">
        <v>121</v>
      </c>
      <c r="AK130" s="771">
        <f t="shared" si="77"/>
        <v>0</v>
      </c>
      <c r="AL130" s="764" t="s">
        <v>121</v>
      </c>
      <c r="AM130" s="765" t="s">
        <v>121</v>
      </c>
      <c r="AN130" s="771">
        <f t="shared" si="78"/>
        <v>0</v>
      </c>
      <c r="AO130" s="744" t="s">
        <v>121</v>
      </c>
      <c r="AP130" s="773" t="s">
        <v>121</v>
      </c>
      <c r="AQ130" s="771">
        <f t="shared" si="88"/>
        <v>0</v>
      </c>
      <c r="AR130" s="744" t="s">
        <v>121</v>
      </c>
      <c r="AS130" s="773" t="s">
        <v>121</v>
      </c>
      <c r="AT130" s="745">
        <f t="shared" si="89"/>
        <v>0</v>
      </c>
      <c r="AU130" s="766">
        <f t="shared" si="90"/>
        <v>4</v>
      </c>
      <c r="AV130" s="767">
        <f t="shared" si="91"/>
        <v>3</v>
      </c>
      <c r="AW130" s="768">
        <f t="shared" si="92"/>
        <v>7</v>
      </c>
      <c r="AX130" s="766">
        <f t="shared" si="93"/>
        <v>0</v>
      </c>
      <c r="AY130" s="767">
        <f t="shared" si="94"/>
        <v>0</v>
      </c>
      <c r="AZ130" s="768">
        <f t="shared" si="95"/>
        <v>0</v>
      </c>
      <c r="BA130" s="766">
        <f t="shared" si="96"/>
        <v>0</v>
      </c>
      <c r="BB130" s="767">
        <f t="shared" si="97"/>
        <v>0</v>
      </c>
      <c r="BC130" s="769">
        <f t="shared" si="98"/>
        <v>0</v>
      </c>
      <c r="BD130" s="770">
        <f t="shared" si="99"/>
        <v>7</v>
      </c>
    </row>
    <row r="131" spans="1:56" ht="12.75" thickBot="1" x14ac:dyDescent="0.25">
      <c r="A131" s="754" t="s">
        <v>183</v>
      </c>
      <c r="B131" s="776">
        <f>SUM(B8:B130)</f>
        <v>1722</v>
      </c>
      <c r="C131" s="777">
        <f>SUM(C8:C130)</f>
        <v>1943</v>
      </c>
      <c r="D131" s="777">
        <f>SUM(D8:D130)</f>
        <v>3665</v>
      </c>
      <c r="E131" s="776">
        <v>166</v>
      </c>
      <c r="F131" s="777">
        <v>332</v>
      </c>
      <c r="G131" s="777">
        <v>498</v>
      </c>
      <c r="H131" s="776">
        <v>102</v>
      </c>
      <c r="I131" s="777">
        <v>137</v>
      </c>
      <c r="J131" s="777">
        <v>239</v>
      </c>
      <c r="K131" s="776">
        <f>SUM(K8:K130)</f>
        <v>1110</v>
      </c>
      <c r="L131" s="777">
        <f>SUM(L8:L130)</f>
        <v>1258</v>
      </c>
      <c r="M131" s="777">
        <f t="shared" si="83"/>
        <v>2368</v>
      </c>
      <c r="N131" s="776">
        <v>112</v>
      </c>
      <c r="O131" s="777">
        <v>174</v>
      </c>
      <c r="P131" s="777">
        <v>286</v>
      </c>
      <c r="Q131" s="776">
        <v>96</v>
      </c>
      <c r="R131" s="777">
        <v>100</v>
      </c>
      <c r="S131" s="777">
        <v>196</v>
      </c>
      <c r="T131" s="776">
        <f>SUM(T8:T130)</f>
        <v>1989</v>
      </c>
      <c r="U131" s="777">
        <f>SUM(U8:U130)</f>
        <v>2300</v>
      </c>
      <c r="V131" s="777">
        <f t="shared" si="85"/>
        <v>4289</v>
      </c>
      <c r="W131" s="776">
        <v>48</v>
      </c>
      <c r="X131" s="777">
        <v>68</v>
      </c>
      <c r="Y131" s="777">
        <v>116</v>
      </c>
      <c r="Z131" s="776">
        <v>67</v>
      </c>
      <c r="AA131" s="777">
        <v>79</v>
      </c>
      <c r="AB131" s="777">
        <v>146</v>
      </c>
      <c r="AC131" s="776">
        <f t="shared" ref="AC131:AK131" si="100">SUM(K131,T131)</f>
        <v>3099</v>
      </c>
      <c r="AD131" s="777">
        <f t="shared" si="100"/>
        <v>3558</v>
      </c>
      <c r="AE131" s="777">
        <f t="shared" si="100"/>
        <v>6657</v>
      </c>
      <c r="AF131" s="776">
        <f t="shared" si="100"/>
        <v>160</v>
      </c>
      <c r="AG131" s="777">
        <f t="shared" si="100"/>
        <v>242</v>
      </c>
      <c r="AH131" s="777">
        <f t="shared" si="100"/>
        <v>402</v>
      </c>
      <c r="AI131" s="776">
        <f t="shared" si="100"/>
        <v>163</v>
      </c>
      <c r="AJ131" s="777">
        <f t="shared" si="100"/>
        <v>179</v>
      </c>
      <c r="AK131" s="777">
        <f t="shared" si="100"/>
        <v>342</v>
      </c>
      <c r="AL131" s="776">
        <f>SUM(AL8:AL130)</f>
        <v>4310</v>
      </c>
      <c r="AM131" s="777">
        <f>SUM(AM8:AM130)</f>
        <v>5567</v>
      </c>
      <c r="AN131" s="777">
        <f>SUM(AN8:AN130)</f>
        <v>9877</v>
      </c>
      <c r="AO131" s="776">
        <f>SUM(AO8:AO130)</f>
        <v>204</v>
      </c>
      <c r="AP131" s="777">
        <f>SUM(AP8:AP130)</f>
        <v>377</v>
      </c>
      <c r="AQ131" s="777">
        <f t="shared" si="88"/>
        <v>581</v>
      </c>
      <c r="AR131" s="776">
        <f>SUM(AR8:AR130)</f>
        <v>159</v>
      </c>
      <c r="AS131" s="777">
        <f>SUM(AS8:AS130)</f>
        <v>200</v>
      </c>
      <c r="AT131" s="777">
        <f t="shared" si="89"/>
        <v>359</v>
      </c>
      <c r="AU131" s="776">
        <f>SUM(AU8:AU130)</f>
        <v>9131</v>
      </c>
      <c r="AV131" s="777">
        <f t="shared" ref="AV131:BD131" si="101">SUM(AV8:AV130)</f>
        <v>11068</v>
      </c>
      <c r="AW131" s="777">
        <f t="shared" si="101"/>
        <v>20199</v>
      </c>
      <c r="AX131" s="776">
        <f t="shared" si="101"/>
        <v>530</v>
      </c>
      <c r="AY131" s="777">
        <f t="shared" si="101"/>
        <v>951</v>
      </c>
      <c r="AZ131" s="777">
        <f t="shared" si="101"/>
        <v>1481</v>
      </c>
      <c r="BA131" s="776">
        <f t="shared" si="101"/>
        <v>424</v>
      </c>
      <c r="BB131" s="777">
        <f t="shared" si="101"/>
        <v>516</v>
      </c>
      <c r="BC131" s="755">
        <f t="shared" si="101"/>
        <v>940</v>
      </c>
      <c r="BD131" s="756">
        <f t="shared" si="101"/>
        <v>22620</v>
      </c>
    </row>
    <row r="132" spans="1:56" x14ac:dyDescent="0.2">
      <c r="AL132" s="1078"/>
      <c r="AM132" s="1078"/>
      <c r="AN132" s="1078"/>
      <c r="AO132" s="1078"/>
      <c r="AP132" s="1078"/>
      <c r="AQ132" s="1078"/>
      <c r="AR132" s="1078"/>
      <c r="AS132" s="1078"/>
      <c r="AT132" s="1078"/>
    </row>
    <row r="137" spans="1:56" ht="15" x14ac:dyDescent="0.25">
      <c r="A137" s="943"/>
      <c r="B137" s="944"/>
      <c r="C137" s="944"/>
      <c r="D137" s="944"/>
      <c r="E137" s="944"/>
      <c r="F137" s="944"/>
      <c r="G137" s="944"/>
    </row>
    <row r="138" spans="1:56" ht="15" x14ac:dyDescent="0.25">
      <c r="A138" s="943"/>
      <c r="B138" s="943"/>
      <c r="C138" s="943"/>
      <c r="D138" s="943"/>
      <c r="E138" s="943"/>
      <c r="F138" s="943"/>
      <c r="G138" s="943"/>
    </row>
  </sheetData>
  <sortState ref="A8:BD130">
    <sortCondition ref="A8:A130"/>
  </sortState>
  <mergeCells count="27">
    <mergeCell ref="H6:J6"/>
    <mergeCell ref="A4:A7"/>
    <mergeCell ref="B6:D6"/>
    <mergeCell ref="E6:G6"/>
    <mergeCell ref="B4:J5"/>
    <mergeCell ref="K5:S5"/>
    <mergeCell ref="BD4:BD7"/>
    <mergeCell ref="AU6:AW6"/>
    <mergeCell ref="AX6:AZ6"/>
    <mergeCell ref="BA6:BC6"/>
    <mergeCell ref="AU4:BC5"/>
    <mergeCell ref="AL4:AT5"/>
    <mergeCell ref="AL6:AN6"/>
    <mergeCell ref="AO6:AQ6"/>
    <mergeCell ref="AR6:AT6"/>
    <mergeCell ref="AC6:AE6"/>
    <mergeCell ref="AF6:AH6"/>
    <mergeCell ref="AI6:AK6"/>
    <mergeCell ref="K4:AK4"/>
    <mergeCell ref="AC5:AK5"/>
    <mergeCell ref="T5:AB5"/>
    <mergeCell ref="T6:V6"/>
    <mergeCell ref="W6:Y6"/>
    <mergeCell ref="Z6:AB6"/>
    <mergeCell ref="K6:M6"/>
    <mergeCell ref="N6:P6"/>
    <mergeCell ref="Q6:S6"/>
  </mergeCells>
  <pageMargins left="0.7" right="0.7" top="0.75" bottom="0.75" header="0.3" footer="0.3"/>
  <pageSetup paperSize="9" scale="77" orientation="landscape" r:id="rId1"/>
  <headerFooter>
    <oddFooter>&amp;C&amp;8Urząd do Spraw Cudzoziemców
Biuro Szefa Urzędu, statystyki@udsc.gov.pl
ul. Koszykowa 16, 02-564 Warszawa, tel: (0 22) 601 43 55 , fax: (0 22) 601 74 22</oddFooter>
  </headerFooter>
  <colBreaks count="1" manualBreakCount="1">
    <brk id="1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5" tint="0.79998168889431442"/>
  </sheetPr>
  <dimension ref="A1:G47"/>
  <sheetViews>
    <sheetView zoomScaleNormal="100" workbookViewId="0">
      <selection activeCell="L23" sqref="L23"/>
    </sheetView>
  </sheetViews>
  <sheetFormatPr defaultRowHeight="12" x14ac:dyDescent="0.2"/>
  <cols>
    <col min="1" max="1" width="18.28515625" style="48" customWidth="1"/>
    <col min="2" max="2" width="9.140625" style="48"/>
    <col min="3" max="3" width="8.28515625" style="48" customWidth="1"/>
    <col min="4" max="4" width="9.140625" style="48"/>
    <col min="5" max="5" width="20.140625" style="48" customWidth="1"/>
    <col min="6" max="6" width="10.42578125" style="48" customWidth="1"/>
    <col min="7" max="7" width="8.42578125" style="48" customWidth="1"/>
    <col min="8" max="16384" width="9.140625" style="48"/>
  </cols>
  <sheetData>
    <row r="1" spans="1:7" x14ac:dyDescent="0.2">
      <c r="A1" s="550" t="s">
        <v>408</v>
      </c>
      <c r="B1" s="76"/>
      <c r="C1" s="76"/>
      <c r="D1" s="76"/>
      <c r="E1" s="76"/>
      <c r="F1" s="76"/>
      <c r="G1" s="552"/>
    </row>
    <row r="2" spans="1:7" x14ac:dyDescent="0.2">
      <c r="A2" s="41" t="s">
        <v>379</v>
      </c>
      <c r="B2" s="41"/>
      <c r="C2" s="41"/>
      <c r="D2" s="41"/>
      <c r="E2" s="41"/>
      <c r="F2" s="41"/>
      <c r="G2" s="562"/>
    </row>
    <row r="3" spans="1:7" ht="12.75" thickBot="1" x14ac:dyDescent="0.25">
      <c r="A3" s="41"/>
      <c r="B3" s="41"/>
      <c r="C3" s="41"/>
      <c r="D3" s="41"/>
      <c r="E3" s="41"/>
      <c r="F3" s="41"/>
      <c r="G3" s="41"/>
    </row>
    <row r="4" spans="1:7" ht="15" customHeight="1" x14ac:dyDescent="0.2">
      <c r="A4" s="1285" t="s">
        <v>0</v>
      </c>
      <c r="B4" s="1302" t="s">
        <v>380</v>
      </c>
      <c r="C4" s="1299" t="s">
        <v>124</v>
      </c>
      <c r="D4" s="41"/>
      <c r="E4" s="1285" t="s">
        <v>0</v>
      </c>
      <c r="F4" s="1302" t="s">
        <v>381</v>
      </c>
      <c r="G4" s="1299" t="s">
        <v>124</v>
      </c>
    </row>
    <row r="5" spans="1:7" x14ac:dyDescent="0.2">
      <c r="A5" s="1301"/>
      <c r="B5" s="1303"/>
      <c r="C5" s="1300"/>
      <c r="D5" s="41"/>
      <c r="E5" s="1301"/>
      <c r="F5" s="1303"/>
      <c r="G5" s="1300"/>
    </row>
    <row r="6" spans="1:7" ht="12.75" thickBot="1" x14ac:dyDescent="0.25">
      <c r="A6" s="42" t="s">
        <v>186</v>
      </c>
      <c r="B6" s="51">
        <v>9877</v>
      </c>
      <c r="C6" s="1197">
        <v>100</v>
      </c>
      <c r="D6" s="41"/>
      <c r="E6" s="42" t="s">
        <v>186</v>
      </c>
      <c r="F6" s="51">
        <v>20199</v>
      </c>
      <c r="G6" s="1197">
        <v>100</v>
      </c>
    </row>
    <row r="7" spans="1:7" x14ac:dyDescent="0.2">
      <c r="A7" s="44" t="s">
        <v>187</v>
      </c>
      <c r="B7" s="45"/>
      <c r="C7" s="46"/>
      <c r="D7" s="41"/>
      <c r="E7" s="44" t="s">
        <v>187</v>
      </c>
      <c r="F7" s="45"/>
      <c r="G7" s="1172"/>
    </row>
    <row r="8" spans="1:7" ht="50.25" customHeight="1" thickBot="1" x14ac:dyDescent="0.25">
      <c r="A8" s="47" t="s">
        <v>188</v>
      </c>
      <c r="C8" s="46"/>
      <c r="D8" s="41"/>
      <c r="E8" s="47" t="s">
        <v>188</v>
      </c>
      <c r="G8" s="1172"/>
    </row>
    <row r="9" spans="1:7" x14ac:dyDescent="0.2">
      <c r="A9" s="35" t="s">
        <v>100</v>
      </c>
      <c r="B9" s="490">
        <v>6729</v>
      </c>
      <c r="C9" s="1198">
        <f>B9*100/$B$6</f>
        <v>68.127974081198744</v>
      </c>
      <c r="D9" s="76"/>
      <c r="E9" s="35" t="s">
        <v>100</v>
      </c>
      <c r="F9" s="490">
        <v>11907</v>
      </c>
      <c r="G9" s="1198">
        <f>F9*100/$F$6</f>
        <v>58.948462795187879</v>
      </c>
    </row>
    <row r="10" spans="1:7" x14ac:dyDescent="0.2">
      <c r="A10" s="36" t="s">
        <v>14</v>
      </c>
      <c r="B10" s="453">
        <v>1389</v>
      </c>
      <c r="C10" s="1199">
        <f t="shared" ref="C10:C13" si="0">B10*100/$B$6</f>
        <v>14.062974587425332</v>
      </c>
      <c r="D10" s="76"/>
      <c r="E10" s="36" t="s">
        <v>14</v>
      </c>
      <c r="F10" s="453">
        <v>3165</v>
      </c>
      <c r="G10" s="1199">
        <f t="shared" ref="G10:G13" si="1">F10*100/$F$6</f>
        <v>15.669092529333135</v>
      </c>
    </row>
    <row r="11" spans="1:7" x14ac:dyDescent="0.2">
      <c r="A11" s="37" t="s">
        <v>81</v>
      </c>
      <c r="B11" s="453">
        <v>351</v>
      </c>
      <c r="C11" s="1199">
        <f t="shared" si="0"/>
        <v>3.5537106408828594</v>
      </c>
      <c r="D11" s="76"/>
      <c r="E11" s="37" t="s">
        <v>81</v>
      </c>
      <c r="F11" s="453">
        <v>949</v>
      </c>
      <c r="G11" s="1199">
        <f t="shared" si="1"/>
        <v>4.698252388732115</v>
      </c>
    </row>
    <row r="12" spans="1:7" x14ac:dyDescent="0.2">
      <c r="A12" s="36" t="s">
        <v>103</v>
      </c>
      <c r="B12" s="453">
        <v>206</v>
      </c>
      <c r="C12" s="1199">
        <f t="shared" si="0"/>
        <v>2.0856535385238431</v>
      </c>
      <c r="D12" s="76"/>
      <c r="E12" s="36" t="s">
        <v>103</v>
      </c>
      <c r="F12" s="453">
        <v>598</v>
      </c>
      <c r="G12" s="1199">
        <f t="shared" si="1"/>
        <v>2.9605426011188674</v>
      </c>
    </row>
    <row r="13" spans="1:7" ht="12.75" thickBot="1" x14ac:dyDescent="0.25">
      <c r="A13" s="38" t="s">
        <v>96</v>
      </c>
      <c r="B13" s="453">
        <v>91</v>
      </c>
      <c r="C13" s="1199">
        <f t="shared" si="0"/>
        <v>0.92133238837703757</v>
      </c>
      <c r="D13" s="76"/>
      <c r="E13" s="38" t="s">
        <v>97</v>
      </c>
      <c r="F13" s="453">
        <v>262</v>
      </c>
      <c r="G13" s="1199">
        <f t="shared" si="1"/>
        <v>1.2970939155403733</v>
      </c>
    </row>
    <row r="14" spans="1:7" ht="12.75" thickBot="1" x14ac:dyDescent="0.25">
      <c r="A14" s="52" t="s">
        <v>189</v>
      </c>
      <c r="B14" s="53">
        <f>SUM(B9:B13)</f>
        <v>8766</v>
      </c>
      <c r="C14" s="1200">
        <f>SUM(C9:C13)</f>
        <v>88.751645236407811</v>
      </c>
      <c r="D14" s="76"/>
      <c r="E14" s="52" t="s">
        <v>189</v>
      </c>
      <c r="F14" s="53">
        <f>SUM(F9:F13)</f>
        <v>16881</v>
      </c>
      <c r="G14" s="1200">
        <f>SUM(G9:G13)</f>
        <v>83.573444229912383</v>
      </c>
    </row>
    <row r="16" spans="1:7" ht="12.75" x14ac:dyDescent="0.2">
      <c r="A16" s="550" t="s">
        <v>409</v>
      </c>
      <c r="B16" s="76"/>
      <c r="C16" s="76"/>
      <c r="D16" s="76"/>
      <c r="E16" s="76"/>
      <c r="F16" s="76"/>
      <c r="G16" s="552"/>
    </row>
    <row r="17" spans="1:7" x14ac:dyDescent="0.2">
      <c r="A17" s="41" t="s">
        <v>382</v>
      </c>
      <c r="B17" s="41"/>
      <c r="C17" s="41"/>
      <c r="D17" s="41"/>
      <c r="E17" s="41"/>
      <c r="F17" s="41"/>
      <c r="G17" s="584"/>
    </row>
    <row r="18" spans="1:7" ht="12.75" thickBot="1" x14ac:dyDescent="0.25">
      <c r="A18" s="41"/>
      <c r="B18" s="41"/>
      <c r="C18" s="41"/>
      <c r="D18" s="41"/>
      <c r="E18" s="41"/>
      <c r="F18" s="41"/>
      <c r="G18" s="584"/>
    </row>
    <row r="19" spans="1:7" ht="15" customHeight="1" x14ac:dyDescent="0.2">
      <c r="A19" s="1285" t="s">
        <v>0</v>
      </c>
      <c r="B19" s="1302" t="s">
        <v>380</v>
      </c>
      <c r="C19" s="1299" t="s">
        <v>124</v>
      </c>
      <c r="D19" s="41"/>
      <c r="E19" s="1285" t="s">
        <v>0</v>
      </c>
      <c r="F19" s="1302" t="s">
        <v>381</v>
      </c>
      <c r="G19" s="1299" t="s">
        <v>124</v>
      </c>
    </row>
    <row r="20" spans="1:7" x14ac:dyDescent="0.2">
      <c r="A20" s="1301"/>
      <c r="B20" s="1303"/>
      <c r="C20" s="1300"/>
      <c r="D20" s="41"/>
      <c r="E20" s="1301"/>
      <c r="F20" s="1303"/>
      <c r="G20" s="1300"/>
    </row>
    <row r="21" spans="1:7" ht="12.75" thickBot="1" x14ac:dyDescent="0.25">
      <c r="A21" s="42" t="s">
        <v>186</v>
      </c>
      <c r="B21" s="51">
        <v>581</v>
      </c>
      <c r="C21" s="1197">
        <v>100</v>
      </c>
      <c r="D21" s="41"/>
      <c r="E21" s="42" t="s">
        <v>186</v>
      </c>
      <c r="F21" s="51">
        <v>1481</v>
      </c>
      <c r="G21" s="1197">
        <v>100</v>
      </c>
    </row>
    <row r="22" spans="1:7" x14ac:dyDescent="0.2">
      <c r="A22" s="44" t="s">
        <v>187</v>
      </c>
      <c r="B22" s="45"/>
      <c r="C22" s="1172"/>
      <c r="D22" s="41"/>
      <c r="E22" s="44" t="s">
        <v>187</v>
      </c>
      <c r="F22" s="45"/>
      <c r="G22" s="1172"/>
    </row>
    <row r="23" spans="1:7" ht="51" customHeight="1" thickBot="1" x14ac:dyDescent="0.25">
      <c r="A23" s="47" t="s">
        <v>188</v>
      </c>
      <c r="C23" s="1172"/>
      <c r="D23" s="41"/>
      <c r="E23" s="47" t="s">
        <v>188</v>
      </c>
      <c r="G23" s="1172"/>
    </row>
    <row r="24" spans="1:7" x14ac:dyDescent="0.2">
      <c r="A24" s="35" t="s">
        <v>100</v>
      </c>
      <c r="B24" s="490">
        <v>327</v>
      </c>
      <c r="C24" s="1198">
        <f>B24*100/$B$21</f>
        <v>56.282271944922549</v>
      </c>
      <c r="D24" s="76"/>
      <c r="E24" s="35" t="s">
        <v>100</v>
      </c>
      <c r="F24" s="490">
        <v>821</v>
      </c>
      <c r="G24" s="1198">
        <f>F24*100/$F$21</f>
        <v>55.435516542876435</v>
      </c>
    </row>
    <row r="25" spans="1:7" x14ac:dyDescent="0.2">
      <c r="A25" s="36" t="s">
        <v>14</v>
      </c>
      <c r="B25" s="453">
        <v>112</v>
      </c>
      <c r="C25" s="1199">
        <f t="shared" ref="C25:C30" si="2">B25*100/$B$21</f>
        <v>19.277108433734941</v>
      </c>
      <c r="D25" s="76"/>
      <c r="E25" s="36" t="s">
        <v>14</v>
      </c>
      <c r="F25" s="453">
        <v>216</v>
      </c>
      <c r="G25" s="1199">
        <f t="shared" ref="G25:G28" si="3">F25*100/$F$21</f>
        <v>14.584740040513166</v>
      </c>
    </row>
    <row r="26" spans="1:7" x14ac:dyDescent="0.2">
      <c r="A26" s="37" t="s">
        <v>81</v>
      </c>
      <c r="B26" s="453">
        <v>44</v>
      </c>
      <c r="C26" s="1199">
        <f t="shared" si="2"/>
        <v>7.5731497418244409</v>
      </c>
      <c r="D26" s="76"/>
      <c r="E26" s="37" t="s">
        <v>81</v>
      </c>
      <c r="F26" s="453">
        <v>140</v>
      </c>
      <c r="G26" s="1199">
        <f t="shared" si="3"/>
        <v>9.4530722484807566</v>
      </c>
    </row>
    <row r="27" spans="1:7" x14ac:dyDescent="0.2">
      <c r="A27" s="36" t="s">
        <v>103</v>
      </c>
      <c r="B27" s="453">
        <v>20</v>
      </c>
      <c r="C27" s="1199">
        <f t="shared" si="2"/>
        <v>3.4423407917383821</v>
      </c>
      <c r="D27" s="76"/>
      <c r="E27" s="36" t="s">
        <v>103</v>
      </c>
      <c r="F27" s="453">
        <v>39</v>
      </c>
      <c r="G27" s="1199">
        <f t="shared" si="3"/>
        <v>2.6333558406482105</v>
      </c>
    </row>
    <row r="28" spans="1:7" ht="12.75" thickBot="1" x14ac:dyDescent="0.25">
      <c r="A28" s="37" t="s">
        <v>24</v>
      </c>
      <c r="B28" s="453">
        <v>7</v>
      </c>
      <c r="C28" s="1199">
        <f t="shared" si="2"/>
        <v>1.2048192771084338</v>
      </c>
      <c r="D28" s="76"/>
      <c r="E28" s="38" t="s">
        <v>74</v>
      </c>
      <c r="F28" s="453">
        <v>34</v>
      </c>
      <c r="G28" s="1199">
        <f t="shared" si="3"/>
        <v>2.2957461174881835</v>
      </c>
    </row>
    <row r="29" spans="1:7" ht="12.75" thickBot="1" x14ac:dyDescent="0.25">
      <c r="A29" s="36" t="s">
        <v>96</v>
      </c>
      <c r="B29" s="453">
        <v>7</v>
      </c>
      <c r="C29" s="1199">
        <f t="shared" si="2"/>
        <v>1.2048192771084338</v>
      </c>
      <c r="D29" s="76"/>
      <c r="E29" s="49" t="s">
        <v>189</v>
      </c>
      <c r="F29" s="50">
        <f>SUM(F24:F28)</f>
        <v>1250</v>
      </c>
      <c r="G29" s="1201">
        <f>SUM(G24:G28)</f>
        <v>84.402430790006733</v>
      </c>
    </row>
    <row r="30" spans="1:7" ht="12.75" thickBot="1" x14ac:dyDescent="0.25">
      <c r="A30" s="38" t="s">
        <v>97</v>
      </c>
      <c r="B30" s="1233">
        <v>7</v>
      </c>
      <c r="C30" s="1234">
        <f t="shared" si="2"/>
        <v>1.2048192771084338</v>
      </c>
    </row>
    <row r="31" spans="1:7" ht="12.75" thickBot="1" x14ac:dyDescent="0.25">
      <c r="A31" s="49" t="s">
        <v>189</v>
      </c>
      <c r="B31" s="50">
        <f>SUM(B24:B30)</f>
        <v>524</v>
      </c>
      <c r="C31" s="1201">
        <f>SUM(C24:C30)</f>
        <v>90.189328743545602</v>
      </c>
    </row>
    <row r="32" spans="1:7" x14ac:dyDescent="0.2">
      <c r="D32" s="578"/>
      <c r="E32" s="578"/>
      <c r="F32" s="578"/>
      <c r="G32" s="552"/>
    </row>
    <row r="33" spans="1:7" x14ac:dyDescent="0.2">
      <c r="D33" s="578"/>
      <c r="E33" s="578"/>
      <c r="F33" s="578"/>
      <c r="G33" s="552"/>
    </row>
    <row r="34" spans="1:7" x14ac:dyDescent="0.2">
      <c r="A34" s="550" t="s">
        <v>410</v>
      </c>
      <c r="B34" s="578"/>
      <c r="C34" s="578"/>
      <c r="D34" s="76"/>
      <c r="E34" s="578"/>
      <c r="F34" s="578"/>
      <c r="G34" s="552"/>
    </row>
    <row r="35" spans="1:7" x14ac:dyDescent="0.2">
      <c r="A35" s="76" t="s">
        <v>399</v>
      </c>
      <c r="B35" s="578"/>
      <c r="C35" s="578"/>
      <c r="D35" s="41"/>
      <c r="E35" s="578"/>
      <c r="F35" s="578"/>
      <c r="G35" s="552"/>
    </row>
    <row r="36" spans="1:7" ht="12.75" thickBot="1" x14ac:dyDescent="0.25">
      <c r="A36" s="76"/>
      <c r="B36" s="76"/>
      <c r="C36" s="76"/>
      <c r="D36" s="41"/>
      <c r="E36" s="76"/>
      <c r="F36" s="76"/>
      <c r="G36" s="76"/>
    </row>
    <row r="37" spans="1:7" ht="12" customHeight="1" x14ac:dyDescent="0.2">
      <c r="A37" s="1285" t="s">
        <v>0</v>
      </c>
      <c r="B37" s="1302" t="s">
        <v>380</v>
      </c>
      <c r="C37" s="1299" t="s">
        <v>124</v>
      </c>
      <c r="D37" s="41"/>
      <c r="E37" s="1285" t="s">
        <v>0</v>
      </c>
      <c r="F37" s="1302" t="s">
        <v>381</v>
      </c>
      <c r="G37" s="1299" t="s">
        <v>124</v>
      </c>
    </row>
    <row r="38" spans="1:7" x14ac:dyDescent="0.2">
      <c r="A38" s="1301"/>
      <c r="B38" s="1303"/>
      <c r="C38" s="1300"/>
      <c r="D38" s="41"/>
      <c r="E38" s="1301"/>
      <c r="F38" s="1303"/>
      <c r="G38" s="1300"/>
    </row>
    <row r="39" spans="1:7" ht="12.75" thickBot="1" x14ac:dyDescent="0.25">
      <c r="A39" s="42" t="s">
        <v>186</v>
      </c>
      <c r="B39" s="478">
        <v>359</v>
      </c>
      <c r="C39" s="1197">
        <v>100</v>
      </c>
      <c r="D39" s="41"/>
      <c r="E39" s="42" t="s">
        <v>186</v>
      </c>
      <c r="F39" s="478">
        <v>940</v>
      </c>
      <c r="G39" s="1197">
        <v>100</v>
      </c>
    </row>
    <row r="40" spans="1:7" x14ac:dyDescent="0.2">
      <c r="A40" s="44" t="s">
        <v>187</v>
      </c>
      <c r="B40" s="45"/>
      <c r="C40" s="1172"/>
      <c r="D40" s="76"/>
      <c r="E40" s="44" t="s">
        <v>187</v>
      </c>
      <c r="F40" s="45"/>
      <c r="G40" s="1144"/>
    </row>
    <row r="41" spans="1:7" ht="36.75" thickBot="1" x14ac:dyDescent="0.25">
      <c r="A41" s="47" t="s">
        <v>188</v>
      </c>
      <c r="B41" s="45"/>
      <c r="C41" s="1172"/>
      <c r="D41" s="76"/>
      <c r="E41" s="47" t="s">
        <v>188</v>
      </c>
      <c r="F41" s="45"/>
      <c r="G41" s="1144"/>
    </row>
    <row r="42" spans="1:7" x14ac:dyDescent="0.2">
      <c r="A42" s="34" t="s">
        <v>100</v>
      </c>
      <c r="B42" s="490">
        <v>201</v>
      </c>
      <c r="C42" s="1198">
        <f>B42*100/$B$39</f>
        <v>55.98885793871866</v>
      </c>
      <c r="D42" s="76"/>
      <c r="E42" s="34" t="s">
        <v>100</v>
      </c>
      <c r="F42" s="477">
        <v>474</v>
      </c>
      <c r="G42" s="1198">
        <f>F42*100/$F$39</f>
        <v>50.425531914893618</v>
      </c>
    </row>
    <row r="43" spans="1:7" x14ac:dyDescent="0.2">
      <c r="A43" s="34" t="s">
        <v>14</v>
      </c>
      <c r="B43" s="453">
        <v>46</v>
      </c>
      <c r="C43" s="1199">
        <f>B43*100/$B$39</f>
        <v>12.813370473537605</v>
      </c>
      <c r="D43" s="76"/>
      <c r="E43" s="34" t="s">
        <v>14</v>
      </c>
      <c r="F43" s="361">
        <v>107</v>
      </c>
      <c r="G43" s="1199">
        <f t="shared" ref="G43:G46" si="4">F43*100/$F$39</f>
        <v>11.382978723404255</v>
      </c>
    </row>
    <row r="44" spans="1:7" x14ac:dyDescent="0.2">
      <c r="A44" s="34" t="s">
        <v>81</v>
      </c>
      <c r="B44" s="453">
        <v>16</v>
      </c>
      <c r="C44" s="1199">
        <f>B44*100/$B$39</f>
        <v>4.4568245125348191</v>
      </c>
      <c r="D44" s="76"/>
      <c r="E44" s="34" t="s">
        <v>81</v>
      </c>
      <c r="F44" s="361">
        <v>55</v>
      </c>
      <c r="G44" s="1199">
        <f t="shared" si="4"/>
        <v>5.8510638297872344</v>
      </c>
    </row>
    <row r="45" spans="1:7" x14ac:dyDescent="0.2">
      <c r="A45" s="34" t="s">
        <v>7</v>
      </c>
      <c r="B45" s="453">
        <v>10</v>
      </c>
      <c r="C45" s="1199">
        <f>B45*100/$B$39</f>
        <v>2.785515320334262</v>
      </c>
      <c r="D45" s="76"/>
      <c r="E45" s="34" t="s">
        <v>7</v>
      </c>
      <c r="F45" s="361">
        <v>27</v>
      </c>
      <c r="G45" s="1199">
        <f t="shared" si="4"/>
        <v>2.8723404255319149</v>
      </c>
    </row>
    <row r="46" spans="1:7" ht="12.75" thickBot="1" x14ac:dyDescent="0.25">
      <c r="A46" s="34" t="s">
        <v>97</v>
      </c>
      <c r="B46" s="506">
        <v>9</v>
      </c>
      <c r="C46" s="1202">
        <f>B46*100/$B$39</f>
        <v>2.5069637883008355</v>
      </c>
      <c r="E46" s="34" t="s">
        <v>20</v>
      </c>
      <c r="F46" s="462">
        <v>19</v>
      </c>
      <c r="G46" s="1202">
        <f t="shared" si="4"/>
        <v>2.021276595744681</v>
      </c>
    </row>
    <row r="47" spans="1:7" ht="12.75" thickBot="1" x14ac:dyDescent="0.25">
      <c r="A47" s="49" t="s">
        <v>189</v>
      </c>
      <c r="B47" s="50">
        <f>SUM(B42:B46)</f>
        <v>282</v>
      </c>
      <c r="C47" s="1201">
        <f>SUM(C42:C46)</f>
        <v>78.551532033426184</v>
      </c>
      <c r="E47" s="49" t="s">
        <v>189</v>
      </c>
      <c r="F47" s="50">
        <f>SUM(F42:F46)</f>
        <v>682</v>
      </c>
      <c r="G47" s="1201">
        <f>SUM(G42:G46)</f>
        <v>72.553191489361708</v>
      </c>
    </row>
  </sheetData>
  <mergeCells count="18">
    <mergeCell ref="G4:G5"/>
    <mergeCell ref="A4:A5"/>
    <mergeCell ref="B4:B5"/>
    <mergeCell ref="C4:C5"/>
    <mergeCell ref="E4:E5"/>
    <mergeCell ref="F4:F5"/>
    <mergeCell ref="G19:G20"/>
    <mergeCell ref="A37:A38"/>
    <mergeCell ref="B37:B38"/>
    <mergeCell ref="C37:C38"/>
    <mergeCell ref="E37:E38"/>
    <mergeCell ref="F37:F38"/>
    <mergeCell ref="G37:G38"/>
    <mergeCell ref="A19:A20"/>
    <mergeCell ref="B19:B20"/>
    <mergeCell ref="C19:C20"/>
    <mergeCell ref="E19:E20"/>
    <mergeCell ref="F19:F20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5" tint="0.79998168889431442"/>
  </sheetPr>
  <dimension ref="B5:R58"/>
  <sheetViews>
    <sheetView zoomScaleNormal="100" workbookViewId="0">
      <selection activeCell="Q31" sqref="Q31"/>
    </sheetView>
  </sheetViews>
  <sheetFormatPr defaultRowHeight="12" x14ac:dyDescent="0.2"/>
  <cols>
    <col min="1" max="20" width="9.7109375" style="48" customWidth="1"/>
    <col min="21" max="16384" width="9.140625" style="48"/>
  </cols>
  <sheetData>
    <row r="5" spans="2:11" ht="12.75" thickBot="1" x14ac:dyDescent="0.25">
      <c r="B5" s="42" t="s">
        <v>186</v>
      </c>
      <c r="J5" s="42" t="s">
        <v>186</v>
      </c>
      <c r="K5" s="51"/>
    </row>
    <row r="6" spans="2:11" ht="12.75" thickBot="1" x14ac:dyDescent="0.25">
      <c r="B6" s="35" t="s">
        <v>100</v>
      </c>
      <c r="C6" s="490">
        <v>6729</v>
      </c>
      <c r="J6" s="35" t="str">
        <f>'DEC. POB.ST. i OSIED NAJLICZN'!E9</f>
        <v>UKRAINA</v>
      </c>
      <c r="K6" s="490">
        <f>'DEC. POB.ST. i OSIED NAJLICZN'!F9</f>
        <v>11907</v>
      </c>
    </row>
    <row r="7" spans="2:11" ht="12.75" thickBot="1" x14ac:dyDescent="0.25">
      <c r="B7" s="35" t="s">
        <v>14</v>
      </c>
      <c r="C7" s="490">
        <v>1389</v>
      </c>
      <c r="J7" s="35" t="str">
        <f>'DEC. POB.ST. i OSIED NAJLICZN'!E10</f>
        <v>BIAŁORUŚ</v>
      </c>
      <c r="K7" s="490">
        <f>'DEC. POB.ST. i OSIED NAJLICZN'!F10</f>
        <v>3165</v>
      </c>
    </row>
    <row r="8" spans="2:11" ht="12.75" thickBot="1" x14ac:dyDescent="0.25">
      <c r="B8" s="35" t="s">
        <v>81</v>
      </c>
      <c r="C8" s="490">
        <v>351</v>
      </c>
      <c r="J8" s="35" t="str">
        <f>'DEC. POB.ST. i OSIED NAJLICZN'!E11</f>
        <v>ROSJA</v>
      </c>
      <c r="K8" s="490">
        <f>'DEC. POB.ST. i OSIED NAJLICZN'!F11</f>
        <v>949</v>
      </c>
    </row>
    <row r="9" spans="2:11" ht="12.75" thickBot="1" x14ac:dyDescent="0.25">
      <c r="B9" s="35" t="s">
        <v>103</v>
      </c>
      <c r="C9" s="490">
        <v>206</v>
      </c>
      <c r="J9" s="35" t="str">
        <f>'DEC. POB.ST. i OSIED NAJLICZN'!E12</f>
        <v>WIETNAM</v>
      </c>
      <c r="K9" s="490">
        <f>'DEC. POB.ST. i OSIED NAJLICZN'!F12</f>
        <v>598</v>
      </c>
    </row>
    <row r="10" spans="2:11" x14ac:dyDescent="0.2">
      <c r="B10" s="38" t="s">
        <v>96</v>
      </c>
      <c r="C10" s="490">
        <v>91</v>
      </c>
      <c r="J10" s="35" t="str">
        <f>'DEC. POB.ST. i OSIED NAJLICZN'!E13</f>
        <v>TURCJA</v>
      </c>
      <c r="K10" s="490">
        <f>'DEC. POB.ST. i OSIED NAJLICZN'!F13</f>
        <v>262</v>
      </c>
    </row>
    <row r="11" spans="2:11" ht="24" x14ac:dyDescent="0.2">
      <c r="B11" s="59" t="s">
        <v>170</v>
      </c>
      <c r="C11" s="554">
        <f>C12-SUM(C6:C10)</f>
        <v>1111</v>
      </c>
      <c r="J11" s="48" t="s">
        <v>170</v>
      </c>
      <c r="K11" s="554">
        <f>K12-SUM(K6:K10)</f>
        <v>3318</v>
      </c>
    </row>
    <row r="12" spans="2:11" ht="12.75" thickBot="1" x14ac:dyDescent="0.25">
      <c r="C12" s="51">
        <f>'DEC. POB.ST. i OSIED NAJLICZN'!B6</f>
        <v>9877</v>
      </c>
      <c r="K12" s="554">
        <f>'DEC. POB.ST. i OSIED NAJLICZN'!F6</f>
        <v>20199</v>
      </c>
    </row>
    <row r="25" spans="3:18" x14ac:dyDescent="0.2">
      <c r="R25" s="1235"/>
    </row>
    <row r="26" spans="3:18" ht="12.75" thickBot="1" x14ac:dyDescent="0.25"/>
    <row r="27" spans="3:18" ht="12.75" thickBot="1" x14ac:dyDescent="0.25">
      <c r="C27" s="48" t="s">
        <v>100</v>
      </c>
      <c r="D27" s="554">
        <v>327</v>
      </c>
      <c r="J27" s="35" t="str">
        <f>'DEC. POB.ST. i OSIED NAJLICZN'!E24</f>
        <v>UKRAINA</v>
      </c>
      <c r="K27" s="453">
        <f>'DEC. POB.ST. i OSIED NAJLICZN'!F24</f>
        <v>821</v>
      </c>
    </row>
    <row r="28" spans="3:18" ht="12.75" thickBot="1" x14ac:dyDescent="0.25">
      <c r="C28" s="48" t="s">
        <v>14</v>
      </c>
      <c r="D28" s="48">
        <v>112</v>
      </c>
      <c r="J28" s="35" t="str">
        <f>'DEC. POB.ST. i OSIED NAJLICZN'!E25</f>
        <v>BIAŁORUŚ</v>
      </c>
      <c r="K28" s="453">
        <f>'DEC. POB.ST. i OSIED NAJLICZN'!F25</f>
        <v>216</v>
      </c>
    </row>
    <row r="29" spans="3:18" ht="12.75" thickBot="1" x14ac:dyDescent="0.25">
      <c r="C29" s="48" t="s">
        <v>81</v>
      </c>
      <c r="D29" s="48">
        <v>44</v>
      </c>
      <c r="J29" s="35" t="str">
        <f>'DEC. POB.ST. i OSIED NAJLICZN'!E26</f>
        <v>ROSJA</v>
      </c>
      <c r="K29" s="453">
        <f>'DEC. POB.ST. i OSIED NAJLICZN'!F26</f>
        <v>140</v>
      </c>
    </row>
    <row r="30" spans="3:18" ht="12.75" thickBot="1" x14ac:dyDescent="0.25">
      <c r="C30" s="48" t="s">
        <v>103</v>
      </c>
      <c r="D30" s="48">
        <v>20</v>
      </c>
      <c r="J30" s="35" t="str">
        <f>'DEC. POB.ST. i OSIED NAJLICZN'!E27</f>
        <v>WIETNAM</v>
      </c>
      <c r="K30" s="453">
        <f>'DEC. POB.ST. i OSIED NAJLICZN'!F27</f>
        <v>39</v>
      </c>
    </row>
    <row r="31" spans="3:18" x14ac:dyDescent="0.2">
      <c r="C31" s="48" t="s">
        <v>24</v>
      </c>
      <c r="D31" s="48">
        <v>7</v>
      </c>
      <c r="J31" s="35" t="str">
        <f>'DEC. POB.ST. i OSIED NAJLICZN'!E28</f>
        <v>NIGERIA</v>
      </c>
      <c r="K31" s="453">
        <f>'DEC. POB.ST. i OSIED NAJLICZN'!F28</f>
        <v>34</v>
      </c>
    </row>
    <row r="32" spans="3:18" x14ac:dyDescent="0.2">
      <c r="C32" s="48" t="s">
        <v>96</v>
      </c>
      <c r="D32" s="48">
        <v>7</v>
      </c>
      <c r="J32" s="48" t="s">
        <v>170</v>
      </c>
      <c r="K32" s="554">
        <f>K33-SUM(K27:K31)</f>
        <v>231</v>
      </c>
    </row>
    <row r="33" spans="3:12" x14ac:dyDescent="0.2">
      <c r="C33" s="48" t="s">
        <v>97</v>
      </c>
      <c r="D33" s="48">
        <v>7</v>
      </c>
      <c r="K33" s="554">
        <f>'DEC. POB.ST. i OSIED NAJLICZN'!F21</f>
        <v>1481</v>
      </c>
    </row>
    <row r="34" spans="3:12" x14ac:dyDescent="0.2">
      <c r="C34" s="48" t="s">
        <v>170</v>
      </c>
      <c r="D34" s="554">
        <f>D35-SUM(D27:D33)</f>
        <v>57</v>
      </c>
    </row>
    <row r="35" spans="3:12" x14ac:dyDescent="0.2">
      <c r="D35" s="554">
        <f>'DEC. POB.ST. i OSIED NAJLICZN'!B21</f>
        <v>581</v>
      </c>
    </row>
    <row r="48" spans="3:12" x14ac:dyDescent="0.2">
      <c r="K48" s="48" t="s">
        <v>186</v>
      </c>
      <c r="L48" s="554">
        <f>'DEC. POB.ST. i OSIED NAJLICZN'!F39</f>
        <v>940</v>
      </c>
    </row>
    <row r="49" spans="3:18" x14ac:dyDescent="0.2">
      <c r="K49" s="48" t="str">
        <f>'DEC. POB.ST. i OSIED NAJLICZN'!E42</f>
        <v>UKRAINA</v>
      </c>
      <c r="L49" s="554">
        <f>'DEC. POB.ST. i OSIED NAJLICZN'!F42</f>
        <v>474</v>
      </c>
    </row>
    <row r="50" spans="3:18" x14ac:dyDescent="0.2">
      <c r="K50" s="48" t="str">
        <f>'DEC. POB.ST. i OSIED NAJLICZN'!E43</f>
        <v>BIAŁORUŚ</v>
      </c>
      <c r="L50" s="554">
        <f>'DEC. POB.ST. i OSIED NAJLICZN'!F43</f>
        <v>107</v>
      </c>
    </row>
    <row r="51" spans="3:18" x14ac:dyDescent="0.2">
      <c r="C51" s="48" t="s">
        <v>186</v>
      </c>
      <c r="D51" s="554">
        <f>'DEC. POB.ST. i OSIED NAJLICZN'!B39</f>
        <v>359</v>
      </c>
      <c r="K51" s="48" t="str">
        <f>'DEC. POB.ST. i OSIED NAJLICZN'!E44</f>
        <v>ROSJA</v>
      </c>
      <c r="L51" s="554">
        <f>'DEC. POB.ST. i OSIED NAJLICZN'!F44</f>
        <v>55</v>
      </c>
    </row>
    <row r="52" spans="3:18" x14ac:dyDescent="0.2">
      <c r="C52" s="554" t="str">
        <f>'DEC. POB.ST. i OSIED NAJLICZN'!A42</f>
        <v>UKRAINA</v>
      </c>
      <c r="D52" s="554">
        <f>'DEC. POB.ST. i OSIED NAJLICZN'!B42</f>
        <v>201</v>
      </c>
      <c r="K52" s="48" t="str">
        <f>'DEC. POB.ST. i OSIED NAJLICZN'!E45</f>
        <v>ARMENIA</v>
      </c>
      <c r="L52" s="554">
        <f>'DEC. POB.ST. i OSIED NAJLICZN'!F45</f>
        <v>27</v>
      </c>
      <c r="R52" s="1235"/>
    </row>
    <row r="53" spans="3:18" x14ac:dyDescent="0.2">
      <c r="C53" s="554" t="str">
        <f>'DEC. POB.ST. i OSIED NAJLICZN'!A43</f>
        <v>BIAŁORUŚ</v>
      </c>
      <c r="D53" s="554">
        <f>'DEC. POB.ST. i OSIED NAJLICZN'!B43</f>
        <v>46</v>
      </c>
      <c r="K53" s="48" t="str">
        <f>'DEC. POB.ST. i OSIED NAJLICZN'!E46</f>
        <v>CHINY</v>
      </c>
      <c r="L53" s="554">
        <f>'DEC. POB.ST. i OSIED NAJLICZN'!F46</f>
        <v>19</v>
      </c>
    </row>
    <row r="54" spans="3:18" x14ac:dyDescent="0.2">
      <c r="C54" s="554" t="str">
        <f>'DEC. POB.ST. i OSIED NAJLICZN'!A44</f>
        <v>ROSJA</v>
      </c>
      <c r="D54" s="554">
        <f>'DEC. POB.ST. i OSIED NAJLICZN'!B44</f>
        <v>16</v>
      </c>
      <c r="K54" s="48" t="s">
        <v>170</v>
      </c>
      <c r="L54" s="48">
        <f>L55-SUM(L49:L53)</f>
        <v>258</v>
      </c>
    </row>
    <row r="55" spans="3:18" x14ac:dyDescent="0.2">
      <c r="C55" s="554" t="str">
        <f>'DEC. POB.ST. i OSIED NAJLICZN'!A45</f>
        <v>ARMENIA</v>
      </c>
      <c r="D55" s="554">
        <f>'DEC. POB.ST. i OSIED NAJLICZN'!B45</f>
        <v>10</v>
      </c>
      <c r="L55" s="48">
        <v>940</v>
      </c>
    </row>
    <row r="56" spans="3:18" x14ac:dyDescent="0.2">
      <c r="C56" s="554" t="str">
        <f>'DEC. POB.ST. i OSIED NAJLICZN'!A46</f>
        <v>TURCJA</v>
      </c>
      <c r="D56" s="554">
        <f>'DEC. POB.ST. i OSIED NAJLICZN'!B46</f>
        <v>9</v>
      </c>
    </row>
    <row r="57" spans="3:18" x14ac:dyDescent="0.2">
      <c r="C57" s="48" t="s">
        <v>170</v>
      </c>
      <c r="D57" s="1171">
        <f>D51-D58</f>
        <v>77</v>
      </c>
    </row>
    <row r="58" spans="3:18" x14ac:dyDescent="0.2">
      <c r="C58" s="48" t="s">
        <v>235</v>
      </c>
      <c r="D58" s="554">
        <f>SUM(D52:D56)</f>
        <v>282</v>
      </c>
    </row>
  </sheetData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62</vt:i4>
      </vt:variant>
      <vt:variant>
        <vt:lpstr>Zakresy nazwane</vt:lpstr>
      </vt:variant>
      <vt:variant>
        <vt:i4>18</vt:i4>
      </vt:variant>
    </vt:vector>
  </HeadingPairs>
  <TitlesOfParts>
    <vt:vector size="80" baseType="lpstr">
      <vt:lpstr>WIZY</vt:lpstr>
      <vt:lpstr>WIZY NAJLICZNIEJSZE</vt:lpstr>
      <vt:lpstr>WIZY WOJEWODA</vt:lpstr>
      <vt:lpstr>WN. OSIED i POB. ST.</vt:lpstr>
      <vt:lpstr>WN OSIED I POB.ST NAJLICZ. WYK.</vt:lpstr>
      <vt:lpstr>WNIOSKI OSIED i POB.ST WOJ.</vt:lpstr>
      <vt:lpstr>DEC OSIED i POB. ST. DEC.</vt:lpstr>
      <vt:lpstr>DEC. POB.ST. i OSIED NAJLICZN</vt:lpstr>
      <vt:lpstr>DEC_POBST_OSIED_NAJLICZ_WYKR</vt:lpstr>
      <vt:lpstr>DEC_OSIED_POBST_WOJ</vt:lpstr>
      <vt:lpstr>DEC OSIED_POBST_WYKRES</vt:lpstr>
      <vt:lpstr>rezydent_wn</vt:lpstr>
      <vt:lpstr>rezydent_wn_woj</vt:lpstr>
      <vt:lpstr>rezydent_wn_najl.</vt:lpstr>
      <vt:lpstr>rezydent_dec</vt:lpstr>
      <vt:lpstr>rez_dec_najl.</vt:lpstr>
      <vt:lpstr>rez_dec_naj._wykres</vt:lpstr>
      <vt:lpstr>rezydent_dec_woj</vt:lpstr>
      <vt:lpstr>rezydent_dec_wykres</vt:lpstr>
      <vt:lpstr>WNIOSKI ZAMIE I POBCZ</vt:lpstr>
      <vt:lpstr>WN. ZAMIE I POBCZ NAJLICZ</vt:lpstr>
      <vt:lpstr>WN. ZAMIE I POBCZ WOJ.</vt:lpstr>
      <vt:lpstr>DEC. ZAMIE I POBCZ</vt:lpstr>
      <vt:lpstr>ZAMIE.POB.CZ.-DEC-NAJLICZ.</vt:lpstr>
      <vt:lpstr>ZAMIE.POB.CZ.DEC.NAJLICZ.WYKRES</vt:lpstr>
      <vt:lpstr>ZAMIE.POB.CZ.-DEC.WOJEWODOWIE</vt:lpstr>
      <vt:lpstr>ZAMIE.POB.CZ.-DEC.WYKRES</vt:lpstr>
      <vt:lpstr>UE-ZAREJ.POB.</vt:lpstr>
      <vt:lpstr>UE_rej_pob_najliczniejsze_wykre</vt:lpstr>
      <vt:lpstr>UE_rej_pob_woj</vt:lpstr>
      <vt:lpstr>UE_rej_pob_dec</vt:lpstr>
      <vt:lpstr>UE_rej_pob_dec_neg_i_umorz</vt:lpstr>
      <vt:lpstr>UE_prawo_stał._pob. _wn</vt:lpstr>
      <vt:lpstr>UE_prawo_stał._pob._najl._wykre</vt:lpstr>
      <vt:lpstr>UE_psp_woj</vt:lpstr>
      <vt:lpstr>UE_psp_dec</vt:lpstr>
      <vt:lpstr>UE_psp_dez_neg_i_umorz</vt:lpstr>
      <vt:lpstr>rodz UE_prawopobytu_wn</vt:lpstr>
      <vt:lpstr>rodz UE_prawopobytu_najl._wykre</vt:lpstr>
      <vt:lpstr>rodz UE_prawopobytu_woj</vt:lpstr>
      <vt:lpstr>rodz UE_prawopobytu_dec</vt:lpstr>
      <vt:lpstr>rodz UE_prawopobytu_dec N i U</vt:lpstr>
      <vt:lpstr>rodz UE_psp_wn</vt:lpstr>
      <vt:lpstr>rodz. UE_psp_dec</vt:lpstr>
      <vt:lpstr>rodz. UE_psp_dec N i U</vt:lpstr>
      <vt:lpstr>nsuch_wn</vt:lpstr>
      <vt:lpstr>nsuch_najliczniejsze</vt:lpstr>
      <vt:lpstr>nsuch_dec</vt:lpstr>
      <vt:lpstr>nsuch_dec_najliczniejsze</vt:lpstr>
      <vt:lpstr>nsuch_dec_najliczniejsze_wykres</vt:lpstr>
      <vt:lpstr>nsuch_odwol_RdU</vt:lpstr>
      <vt:lpstr>nsuch_decyzje_RdU</vt:lpstr>
      <vt:lpstr>AZYL</vt:lpstr>
      <vt:lpstr>wydal_ob</vt:lpstr>
      <vt:lpstr>wydal_woj</vt:lpstr>
      <vt:lpstr>zobowiazania_do_opuszczenia</vt:lpstr>
      <vt:lpstr>zobowiązania_do_powrotu</vt:lpstr>
      <vt:lpstr>odmowa_wjazdu</vt:lpstr>
      <vt:lpstr>pobto_wn</vt:lpstr>
      <vt:lpstr>pobto_dec</vt:lpstr>
      <vt:lpstr>DOKUMENTY</vt:lpstr>
      <vt:lpstr>ważne dok. wykres</vt:lpstr>
      <vt:lpstr>'DEC OSIED i POB. ST. DEC.'!Tytuły_wydruku</vt:lpstr>
      <vt:lpstr>'DEC. ZAMIE I POBCZ'!Tytuły_wydruku</vt:lpstr>
      <vt:lpstr>DOKUMENTY!Tytuły_wydruku</vt:lpstr>
      <vt:lpstr>nsuch_dec!Tytuły_wydruku</vt:lpstr>
      <vt:lpstr>nsuch_decyzje_RdU!Tytuły_wydruku</vt:lpstr>
      <vt:lpstr>nsuch_odwol_RdU!Tytuły_wydruku</vt:lpstr>
      <vt:lpstr>nsuch_wn!Tytuły_wydruku</vt:lpstr>
      <vt:lpstr>odmowa_wjazdu!Tytuły_wydruku</vt:lpstr>
      <vt:lpstr>pobto_dec!Tytuły_wydruku</vt:lpstr>
      <vt:lpstr>rezydent_dec!Tytuły_wydruku</vt:lpstr>
      <vt:lpstr>rezydent_wn!Tytuły_wydruku</vt:lpstr>
      <vt:lpstr>'rodz UE_prawopobytu_dec'!Tytuły_wydruku</vt:lpstr>
      <vt:lpstr>'rodz UE_prawopobytu_wn'!Tytuły_wydruku</vt:lpstr>
      <vt:lpstr>WIZY!Tytuły_wydruku</vt:lpstr>
      <vt:lpstr>'WN. OSIED i POB. ST.'!Tytuły_wydruku</vt:lpstr>
      <vt:lpstr>'WNIOSKI ZAMIE I POBCZ'!Tytuły_wydruku</vt:lpstr>
      <vt:lpstr>wydal_ob!Tytuły_wydruku</vt:lpstr>
      <vt:lpstr>zobowiazania_do_opuszczenia!Tytuły_wydruku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Jankowska Małgorzata</dc:creator>
  <cp:lastModifiedBy>Kozłowska Magdalena</cp:lastModifiedBy>
  <cp:lastPrinted>2017-04-27T10:26:20Z</cp:lastPrinted>
  <dcterms:created xsi:type="dcterms:W3CDTF">2015-03-23T08:16:56Z</dcterms:created>
  <dcterms:modified xsi:type="dcterms:W3CDTF">2017-04-27T10:32:29Z</dcterms:modified>
</cp:coreProperties>
</file>